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https://greaterlondonauthority-my.sharepoint.com/personal/monika_hockenhull_london_gov_uk/Documents/expenses/individual expenses for web/"/>
    </mc:Choice>
  </mc:AlternateContent>
  <xr:revisionPtr revIDLastSave="72" documentId="8_{2209C461-68F1-456E-B116-7B765A1BF2DB}" xr6:coauthVersionLast="47" xr6:coauthVersionMax="47" xr10:uidLastSave="{2822903A-E07C-4624-87E0-734A8F284BF5}"/>
  <bookViews>
    <workbookView xWindow="-98" yWindow="-98" windowWidth="21795" windowHeight="13996" tabRatio="918" firstSheet="7" activeTab="7" xr2:uid="{00000000-000D-0000-FFFF-FFFF00000000}"/>
  </bookViews>
  <sheets>
    <sheet name="For AMANDA" sheetId="304" state="hidden" r:id="rId1"/>
    <sheet name="For Action 1" sheetId="319" state="hidden" r:id="rId2"/>
    <sheet name="For Action 2" sheetId="318" state="hidden" r:id="rId3"/>
    <sheet name="SUMMARY 2021-22" sheetId="308" state="hidden" r:id="rId4"/>
    <sheet name="SUMMARY 2018.19" sheetId="297" state="hidden" r:id="rId5"/>
    <sheet name="SUMMARY 2017.18" sheetId="139" state="hidden" r:id="rId6"/>
    <sheet name="SUMMARY 2019-20" sheetId="313" state="hidden" r:id="rId7"/>
    <sheet name="Agrawal R" sheetId="267" r:id="rId8"/>
    <sheet name="Bowes N" sheetId="256" state="hidden" r:id="rId9"/>
    <sheet name="Hennessy P" sheetId="257" state="hidden" r:id="rId10"/>
    <sheet name="Kreitzman L" sheetId="255" state="hidden" r:id="rId11"/>
    <sheet name="Murray J" sheetId="261" state="hidden" r:id="rId12"/>
    <sheet name="Shawcross V" sheetId="262" state="hidden" r:id="rId13"/>
    <sheet name="Stenner J" sheetId="258" state="hidden" r:id="rId14"/>
    <sheet name="Sheet1" sheetId="322" state="hidden" r:id="rId15"/>
    <sheet name="To be reimbursed19.20" sheetId="312" state="hidden" r:id="rId16"/>
    <sheet name="Conf Party reduction" sheetId="309" state="hidden" r:id="rId17"/>
    <sheet name="Invoices 18.19" sheetId="296" state="hidden" r:id="rId18"/>
    <sheet name="Ryder M (has left the GLA)" sheetId="275" state="hidden" r:id="rId19"/>
    <sheet name="SEPT 2018_PARTY CONF" sheetId="295" state="hidden" r:id="rId20"/>
    <sheet name="SEP 2018 SHIRLEY RODRIGUES" sheetId="303" state="hidden" r:id="rId21"/>
    <sheet name="SEP 2018 Matthew Ryder" sheetId="305" state="hidden" r:id="rId22"/>
    <sheet name="NOV 2018_JUSTINE SIMONS" sheetId="302" state="hidden" r:id="rId23"/>
    <sheet name="Template" sheetId="173" state="hidden" r:id="rId24"/>
    <sheet name="Linden S" sheetId="277" state="hidden" r:id="rId25"/>
    <sheet name="S Rodrigues_C40 Reimb" sheetId="294" state="hidden" r:id="rId26"/>
    <sheet name="To be reimbursed" sheetId="292" state="hidden" r:id="rId27"/>
    <sheet name="L Kreitzman March 2018" sheetId="291" state="hidden" r:id="rId28"/>
    <sheet name="J Murray report in Mar 2018" sheetId="286" state="hidden" r:id="rId29"/>
    <sheet name="J Pipe report in Mar 2018" sheetId="287" state="hidden" r:id="rId30"/>
    <sheet name="Invoices " sheetId="288" state="hidden" r:id="rId31"/>
    <sheet name="Costs not reported as expenses" sheetId="280" state="hidden" r:id="rId32"/>
  </sheets>
  <externalReferences>
    <externalReference r:id="rId33"/>
    <externalReference r:id="rId34"/>
    <externalReference r:id="rId35"/>
  </externalReferences>
  <definedNames>
    <definedName name="Middleton__Tom" localSheetId="4">'SUMMARY 2018.19'!#REF!</definedName>
    <definedName name="Middleton__Tom" localSheetId="3">'SUMMARY 2021-22'!#REF!</definedName>
    <definedName name="Middleton__Tom">'SUMMARY 2017.18'!#REF!</definedName>
    <definedName name="_xlnm.Print_Area" localSheetId="7">'Agrawal R'!$A$91:$L$106</definedName>
    <definedName name="_xlnm.Print_Area" localSheetId="8">'Bowes N'!$A$52:$K$65</definedName>
    <definedName name="_xlnm.Print_Area" localSheetId="9">'Hennessy P'!$A$31:$K$44</definedName>
    <definedName name="_xlnm.Print_Area" localSheetId="10">'Kreitzman L'!$A$54:$K$72</definedName>
    <definedName name="_xlnm.Print_Area" localSheetId="24">'Linden S'!$A$1:$K$7</definedName>
    <definedName name="_xlnm.Print_Area" localSheetId="11">'Murray J'!$A$41:$K$54</definedName>
    <definedName name="_xlnm.Print_Area" localSheetId="18">'Ryder M (has left the GLA)'!$A$1:$K$34</definedName>
    <definedName name="_xlnm.Print_Area" localSheetId="12">'Shawcross V'!$A$1:$K$13</definedName>
    <definedName name="_xlnm.Print_Area" localSheetId="13">'Stenner J'!$A$38:$K$51</definedName>
    <definedName name="_xlnm.Print_Area" localSheetId="5">'SUMMARY 2017.18'!$A$1:$I$23</definedName>
    <definedName name="_xlnm.Print_Area" localSheetId="4">'SUMMARY 2018.19'!$A$1:$I$21</definedName>
    <definedName name="_xlnm.Print_Area" localSheetId="3">'SUMMARY 2021-22'!$A$1:$D$20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16" i="267" l="1"/>
  <c r="F123" i="267"/>
  <c r="E123" i="267"/>
  <c r="D123" i="267"/>
  <c r="C123" i="267"/>
  <c r="B123" i="267"/>
  <c r="A123" i="267"/>
  <c r="H122" i="267"/>
  <c r="H121" i="267"/>
  <c r="H120" i="267"/>
  <c r="H119" i="267"/>
  <c r="O118" i="267"/>
  <c r="H118" i="267"/>
  <c r="H117" i="267"/>
  <c r="H123" i="267" l="1"/>
  <c r="H104" i="267" l="1"/>
  <c r="A88" i="267" l="1"/>
  <c r="B88" i="267"/>
  <c r="C88" i="267"/>
  <c r="D88" i="267"/>
  <c r="E88" i="267"/>
  <c r="F88" i="267"/>
  <c r="G88" i="267"/>
  <c r="H85" i="267"/>
  <c r="H86" i="267"/>
  <c r="H88" i="267" s="1"/>
  <c r="H87" i="267"/>
  <c r="F106" i="267" l="1"/>
  <c r="E106" i="267"/>
  <c r="D106" i="267"/>
  <c r="C106" i="267"/>
  <c r="B106" i="267"/>
  <c r="A106" i="267"/>
  <c r="H105" i="267" l="1"/>
  <c r="J12" i="308" l="1"/>
  <c r="J9" i="308"/>
  <c r="K18" i="308"/>
  <c r="K17" i="308"/>
  <c r="K11" i="308"/>
  <c r="K8" i="308"/>
  <c r="K6" i="308"/>
  <c r="J4" i="308"/>
  <c r="J15" i="308"/>
  <c r="J14" i="308"/>
  <c r="J10" i="308"/>
  <c r="J3" i="308"/>
  <c r="J7" i="308"/>
  <c r="H102" i="267"/>
  <c r="O101" i="267" l="1"/>
  <c r="H101" i="267"/>
  <c r="H100" i="267"/>
  <c r="H99" i="267"/>
  <c r="H103" i="267"/>
  <c r="H106" i="267" l="1"/>
  <c r="R20" i="308" l="1"/>
  <c r="S19" i="308"/>
  <c r="J5" i="308" l="1"/>
  <c r="G5" i="308"/>
  <c r="I5" i="308"/>
  <c r="F5" i="308"/>
  <c r="K5" i="308"/>
  <c r="H5" i="308"/>
  <c r="S30" i="319"/>
  <c r="R30" i="319"/>
  <c r="S29" i="319"/>
  <c r="R29" i="319"/>
  <c r="S28" i="319"/>
  <c r="R28" i="319"/>
  <c r="S27" i="319"/>
  <c r="R27" i="319"/>
  <c r="S26" i="319"/>
  <c r="R26" i="319"/>
  <c r="S25" i="319"/>
  <c r="R25" i="319"/>
  <c r="S24" i="319"/>
  <c r="R24" i="319"/>
  <c r="S23" i="319"/>
  <c r="R23" i="319"/>
  <c r="S22" i="319"/>
  <c r="R22" i="319"/>
  <c r="S21" i="319"/>
  <c r="R21" i="319"/>
  <c r="S20" i="319"/>
  <c r="R20" i="319"/>
  <c r="S19" i="319"/>
  <c r="R19" i="319"/>
  <c r="S18" i="319"/>
  <c r="R18" i="319"/>
  <c r="C17" i="319"/>
  <c r="H16" i="319"/>
  <c r="C15" i="319"/>
  <c r="C13" i="319"/>
  <c r="Q12" i="319"/>
  <c r="F4" i="319"/>
  <c r="F3" i="319"/>
  <c r="L5" i="308" l="1"/>
  <c r="S5" i="308" s="1"/>
  <c r="J18" i="308" l="1"/>
  <c r="I18" i="308"/>
  <c r="H18" i="308"/>
  <c r="G18" i="308"/>
  <c r="F18" i="308"/>
  <c r="I16" i="308"/>
  <c r="H16" i="308"/>
  <c r="G16" i="308"/>
  <c r="F16" i="308"/>
  <c r="K15" i="308"/>
  <c r="I15" i="308"/>
  <c r="H15" i="308"/>
  <c r="G15" i="308"/>
  <c r="F15" i="308"/>
  <c r="K14" i="308"/>
  <c r="I14" i="308"/>
  <c r="H14" i="308"/>
  <c r="G14" i="308"/>
  <c r="F14" i="308"/>
  <c r="I13" i="308"/>
  <c r="H13" i="308"/>
  <c r="G13" i="308"/>
  <c r="F13" i="308"/>
  <c r="J11" i="308"/>
  <c r="I11" i="308"/>
  <c r="H11" i="308"/>
  <c r="G11" i="308"/>
  <c r="F11" i="308"/>
  <c r="K10" i="308"/>
  <c r="I10" i="308"/>
  <c r="H10" i="308"/>
  <c r="G10" i="308"/>
  <c r="F10" i="308"/>
  <c r="J8" i="308"/>
  <c r="I8" i="308"/>
  <c r="H8" i="308"/>
  <c r="G8" i="308"/>
  <c r="F8" i="308"/>
  <c r="J6" i="308"/>
  <c r="I6" i="308"/>
  <c r="H6" i="308"/>
  <c r="G6" i="308"/>
  <c r="F6" i="308"/>
  <c r="L6" i="308" s="1"/>
  <c r="S6" i="308" s="1"/>
  <c r="K4" i="308"/>
  <c r="I4" i="308"/>
  <c r="H4" i="308"/>
  <c r="G4" i="308"/>
  <c r="F4" i="308"/>
  <c r="C81" i="267"/>
  <c r="J17" i="308"/>
  <c r="I17" i="308"/>
  <c r="H17" i="308"/>
  <c r="G17" i="308"/>
  <c r="F17" i="308"/>
  <c r="L17" i="308" s="1"/>
  <c r="S17" i="308" s="1"/>
  <c r="K12" i="308"/>
  <c r="I12" i="308"/>
  <c r="H12" i="308"/>
  <c r="G12" i="308"/>
  <c r="F12" i="308"/>
  <c r="K9" i="308"/>
  <c r="I9" i="308"/>
  <c r="H9" i="308"/>
  <c r="G9" i="308"/>
  <c r="F9" i="308"/>
  <c r="K7" i="308"/>
  <c r="I7" i="308"/>
  <c r="H7" i="308"/>
  <c r="G7" i="308"/>
  <c r="F7" i="308"/>
  <c r="K3" i="308"/>
  <c r="I3" i="308"/>
  <c r="H3" i="308"/>
  <c r="G3" i="308"/>
  <c r="F3" i="308"/>
  <c r="L4" i="308" l="1"/>
  <c r="S4" i="308" s="1"/>
  <c r="L18" i="308"/>
  <c r="S18" i="308" s="1"/>
  <c r="L11" i="308"/>
  <c r="S11" i="308" s="1"/>
  <c r="L8" i="308"/>
  <c r="S8" i="308" s="1"/>
  <c r="K16" i="308"/>
  <c r="J16" i="308"/>
  <c r="L16" i="308" s="1"/>
  <c r="S16" i="308" s="1"/>
  <c r="K13" i="308"/>
  <c r="K20" i="308" s="1"/>
  <c r="J13" i="308"/>
  <c r="J20" i="308" s="1"/>
  <c r="L10" i="308"/>
  <c r="S10" i="308" s="1"/>
  <c r="L7" i="308"/>
  <c r="S7" i="308" s="1"/>
  <c r="L12" i="308"/>
  <c r="S12" i="308" s="1"/>
  <c r="L14" i="308"/>
  <c r="S14" i="308" s="1"/>
  <c r="I20" i="308"/>
  <c r="L9" i="308"/>
  <c r="S9" i="308" s="1"/>
  <c r="L15" i="308"/>
  <c r="S15" i="308" s="1"/>
  <c r="G20" i="308"/>
  <c r="F20" i="308"/>
  <c r="L3" i="308"/>
  <c r="S3" i="308" s="1"/>
  <c r="H20" i="308"/>
  <c r="L13" i="308" l="1"/>
  <c r="S13" i="308" s="1"/>
  <c r="N20" i="308"/>
  <c r="L20" i="308" l="1"/>
  <c r="L22" i="308" s="1"/>
  <c r="W22" i="313"/>
  <c r="X15" i="313"/>
  <c r="X16" i="313"/>
  <c r="X21" i="313"/>
  <c r="S20" i="308" l="1"/>
  <c r="G76" i="255" l="1"/>
  <c r="G74" i="255" l="1"/>
  <c r="G75" i="255"/>
  <c r="P18" i="313" l="1"/>
  <c r="O18" i="313"/>
  <c r="N18" i="313"/>
  <c r="M18" i="313"/>
  <c r="L18" i="313"/>
  <c r="P17" i="313"/>
  <c r="O17" i="313"/>
  <c r="N17" i="313"/>
  <c r="M17" i="313"/>
  <c r="L17" i="313"/>
  <c r="P14" i="313"/>
  <c r="O14" i="313"/>
  <c r="N14" i="313"/>
  <c r="M14" i="313"/>
  <c r="L14" i="313"/>
  <c r="P13" i="313"/>
  <c r="O13" i="313"/>
  <c r="N13" i="313"/>
  <c r="M13" i="313"/>
  <c r="L13" i="313"/>
  <c r="P12" i="313"/>
  <c r="O12" i="313"/>
  <c r="N12" i="313"/>
  <c r="M12" i="313"/>
  <c r="L12" i="313"/>
  <c r="P11" i="313"/>
  <c r="O11" i="313"/>
  <c r="N11" i="313"/>
  <c r="M11" i="313"/>
  <c r="L11" i="313"/>
  <c r="P10" i="313"/>
  <c r="O10" i="313"/>
  <c r="N10" i="313"/>
  <c r="M10" i="313"/>
  <c r="L10" i="313"/>
  <c r="P9" i="313"/>
  <c r="O9" i="313"/>
  <c r="N9" i="313"/>
  <c r="M9" i="313"/>
  <c r="L9" i="313"/>
  <c r="P7" i="313"/>
  <c r="O7" i="313"/>
  <c r="N7" i="313"/>
  <c r="M7" i="313"/>
  <c r="L7" i="313"/>
  <c r="P6" i="313"/>
  <c r="O6" i="313"/>
  <c r="N6" i="313"/>
  <c r="M6" i="313"/>
  <c r="L6" i="313"/>
  <c r="P4" i="313"/>
  <c r="O4" i="313"/>
  <c r="N4" i="313"/>
  <c r="M4" i="313"/>
  <c r="L4" i="313"/>
  <c r="P3" i="313"/>
  <c r="O3" i="313"/>
  <c r="N3" i="313"/>
  <c r="M3" i="313"/>
  <c r="L3" i="313"/>
  <c r="Q4" i="313" l="1"/>
  <c r="R4" i="313" s="1"/>
  <c r="T4" i="313" s="1"/>
  <c r="Q14" i="313"/>
  <c r="R14" i="313" s="1"/>
  <c r="T14" i="313" s="1"/>
  <c r="Q6" i="313"/>
  <c r="R6" i="313" s="1"/>
  <c r="T6" i="313" s="1"/>
  <c r="P22" i="313"/>
  <c r="Q12" i="313"/>
  <c r="R12" i="313" s="1"/>
  <c r="T12" i="313" s="1"/>
  <c r="Q9" i="313"/>
  <c r="R9" i="313" s="1"/>
  <c r="T9" i="313" s="1"/>
  <c r="Q13" i="313"/>
  <c r="R13" i="313" s="1"/>
  <c r="T13" i="313" s="1"/>
  <c r="Q10" i="313"/>
  <c r="R10" i="313" s="1"/>
  <c r="T10" i="313" s="1"/>
  <c r="Q3" i="313"/>
  <c r="R3" i="313" s="1"/>
  <c r="M22" i="313"/>
  <c r="Q17" i="313"/>
  <c r="R17" i="313" s="1"/>
  <c r="T17" i="313" s="1"/>
  <c r="Q18" i="313"/>
  <c r="R18" i="313" s="1"/>
  <c r="T18" i="313" s="1"/>
  <c r="N22" i="313"/>
  <c r="O22" i="313"/>
  <c r="Q7" i="313"/>
  <c r="R7" i="313" s="1"/>
  <c r="T7" i="313" s="1"/>
  <c r="Q11" i="313"/>
  <c r="R11" i="313" s="1"/>
  <c r="T11" i="313" s="1"/>
  <c r="L22" i="313"/>
  <c r="Q22" i="313" l="1"/>
  <c r="Q24" i="313" s="1"/>
  <c r="R22" i="313"/>
  <c r="R24" i="313" s="1"/>
  <c r="T3" i="313"/>
  <c r="H20" i="313" l="1"/>
  <c r="G20" i="313"/>
  <c r="F20" i="313"/>
  <c r="E20" i="313"/>
  <c r="D20" i="313"/>
  <c r="H19" i="313"/>
  <c r="G19" i="313"/>
  <c r="F19" i="313"/>
  <c r="E19" i="313"/>
  <c r="D19" i="313"/>
  <c r="I19" i="313" s="1"/>
  <c r="X19" i="313" s="1"/>
  <c r="H17" i="313"/>
  <c r="G17" i="313"/>
  <c r="F17" i="313"/>
  <c r="E17" i="313"/>
  <c r="D17" i="313"/>
  <c r="H14" i="313"/>
  <c r="G14" i="313"/>
  <c r="F14" i="313"/>
  <c r="E14" i="313"/>
  <c r="D14" i="313"/>
  <c r="H13" i="313"/>
  <c r="G13" i="313"/>
  <c r="F13" i="313"/>
  <c r="E13" i="313"/>
  <c r="D13" i="313"/>
  <c r="C78" i="255"/>
  <c r="F10" i="313" s="1"/>
  <c r="B78" i="255"/>
  <c r="E10" i="313" s="1"/>
  <c r="A78" i="255"/>
  <c r="D10" i="313" s="1"/>
  <c r="G77" i="255"/>
  <c r="G73" i="255"/>
  <c r="G72" i="255"/>
  <c r="G71" i="255"/>
  <c r="G70" i="255"/>
  <c r="G69" i="255"/>
  <c r="E68" i="255"/>
  <c r="G68" i="255" s="1"/>
  <c r="D67" i="255"/>
  <c r="G67" i="255" s="1"/>
  <c r="E66" i="255"/>
  <c r="G66" i="255" s="1"/>
  <c r="E65" i="255"/>
  <c r="G65" i="255" s="1"/>
  <c r="D64" i="255"/>
  <c r="G64" i="255" s="1"/>
  <c r="G63" i="255"/>
  <c r="D62" i="255"/>
  <c r="G62" i="255" s="1"/>
  <c r="C58" i="255"/>
  <c r="I14" i="313" l="1"/>
  <c r="X14" i="313" s="1"/>
  <c r="R76" i="255"/>
  <c r="I17" i="313"/>
  <c r="X17" i="313" s="1"/>
  <c r="I13" i="313"/>
  <c r="X13" i="313" s="1"/>
  <c r="I20" i="313"/>
  <c r="X20" i="313" s="1"/>
  <c r="D78" i="255"/>
  <c r="G10" i="313" s="1"/>
  <c r="E78" i="255"/>
  <c r="H10" i="313" s="1"/>
  <c r="I10" i="313" s="1"/>
  <c r="X10" i="313" s="1"/>
  <c r="G78" i="255"/>
  <c r="G63" i="258" l="1"/>
  <c r="G64" i="258"/>
  <c r="C52" i="257" l="1"/>
  <c r="C42" i="258" l="1"/>
  <c r="C45" i="261"/>
  <c r="C35" i="257"/>
  <c r="D48" i="256"/>
  <c r="G7" i="313" s="1"/>
  <c r="C48" i="256"/>
  <c r="F7" i="313" s="1"/>
  <c r="B48" i="256"/>
  <c r="E7" i="313" s="1"/>
  <c r="A48" i="256"/>
  <c r="D7" i="313" s="1"/>
  <c r="G47" i="256"/>
  <c r="G46" i="256"/>
  <c r="G45" i="256"/>
  <c r="G44" i="256"/>
  <c r="C39" i="256"/>
  <c r="C41" i="267"/>
  <c r="D69" i="258"/>
  <c r="B69" i="258"/>
  <c r="A69" i="258"/>
  <c r="G68" i="258"/>
  <c r="G67" i="258"/>
  <c r="G66" i="258"/>
  <c r="E69" i="258"/>
  <c r="C58" i="258"/>
  <c r="E97" i="255"/>
  <c r="C97" i="255"/>
  <c r="B97" i="255"/>
  <c r="A97" i="255"/>
  <c r="G96" i="255"/>
  <c r="G95" i="255"/>
  <c r="G94" i="255"/>
  <c r="G93" i="255"/>
  <c r="G92" i="255"/>
  <c r="G91" i="255"/>
  <c r="G90" i="255"/>
  <c r="G89" i="255"/>
  <c r="G88" i="255"/>
  <c r="D97" i="255"/>
  <c r="D61" i="257"/>
  <c r="C61" i="257"/>
  <c r="B61" i="257"/>
  <c r="A61" i="257"/>
  <c r="G60" i="257"/>
  <c r="G59" i="257"/>
  <c r="G58" i="257"/>
  <c r="G57" i="257"/>
  <c r="E61" i="257"/>
  <c r="G6" i="313"/>
  <c r="F6" i="313"/>
  <c r="E6" i="313"/>
  <c r="D6" i="313"/>
  <c r="F74" i="267"/>
  <c r="D74" i="267"/>
  <c r="B74" i="267"/>
  <c r="A74" i="267"/>
  <c r="H73" i="267"/>
  <c r="H72" i="267"/>
  <c r="H71" i="267"/>
  <c r="H70" i="267"/>
  <c r="H69" i="267"/>
  <c r="H68" i="267"/>
  <c r="H67" i="267"/>
  <c r="C74" i="267"/>
  <c r="H65" i="267"/>
  <c r="C61" i="267"/>
  <c r="H6" i="313" l="1"/>
  <c r="I6" i="313" s="1"/>
  <c r="X6" i="313" s="1"/>
  <c r="G62" i="258"/>
  <c r="C69" i="258"/>
  <c r="G65" i="258"/>
  <c r="G97" i="255"/>
  <c r="G56" i="257"/>
  <c r="G61" i="257" s="1"/>
  <c r="H66" i="267"/>
  <c r="H74" i="267" s="1"/>
  <c r="G69" i="258" l="1"/>
  <c r="C5" i="312"/>
  <c r="E10" i="312"/>
  <c r="G10" i="312" s="1"/>
  <c r="E9" i="312"/>
  <c r="G9" i="312" s="1"/>
  <c r="E52" i="261" l="1"/>
  <c r="H50" i="267" l="1"/>
  <c r="H51" i="267" l="1"/>
  <c r="H52" i="267"/>
  <c r="G8" i="313" l="1"/>
  <c r="F8" i="313"/>
  <c r="E8" i="313"/>
  <c r="D8" i="313"/>
  <c r="H8" i="313" l="1"/>
  <c r="I8" i="313" s="1"/>
  <c r="X8" i="313" s="1"/>
  <c r="N47" i="258" l="1"/>
  <c r="E47" i="258" s="1"/>
  <c r="N46" i="258"/>
  <c r="C46" i="258" s="1"/>
  <c r="N51" i="261"/>
  <c r="E51" i="261" s="1"/>
  <c r="N50" i="261"/>
  <c r="E50" i="261" s="1"/>
  <c r="N39" i="257"/>
  <c r="E39" i="257" s="1"/>
  <c r="N40" i="257"/>
  <c r="E40" i="257" s="1"/>
  <c r="N43" i="256"/>
  <c r="E43" i="256" s="1"/>
  <c r="R49" i="267"/>
  <c r="F49" i="267" s="1"/>
  <c r="R48" i="267"/>
  <c r="F48" i="267" s="1"/>
  <c r="R47" i="267"/>
  <c r="F47" i="267" s="1"/>
  <c r="R46" i="267"/>
  <c r="C46" i="267" s="1"/>
  <c r="E48" i="256" l="1"/>
  <c r="H7" i="313" s="1"/>
  <c r="I7" i="313" s="1"/>
  <c r="X7" i="313" s="1"/>
  <c r="G43" i="256"/>
  <c r="G48" i="256" s="1"/>
  <c r="G50" i="261" l="1"/>
  <c r="G60" i="256" l="1"/>
  <c r="H49" i="267"/>
  <c r="G51" i="261"/>
  <c r="G40" i="257"/>
  <c r="G39" i="257"/>
  <c r="E51" i="258" l="1"/>
  <c r="H18" i="313" s="1"/>
  <c r="D51" i="258"/>
  <c r="G18" i="313" s="1"/>
  <c r="C51" i="258"/>
  <c r="F18" i="313" s="1"/>
  <c r="B51" i="258"/>
  <c r="E18" i="313" s="1"/>
  <c r="A51" i="258"/>
  <c r="D18" i="313" s="1"/>
  <c r="G50" i="258"/>
  <c r="G49" i="258"/>
  <c r="G48" i="258"/>
  <c r="G47" i="258"/>
  <c r="G46" i="258"/>
  <c r="H11" i="313"/>
  <c r="G11" i="313"/>
  <c r="F11" i="313"/>
  <c r="E11" i="313"/>
  <c r="D11" i="313"/>
  <c r="E44" i="257"/>
  <c r="H9" i="313" s="1"/>
  <c r="D44" i="257"/>
  <c r="G9" i="313" s="1"/>
  <c r="C44" i="257"/>
  <c r="F9" i="313" s="1"/>
  <c r="B44" i="257"/>
  <c r="E9" i="313" s="1"/>
  <c r="A44" i="257"/>
  <c r="D9" i="313" s="1"/>
  <c r="G43" i="257"/>
  <c r="G42" i="257"/>
  <c r="G41" i="257"/>
  <c r="E65" i="256"/>
  <c r="D65" i="256"/>
  <c r="C65" i="256"/>
  <c r="B65" i="256"/>
  <c r="A65" i="256"/>
  <c r="G64" i="256"/>
  <c r="G63" i="256"/>
  <c r="G62" i="256"/>
  <c r="G61" i="256"/>
  <c r="C56" i="256"/>
  <c r="H5" i="313"/>
  <c r="G5" i="313"/>
  <c r="F5" i="313"/>
  <c r="E5" i="313"/>
  <c r="D5" i="313"/>
  <c r="F54" i="267"/>
  <c r="H4" i="313" s="1"/>
  <c r="D54" i="267"/>
  <c r="G4" i="313" s="1"/>
  <c r="C54" i="267"/>
  <c r="F4" i="313" s="1"/>
  <c r="B54" i="267"/>
  <c r="E4" i="313" s="1"/>
  <c r="A54" i="267"/>
  <c r="D4" i="313" s="1"/>
  <c r="H53" i="267"/>
  <c r="H48" i="267"/>
  <c r="H47" i="267"/>
  <c r="H46" i="267"/>
  <c r="H45" i="267"/>
  <c r="F3" i="313"/>
  <c r="G3" i="313"/>
  <c r="H3" i="313"/>
  <c r="D3" i="313"/>
  <c r="E3" i="313"/>
  <c r="I4" i="313" l="1"/>
  <c r="X4" i="313" s="1"/>
  <c r="I11" i="313"/>
  <c r="X11" i="313" s="1"/>
  <c r="I5" i="313"/>
  <c r="X5" i="313" s="1"/>
  <c r="I18" i="313"/>
  <c r="X18" i="313" s="1"/>
  <c r="I9" i="313"/>
  <c r="X9" i="313" s="1"/>
  <c r="I3" i="313"/>
  <c r="X3" i="313" s="1"/>
  <c r="H54" i="267"/>
  <c r="G65" i="256"/>
  <c r="G51" i="258"/>
  <c r="G44" i="257"/>
  <c r="B54" i="261" l="1"/>
  <c r="E12" i="313" s="1"/>
  <c r="C54" i="261"/>
  <c r="F12" i="313" s="1"/>
  <c r="F22" i="313" s="1"/>
  <c r="D54" i="261"/>
  <c r="G12" i="313" s="1"/>
  <c r="G22" i="313" s="1"/>
  <c r="E54" i="261"/>
  <c r="H12" i="313" s="1"/>
  <c r="H22" i="313" s="1"/>
  <c r="A54" i="261"/>
  <c r="D12" i="313" s="1"/>
  <c r="D22" i="313" s="1"/>
  <c r="G53" i="261"/>
  <c r="G52" i="261"/>
  <c r="G49" i="261"/>
  <c r="I12" i="313" l="1"/>
  <c r="X12" i="313" s="1"/>
  <c r="X22" i="313" s="1"/>
  <c r="E22" i="313"/>
  <c r="G54" i="261"/>
  <c r="J22" i="313" l="1"/>
  <c r="I22" i="313"/>
  <c r="I24" i="313" s="1"/>
  <c r="B38" i="261" l="1"/>
  <c r="C38" i="261"/>
  <c r="D38" i="261"/>
  <c r="A38" i="261"/>
  <c r="G49" i="255" l="1"/>
  <c r="G50" i="255"/>
  <c r="B52" i="255"/>
  <c r="A52" i="255"/>
  <c r="D47" i="255" l="1"/>
  <c r="E48" i="255" l="1"/>
  <c r="G48" i="255" s="1"/>
  <c r="G47" i="255" l="1"/>
  <c r="G45" i="255" l="1"/>
  <c r="G46" i="255"/>
  <c r="E33" i="258" l="1"/>
  <c r="G33" i="258" s="1"/>
  <c r="G34" i="258"/>
  <c r="E32" i="258" l="1"/>
  <c r="G32" i="258" s="1"/>
  <c r="E31" i="258"/>
  <c r="G31" i="258" s="1"/>
  <c r="G30" i="258"/>
  <c r="G29" i="258"/>
  <c r="C28" i="258"/>
  <c r="G28" i="258" s="1"/>
  <c r="G27" i="258"/>
  <c r="G26" i="258"/>
  <c r="E34" i="261"/>
  <c r="G34" i="261" s="1"/>
  <c r="E33" i="261"/>
  <c r="G33" i="261" s="1"/>
  <c r="E32" i="261"/>
  <c r="G32" i="261" s="1"/>
  <c r="E31" i="261"/>
  <c r="G31" i="261" s="1"/>
  <c r="E30" i="261"/>
  <c r="G30" i="261" s="1"/>
  <c r="E29" i="261"/>
  <c r="G28" i="261"/>
  <c r="G27" i="261"/>
  <c r="G26" i="261"/>
  <c r="E42" i="255"/>
  <c r="G42" i="255" s="1"/>
  <c r="E41" i="255"/>
  <c r="D40" i="255"/>
  <c r="G39" i="255"/>
  <c r="C38" i="255"/>
  <c r="E25" i="257"/>
  <c r="G25" i="257" s="1"/>
  <c r="E24" i="257"/>
  <c r="G24" i="257" s="1"/>
  <c r="E28" i="256"/>
  <c r="G28" i="256" s="1"/>
  <c r="E27" i="256"/>
  <c r="G27" i="256" s="1"/>
  <c r="C26" i="256"/>
  <c r="G26" i="256" s="1"/>
  <c r="F30" i="267"/>
  <c r="H30" i="267" s="1"/>
  <c r="F29" i="267"/>
  <c r="H29" i="267" s="1"/>
  <c r="C28" i="267"/>
  <c r="H28" i="267" s="1"/>
  <c r="G29" i="261" l="1"/>
  <c r="E38" i="261"/>
  <c r="G41" i="255"/>
  <c r="E52" i="255"/>
  <c r="G38" i="255"/>
  <c r="C52" i="255"/>
  <c r="G40" i="255"/>
  <c r="D52" i="255"/>
  <c r="G43" i="255" l="1"/>
  <c r="G44" i="255"/>
  <c r="G35" i="261" l="1"/>
  <c r="H19" i="297" l="1"/>
  <c r="G19" i="297"/>
  <c r="F19" i="297"/>
  <c r="E19" i="297"/>
  <c r="D19" i="297"/>
  <c r="I19" i="297" l="1"/>
  <c r="G32" i="275" l="1"/>
  <c r="AO6" i="303" l="1"/>
  <c r="G10" i="305" l="1"/>
  <c r="AQ23" i="305"/>
  <c r="H12" i="297" l="1"/>
  <c r="G12" i="297"/>
  <c r="F12" i="297"/>
  <c r="E12" i="297"/>
  <c r="D12" i="297"/>
  <c r="H10" i="297"/>
  <c r="G10" i="297"/>
  <c r="F10" i="297"/>
  <c r="E10" i="297"/>
  <c r="D10" i="297"/>
  <c r="G51" i="255"/>
  <c r="G52" i="255" s="1"/>
  <c r="C34" i="255"/>
  <c r="E9" i="297"/>
  <c r="F9" i="297"/>
  <c r="G9" i="297"/>
  <c r="H9" i="297"/>
  <c r="D9" i="297"/>
  <c r="C20" i="257"/>
  <c r="F29" i="257"/>
  <c r="D29" i="257"/>
  <c r="G8" i="297" s="1"/>
  <c r="C29" i="257"/>
  <c r="F8" i="297" s="1"/>
  <c r="B29" i="257"/>
  <c r="E8" i="297" s="1"/>
  <c r="A29" i="257"/>
  <c r="D8" i="297" s="1"/>
  <c r="G28" i="257"/>
  <c r="G27" i="257"/>
  <c r="G26" i="257"/>
  <c r="C22" i="256"/>
  <c r="F33" i="256"/>
  <c r="E33" i="256"/>
  <c r="H7" i="297" s="1"/>
  <c r="D33" i="256"/>
  <c r="G7" i="297" s="1"/>
  <c r="B33" i="256"/>
  <c r="E7" i="297" s="1"/>
  <c r="A33" i="256"/>
  <c r="D7" i="297" s="1"/>
  <c r="G32" i="256"/>
  <c r="G31" i="256"/>
  <c r="G30" i="256"/>
  <c r="G29" i="256"/>
  <c r="C33" i="256"/>
  <c r="F7" i="297" s="1"/>
  <c r="H6" i="297"/>
  <c r="G6" i="297"/>
  <c r="F6" i="297"/>
  <c r="E6" i="297"/>
  <c r="D6" i="297"/>
  <c r="C24" i="267"/>
  <c r="G35" i="267"/>
  <c r="F35" i="267"/>
  <c r="H4" i="297" s="1"/>
  <c r="D35" i="267"/>
  <c r="G4" i="297" s="1"/>
  <c r="C35" i="267"/>
  <c r="F4" i="297" s="1"/>
  <c r="B35" i="267"/>
  <c r="E4" i="297" s="1"/>
  <c r="A35" i="267"/>
  <c r="D4" i="297" s="1"/>
  <c r="H34" i="267"/>
  <c r="H33" i="267"/>
  <c r="H32" i="267"/>
  <c r="H31" i="267"/>
  <c r="C22" i="258"/>
  <c r="E36" i="258"/>
  <c r="H17" i="297" s="1"/>
  <c r="D36" i="258"/>
  <c r="G17" i="297" s="1"/>
  <c r="C36" i="258"/>
  <c r="F17" i="297" s="1"/>
  <c r="B36" i="258"/>
  <c r="E17" i="297" s="1"/>
  <c r="A36" i="258"/>
  <c r="D17" i="297" s="1"/>
  <c r="G35" i="258"/>
  <c r="H3" i="297"/>
  <c r="G3" i="297"/>
  <c r="F3" i="297"/>
  <c r="E3" i="297"/>
  <c r="D3" i="297"/>
  <c r="G29" i="257" l="1"/>
  <c r="G36" i="258"/>
  <c r="E29" i="257"/>
  <c r="H8" i="297" s="1"/>
  <c r="G33" i="256"/>
  <c r="H35" i="267"/>
  <c r="AO16" i="302" l="1"/>
  <c r="D9" i="302" s="1"/>
  <c r="G9" i="302" s="1"/>
  <c r="F16" i="297"/>
  <c r="E16" i="297"/>
  <c r="G16" i="297"/>
  <c r="H16" i="297"/>
  <c r="D16" i="297"/>
  <c r="G26" i="255" l="1"/>
  <c r="I21" i="139" l="1"/>
  <c r="I6" i="139"/>
  <c r="H18" i="297" l="1"/>
  <c r="G18" i="297"/>
  <c r="E18" i="297"/>
  <c r="D18" i="297"/>
  <c r="H5" i="297"/>
  <c r="G5" i="297"/>
  <c r="F5" i="297"/>
  <c r="E5" i="297"/>
  <c r="D5" i="297"/>
  <c r="F18" i="297" l="1"/>
  <c r="I18" i="297" s="1"/>
  <c r="I5" i="297"/>
  <c r="F34" i="275"/>
  <c r="G33" i="275"/>
  <c r="C27" i="275"/>
  <c r="B34" i="275"/>
  <c r="E14" i="297" s="1"/>
  <c r="C34" i="275"/>
  <c r="F14" i="297" s="1"/>
  <c r="D34" i="275"/>
  <c r="G14" i="297" s="1"/>
  <c r="E34" i="275"/>
  <c r="H14" i="297" s="1"/>
  <c r="A34" i="275"/>
  <c r="D14" i="297" s="1"/>
  <c r="G31" i="275"/>
  <c r="E13" i="297"/>
  <c r="F13" i="297"/>
  <c r="G13" i="297"/>
  <c r="H13" i="297"/>
  <c r="D13" i="297"/>
  <c r="G34" i="275" l="1"/>
  <c r="G10" i="262" l="1"/>
  <c r="C22" i="261" l="1"/>
  <c r="G11" i="297"/>
  <c r="G21" i="297" s="1"/>
  <c r="F11" i="297"/>
  <c r="F21" i="297" s="1"/>
  <c r="E11" i="297"/>
  <c r="E21" i="297" s="1"/>
  <c r="D11" i="297"/>
  <c r="D21" i="297" s="1"/>
  <c r="G38" i="261"/>
  <c r="P17" i="297"/>
  <c r="O17" i="297"/>
  <c r="M17" i="297"/>
  <c r="L17" i="297"/>
  <c r="I17" i="297"/>
  <c r="O16" i="297"/>
  <c r="M16" i="297"/>
  <c r="L16" i="297"/>
  <c r="I16" i="297"/>
  <c r="P15" i="297"/>
  <c r="O15" i="297"/>
  <c r="N15" i="297"/>
  <c r="M15" i="297"/>
  <c r="L15" i="297"/>
  <c r="I15" i="297"/>
  <c r="O14" i="297"/>
  <c r="N14" i="297"/>
  <c r="M14" i="297"/>
  <c r="L14" i="297"/>
  <c r="I14" i="297"/>
  <c r="P13" i="297"/>
  <c r="N13" i="297"/>
  <c r="M13" i="297"/>
  <c r="L13" i="297"/>
  <c r="I13" i="297"/>
  <c r="P12" i="297"/>
  <c r="O12" i="297"/>
  <c r="N12" i="297"/>
  <c r="M12" i="297"/>
  <c r="L12" i="297"/>
  <c r="I12" i="297"/>
  <c r="P11" i="297"/>
  <c r="O11" i="297"/>
  <c r="N11" i="297"/>
  <c r="M11" i="297"/>
  <c r="L11" i="297"/>
  <c r="P10" i="297"/>
  <c r="O10" i="297"/>
  <c r="N10" i="297"/>
  <c r="M10" i="297"/>
  <c r="L10" i="297"/>
  <c r="I10" i="297"/>
  <c r="P9" i="297"/>
  <c r="O9" i="297"/>
  <c r="N9" i="297"/>
  <c r="M9" i="297"/>
  <c r="L9" i="297"/>
  <c r="I9" i="297"/>
  <c r="P8" i="297"/>
  <c r="O8" i="297"/>
  <c r="N8" i="297"/>
  <c r="M8" i="297"/>
  <c r="L8" i="297"/>
  <c r="I8" i="297"/>
  <c r="P7" i="297"/>
  <c r="O7" i="297"/>
  <c r="N7" i="297"/>
  <c r="M7" i="297"/>
  <c r="L7" i="297"/>
  <c r="I7" i="297"/>
  <c r="P6" i="297"/>
  <c r="O6" i="297"/>
  <c r="N6" i="297"/>
  <c r="M6" i="297"/>
  <c r="L6" i="297"/>
  <c r="I6" i="297"/>
  <c r="P4" i="297"/>
  <c r="O4" i="297"/>
  <c r="N4" i="297"/>
  <c r="M4" i="297"/>
  <c r="L4" i="297"/>
  <c r="I4" i="297"/>
  <c r="P3" i="297"/>
  <c r="O3" i="297"/>
  <c r="N3" i="297"/>
  <c r="M3" i="297"/>
  <c r="L3" i="297"/>
  <c r="Q10" i="297" l="1"/>
  <c r="R10" i="297" s="1"/>
  <c r="T10" i="297" s="1"/>
  <c r="Q12" i="297"/>
  <c r="R12" i="297" s="1"/>
  <c r="T12" i="297" s="1"/>
  <c r="Q15" i="297"/>
  <c r="R15" i="297" s="1"/>
  <c r="T15" i="297" s="1"/>
  <c r="Q7" i="297"/>
  <c r="R7" i="297" s="1"/>
  <c r="T7" i="297" s="1"/>
  <c r="Q8" i="297"/>
  <c r="R8" i="297" s="1"/>
  <c r="T8" i="297" s="1"/>
  <c r="Q9" i="297"/>
  <c r="R9" i="297" s="1"/>
  <c r="T9" i="297" s="1"/>
  <c r="Q6" i="297"/>
  <c r="R6" i="297" s="1"/>
  <c r="T6" i="297" s="1"/>
  <c r="Q11" i="297"/>
  <c r="R11" i="297" s="1"/>
  <c r="T11" i="297" s="1"/>
  <c r="L21" i="297"/>
  <c r="Q4" i="297"/>
  <c r="R4" i="297" s="1"/>
  <c r="T4" i="297" s="1"/>
  <c r="M21" i="297"/>
  <c r="H11" i="297"/>
  <c r="H21" i="297" s="1"/>
  <c r="I3" i="297"/>
  <c r="Q3" i="297"/>
  <c r="I11" i="297" l="1"/>
  <c r="I21" i="297" s="1"/>
  <c r="I23" i="297" s="1"/>
  <c r="R3" i="297"/>
  <c r="T3" i="297" l="1"/>
  <c r="G14" i="261" l="1"/>
  <c r="G24" i="255"/>
  <c r="E25" i="255"/>
  <c r="G25" i="255" s="1"/>
  <c r="G17" i="275" l="1"/>
  <c r="E18" i="275" l="1"/>
  <c r="E23" i="255" l="1"/>
  <c r="G23" i="255" s="1"/>
  <c r="E22" i="255"/>
  <c r="G22" i="255" s="1"/>
  <c r="E21" i="255"/>
  <c r="G21" i="255" s="1"/>
  <c r="P16" i="297" l="1"/>
  <c r="O13" i="297" l="1"/>
  <c r="O21" i="297" l="1"/>
  <c r="Q13" i="297"/>
  <c r="R13" i="297" l="1"/>
  <c r="E11" i="292"/>
  <c r="G11" i="292" s="1"/>
  <c r="G8" i="292"/>
  <c r="O7" i="292"/>
  <c r="Q7" i="292" s="1"/>
  <c r="G7" i="292"/>
  <c r="G6" i="292"/>
  <c r="E2" i="292"/>
  <c r="T13" i="297" l="1"/>
  <c r="G9" i="292"/>
  <c r="G13" i="275" l="1"/>
  <c r="G14" i="275"/>
  <c r="G15" i="275"/>
  <c r="E16" i="275"/>
  <c r="G16" i="275" l="1"/>
  <c r="P14" i="297"/>
  <c r="G12" i="256"/>
  <c r="Q14" i="297" l="1"/>
  <c r="P21" i="297"/>
  <c r="A20" i="275"/>
  <c r="B20" i="275"/>
  <c r="C20" i="275"/>
  <c r="D20" i="275"/>
  <c r="E20" i="275"/>
  <c r="F20" i="275"/>
  <c r="G9" i="275"/>
  <c r="G11" i="275"/>
  <c r="R14" i="297" l="1"/>
  <c r="N16" i="297" l="1"/>
  <c r="Q16" i="297" s="1"/>
  <c r="T14" i="297"/>
  <c r="G20" i="255"/>
  <c r="E18" i="255"/>
  <c r="G18" i="255" s="1"/>
  <c r="E19" i="255"/>
  <c r="G19" i="255" s="1"/>
  <c r="R16" i="297" l="1"/>
  <c r="D17" i="255"/>
  <c r="G17" i="255" s="1"/>
  <c r="T16" i="297" l="1"/>
  <c r="G16" i="255"/>
  <c r="H11" i="267" l="1"/>
  <c r="G15" i="255"/>
  <c r="G14" i="255"/>
  <c r="G13" i="255"/>
  <c r="D12" i="255"/>
  <c r="G12" i="255" s="1"/>
  <c r="G13" i="261" l="1"/>
  <c r="G12" i="261" l="1"/>
  <c r="G14" i="258"/>
  <c r="C11" i="256" l="1"/>
  <c r="G11" i="256" s="1"/>
  <c r="C13" i="258"/>
  <c r="G13" i="258" l="1"/>
  <c r="N17" i="297"/>
  <c r="G11" i="261"/>
  <c r="E10" i="261"/>
  <c r="E10" i="257"/>
  <c r="E9" i="261"/>
  <c r="G9" i="261" s="1"/>
  <c r="F10" i="267"/>
  <c r="Q17" i="297" l="1"/>
  <c r="N21" i="297"/>
  <c r="E11" i="258"/>
  <c r="G11" i="258" s="1"/>
  <c r="R17" i="297" l="1"/>
  <c r="Q21" i="297"/>
  <c r="Q23" i="297" s="1"/>
  <c r="G9" i="257"/>
  <c r="T17" i="297" l="1"/>
  <c r="R21" i="297"/>
  <c r="R23" i="297" s="1"/>
  <c r="C9" i="256"/>
  <c r="G9" i="256" s="1"/>
  <c r="C9" i="258"/>
  <c r="T20" i="286" l="1"/>
  <c r="T19" i="286"/>
  <c r="T21" i="286" l="1"/>
  <c r="H8" i="139"/>
  <c r="G8" i="139"/>
  <c r="F8" i="139"/>
  <c r="E8" i="139"/>
  <c r="D8" i="139"/>
  <c r="I8" i="139" l="1"/>
  <c r="E3" i="139" l="1"/>
  <c r="E4" i="139" s="1"/>
  <c r="F3" i="139"/>
  <c r="F4" i="139" s="1"/>
  <c r="G3" i="139"/>
  <c r="G4" i="139" s="1"/>
  <c r="D3" i="139"/>
  <c r="D4" i="139" s="1"/>
  <c r="H3" i="139" l="1"/>
  <c r="H4" i="139" s="1"/>
  <c r="I12" i="139" l="1"/>
  <c r="I3" i="139" l="1"/>
  <c r="I4" i="139" s="1"/>
  <c r="M3" i="139" l="1"/>
  <c r="N3" i="139"/>
  <c r="O3" i="139"/>
  <c r="P3" i="139"/>
  <c r="M5" i="139"/>
  <c r="N5" i="139"/>
  <c r="O5" i="139"/>
  <c r="P5" i="139"/>
  <c r="M7" i="139"/>
  <c r="N7" i="139"/>
  <c r="O7" i="139"/>
  <c r="P7" i="139"/>
  <c r="M9" i="139"/>
  <c r="N9" i="139"/>
  <c r="O9" i="139"/>
  <c r="P9" i="139"/>
  <c r="M10" i="139"/>
  <c r="N10" i="139"/>
  <c r="O10" i="139"/>
  <c r="P10" i="139"/>
  <c r="M11" i="139"/>
  <c r="N11" i="139"/>
  <c r="O11" i="139"/>
  <c r="P11" i="139"/>
  <c r="M12" i="139"/>
  <c r="N12" i="139"/>
  <c r="O12" i="139"/>
  <c r="P12" i="139"/>
  <c r="M13" i="139"/>
  <c r="N13" i="139"/>
  <c r="O13" i="139"/>
  <c r="P13" i="139"/>
  <c r="M14" i="139"/>
  <c r="O14" i="139"/>
  <c r="P14" i="139"/>
  <c r="M15" i="139"/>
  <c r="N15" i="139"/>
  <c r="O15" i="139"/>
  <c r="P15" i="139"/>
  <c r="M16" i="139"/>
  <c r="N16" i="139"/>
  <c r="O16" i="139"/>
  <c r="P16" i="139"/>
  <c r="M17" i="139"/>
  <c r="N17" i="139"/>
  <c r="O17" i="139"/>
  <c r="P17" i="139"/>
  <c r="M18" i="139"/>
  <c r="N18" i="139"/>
  <c r="O18" i="139"/>
  <c r="P18" i="139"/>
  <c r="M19" i="139"/>
  <c r="N19" i="139"/>
  <c r="O19" i="139"/>
  <c r="P19" i="139"/>
  <c r="M20" i="139"/>
  <c r="N20" i="139"/>
  <c r="O20" i="139"/>
  <c r="P20" i="139"/>
  <c r="L20" i="139"/>
  <c r="G12" i="258"/>
  <c r="G15" i="258"/>
  <c r="L14" i="139"/>
  <c r="L19" i="139"/>
  <c r="L17" i="139"/>
  <c r="G12" i="275"/>
  <c r="G10" i="275"/>
  <c r="G18" i="275"/>
  <c r="G19" i="275"/>
  <c r="L16" i="139"/>
  <c r="L15" i="139"/>
  <c r="G15" i="261"/>
  <c r="L12" i="139"/>
  <c r="L11" i="139"/>
  <c r="G27" i="255"/>
  <c r="L10" i="139"/>
  <c r="G13" i="257"/>
  <c r="L9" i="139"/>
  <c r="G13" i="256"/>
  <c r="G14" i="256"/>
  <c r="G15" i="256"/>
  <c r="L7" i="139"/>
  <c r="L5" i="139"/>
  <c r="H16" i="267"/>
  <c r="H17" i="267"/>
  <c r="L3" i="139"/>
  <c r="G20" i="275" l="1"/>
  <c r="Q12" i="139"/>
  <c r="R12" i="139" s="1"/>
  <c r="N14" i="139" l="1"/>
  <c r="L18" i="139" l="1"/>
  <c r="Q18" i="139" s="1"/>
  <c r="R18" i="139" s="1"/>
  <c r="Q15" i="139"/>
  <c r="R15" i="139" s="1"/>
  <c r="L13" i="139"/>
  <c r="Q13" i="139" s="1"/>
  <c r="R13" i="139" s="1"/>
  <c r="M23" i="139"/>
  <c r="Q7" i="139"/>
  <c r="R7" i="139" s="1"/>
  <c r="Q17" i="139"/>
  <c r="R17" i="139" s="1"/>
  <c r="Q20" i="139"/>
  <c r="R20" i="139" s="1"/>
  <c r="G47" i="280"/>
  <c r="B51" i="280"/>
  <c r="C51" i="280"/>
  <c r="D51" i="280"/>
  <c r="A51" i="280"/>
  <c r="E46" i="280"/>
  <c r="G46" i="280" s="1"/>
  <c r="B40" i="280"/>
  <c r="C40" i="280"/>
  <c r="D40" i="280"/>
  <c r="A40" i="280"/>
  <c r="E37" i="280"/>
  <c r="G37" i="280" s="1"/>
  <c r="G40" i="280" s="1"/>
  <c r="D30" i="280"/>
  <c r="C30" i="280"/>
  <c r="B30" i="280"/>
  <c r="A30" i="280"/>
  <c r="E27" i="280"/>
  <c r="G27" i="280" s="1"/>
  <c r="G30" i="280" s="1"/>
  <c r="D21" i="280"/>
  <c r="C21" i="280"/>
  <c r="B21" i="280"/>
  <c r="A21" i="280"/>
  <c r="E17" i="280"/>
  <c r="G17" i="280" s="1"/>
  <c r="E18" i="280"/>
  <c r="G18" i="280" s="1"/>
  <c r="G16" i="280"/>
  <c r="B9" i="280"/>
  <c r="C9" i="280"/>
  <c r="D9" i="280"/>
  <c r="A9" i="280"/>
  <c r="E7" i="280"/>
  <c r="G7" i="280" s="1"/>
  <c r="E6" i="280"/>
  <c r="G5" i="280"/>
  <c r="A16" i="258"/>
  <c r="D20" i="139" s="1"/>
  <c r="B16" i="258"/>
  <c r="E20" i="139" s="1"/>
  <c r="C16" i="258"/>
  <c r="F20" i="139" s="1"/>
  <c r="D16" i="258"/>
  <c r="G20" i="139" s="1"/>
  <c r="F16" i="258"/>
  <c r="D15" i="139"/>
  <c r="E15" i="139"/>
  <c r="F15" i="139"/>
  <c r="G15" i="139"/>
  <c r="H15" i="139"/>
  <c r="E16" i="258"/>
  <c r="H20" i="139" s="1"/>
  <c r="D18" i="267"/>
  <c r="G5" i="139" s="1"/>
  <c r="H15" i="267"/>
  <c r="E28" i="255"/>
  <c r="H11" i="139" s="1"/>
  <c r="N10" i="257"/>
  <c r="H19" i="139"/>
  <c r="G19" i="139"/>
  <c r="F19" i="139"/>
  <c r="E19" i="139"/>
  <c r="D19" i="139"/>
  <c r="B11" i="262"/>
  <c r="E18" i="139" s="1"/>
  <c r="C11" i="262"/>
  <c r="F18" i="139" s="1"/>
  <c r="D11" i="262"/>
  <c r="G18" i="139" s="1"/>
  <c r="E11" i="262"/>
  <c r="H18" i="139" s="1"/>
  <c r="A11" i="262"/>
  <c r="D18" i="139" s="1"/>
  <c r="G9" i="262"/>
  <c r="G11" i="262" s="1"/>
  <c r="E17" i="139"/>
  <c r="F17" i="139"/>
  <c r="G17" i="139"/>
  <c r="H17" i="139"/>
  <c r="D17" i="139"/>
  <c r="H16" i="139"/>
  <c r="G16" i="139"/>
  <c r="F16" i="139"/>
  <c r="E16" i="139"/>
  <c r="D16" i="139"/>
  <c r="E11" i="277"/>
  <c r="D11" i="277"/>
  <c r="C11" i="277"/>
  <c r="B11" i="277"/>
  <c r="A11" i="277"/>
  <c r="G9" i="277"/>
  <c r="G11" i="277" s="1"/>
  <c r="H7" i="139"/>
  <c r="G7" i="139"/>
  <c r="F7" i="139"/>
  <c r="E7" i="139"/>
  <c r="D7" i="139"/>
  <c r="F18" i="267"/>
  <c r="H5" i="139" s="1"/>
  <c r="C18" i="267"/>
  <c r="F5" i="139" s="1"/>
  <c r="B18" i="267"/>
  <c r="E5" i="139" s="1"/>
  <c r="A18" i="267"/>
  <c r="D5" i="139" s="1"/>
  <c r="D14" i="257"/>
  <c r="G10" i="139" s="1"/>
  <c r="C14" i="257"/>
  <c r="F10" i="139" s="1"/>
  <c r="B14" i="257"/>
  <c r="E10" i="139" s="1"/>
  <c r="A14" i="257"/>
  <c r="D10" i="139" s="1"/>
  <c r="A28" i="255"/>
  <c r="D11" i="139" s="1"/>
  <c r="B28" i="255"/>
  <c r="E11" i="139" s="1"/>
  <c r="C28" i="255"/>
  <c r="F11" i="139" s="1"/>
  <c r="D28" i="255"/>
  <c r="G11" i="139" s="1"/>
  <c r="F11" i="277"/>
  <c r="B16" i="261"/>
  <c r="E14" i="139" s="1"/>
  <c r="D16" i="261"/>
  <c r="G14" i="139" s="1"/>
  <c r="A16" i="261"/>
  <c r="D14" i="139" s="1"/>
  <c r="G10" i="261"/>
  <c r="F14" i="257"/>
  <c r="G11" i="257"/>
  <c r="G10" i="257"/>
  <c r="G9" i="258"/>
  <c r="G11" i="255"/>
  <c r="B16" i="256"/>
  <c r="E9" i="139" s="1"/>
  <c r="C16" i="256"/>
  <c r="F9" i="139" s="1"/>
  <c r="D16" i="256"/>
  <c r="G9" i="139" s="1"/>
  <c r="E16" i="256"/>
  <c r="H9" i="139" s="1"/>
  <c r="F16" i="256"/>
  <c r="A16" i="256"/>
  <c r="D9" i="139" s="1"/>
  <c r="G10" i="256"/>
  <c r="G18" i="267"/>
  <c r="H12" i="267"/>
  <c r="H13" i="139"/>
  <c r="G13" i="139"/>
  <c r="F13" i="139"/>
  <c r="E13" i="139"/>
  <c r="D13" i="139"/>
  <c r="G10" i="255"/>
  <c r="G9" i="255"/>
  <c r="H10" i="267"/>
  <c r="H9" i="173"/>
  <c r="H11" i="173" s="1"/>
  <c r="A11" i="173"/>
  <c r="A62" i="173" s="1"/>
  <c r="B11" i="173"/>
  <c r="B62" i="173" s="1"/>
  <c r="C11" i="173"/>
  <c r="C62" i="173" s="1"/>
  <c r="D11" i="173"/>
  <c r="D62" i="173" s="1"/>
  <c r="E11" i="173"/>
  <c r="E62" i="173" s="1"/>
  <c r="F11" i="173"/>
  <c r="G62" i="173"/>
  <c r="Q9" i="139"/>
  <c r="R9" i="139" s="1"/>
  <c r="Q5" i="139"/>
  <c r="R5" i="139" s="1"/>
  <c r="Q19" i="139"/>
  <c r="R19" i="139" s="1"/>
  <c r="Q16" i="139"/>
  <c r="R16" i="139" s="1"/>
  <c r="D23" i="139" l="1"/>
  <c r="E23" i="139"/>
  <c r="G23" i="139"/>
  <c r="G28" i="255"/>
  <c r="I18" i="139"/>
  <c r="I17" i="139"/>
  <c r="I9" i="139"/>
  <c r="I5" i="139"/>
  <c r="I19" i="139"/>
  <c r="I15" i="139"/>
  <c r="I13" i="139"/>
  <c r="I7" i="139"/>
  <c r="I16" i="139"/>
  <c r="I20" i="139"/>
  <c r="E51" i="280"/>
  <c r="I11" i="139"/>
  <c r="T20" i="139"/>
  <c r="T16" i="139"/>
  <c r="T17" i="139"/>
  <c r="G16" i="261"/>
  <c r="H13" i="267"/>
  <c r="N14" i="267" s="1"/>
  <c r="G16" i="256"/>
  <c r="E16" i="261"/>
  <c r="H14" i="139" s="1"/>
  <c r="C16" i="261"/>
  <c r="F14" i="139" s="1"/>
  <c r="F23" i="139" s="1"/>
  <c r="T12" i="139"/>
  <c r="E30" i="280"/>
  <c r="E21" i="280"/>
  <c r="E9" i="280"/>
  <c r="G6" i="280"/>
  <c r="G9" i="280" s="1"/>
  <c r="E40" i="280"/>
  <c r="G21" i="280"/>
  <c r="G51" i="280"/>
  <c r="E14" i="257"/>
  <c r="H10" i="139" s="1"/>
  <c r="I10" i="139" s="1"/>
  <c r="G14" i="257"/>
  <c r="M12" i="257"/>
  <c r="T19" i="139"/>
  <c r="Q14" i="139"/>
  <c r="R14" i="139" s="1"/>
  <c r="T9" i="139"/>
  <c r="T15" i="139"/>
  <c r="T13" i="139"/>
  <c r="Q10" i="139"/>
  <c r="R10" i="139" s="1"/>
  <c r="T18" i="139"/>
  <c r="Q11" i="139"/>
  <c r="R11" i="139" s="1"/>
  <c r="T7" i="139"/>
  <c r="T5" i="139"/>
  <c r="N23" i="139"/>
  <c r="O23" i="139"/>
  <c r="L23" i="139"/>
  <c r="H23" i="139" l="1"/>
  <c r="I14" i="139"/>
  <c r="I23" i="139" s="1"/>
  <c r="H18" i="267"/>
  <c r="T11" i="139"/>
  <c r="T10" i="139"/>
  <c r="T14" i="139"/>
  <c r="Q3" i="139"/>
  <c r="P23" i="139"/>
  <c r="I25" i="139" l="1"/>
  <c r="R3" i="139"/>
  <c r="Q23" i="139"/>
  <c r="Q25" i="139" s="1"/>
  <c r="T3" i="139" l="1"/>
  <c r="R23" i="139"/>
  <c r="R25" i="139" s="1"/>
  <c r="G16" i="25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Frances Nguene</author>
  </authors>
  <commentList>
    <comment ref="AV117" authorId="0" shapeId="0" xr:uid="{D6D0633A-2E4A-448B-B300-BA94D16FF1B6}">
      <text>
        <r>
          <rPr>
            <b/>
            <sz val="9"/>
            <color indexed="81"/>
            <rFont val="Tahoma"/>
            <family val="2"/>
          </rPr>
          <t xml:space="preserve">Check SAP 537000 for final costings on Invoice
SAP "Document Header Text" ,  </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Frances Nguene</author>
  </authors>
  <commentList>
    <comment ref="AV4" authorId="0" shapeId="0" xr:uid="{C2A4592C-3B30-44DD-B030-533F81191546}">
      <text>
        <r>
          <rPr>
            <b/>
            <sz val="9"/>
            <color indexed="81"/>
            <rFont val="Tahoma"/>
            <family val="2"/>
          </rPr>
          <t xml:space="preserve">Check SAP 537000 for final costings on Invoice
SAP "Document Header Text" ,  </t>
        </r>
        <r>
          <rPr>
            <sz val="9"/>
            <color indexed="81"/>
            <rFont val="Tahoma"/>
            <family val="2"/>
          </rPr>
          <t xml:space="preserve">
</t>
        </r>
      </text>
    </comment>
  </commentList>
</comments>
</file>

<file path=xl/sharedStrings.xml><?xml version="1.0" encoding="utf-8"?>
<sst xmlns="http://schemas.openxmlformats.org/spreadsheetml/2006/main" count="2376" uniqueCount="703">
  <si>
    <t>August 2018 submission</t>
  </si>
  <si>
    <t>JUSTINE SIMONS - 2017/18 EXPENSES  - NEW EXPENSES ADDED</t>
  </si>
  <si>
    <t>SAP JOURNAL ENTRY</t>
  </si>
  <si>
    <t>Items entered</t>
  </si>
  <si>
    <t>Net Balance</t>
  </si>
  <si>
    <t>4</t>
  </si>
  <si>
    <t>50</t>
  </si>
  <si>
    <t>10</t>
  </si>
  <si>
    <t>5</t>
  </si>
  <si>
    <t>59</t>
  </si>
  <si>
    <t>G/L</t>
  </si>
  <si>
    <t>Tax Code</t>
  </si>
  <si>
    <t>Net NLount</t>
  </si>
  <si>
    <t>Tax NLount</t>
  </si>
  <si>
    <t>FIComp</t>
  </si>
  <si>
    <t xml:space="preserve">Cost </t>
  </si>
  <si>
    <t>Internal</t>
  </si>
  <si>
    <t>WBS</t>
  </si>
  <si>
    <t>Business</t>
  </si>
  <si>
    <t>Quantity</t>
  </si>
  <si>
    <t>UoM</t>
  </si>
  <si>
    <t>Trans</t>
  </si>
  <si>
    <t>Line Item Text</t>
  </si>
  <si>
    <t>Profit Centre</t>
  </si>
  <si>
    <t>PO Number</t>
  </si>
  <si>
    <t>PO Line Item</t>
  </si>
  <si>
    <t>Long Text</t>
  </si>
  <si>
    <t>Account</t>
  </si>
  <si>
    <t>Code</t>
  </si>
  <si>
    <t>Centre</t>
  </si>
  <si>
    <t>OrdeCI</t>
  </si>
  <si>
    <t>Element</t>
  </si>
  <si>
    <t>Area</t>
  </si>
  <si>
    <t>Type</t>
  </si>
  <si>
    <t>Number</t>
  </si>
  <si>
    <t>NNNNNN</t>
  </si>
  <si>
    <t>TT</t>
  </si>
  <si>
    <t xml:space="preserve"> NNNNNNNNN.NN</t>
  </si>
  <si>
    <t>NNNNNNNNNNNN</t>
  </si>
  <si>
    <t>NNNN</t>
  </si>
  <si>
    <t>NNNNN</t>
  </si>
  <si>
    <t>NNNNNNNN</t>
  </si>
  <si>
    <t>TTTTTTTTTTTTTTTTTTTTTTTT</t>
  </si>
  <si>
    <t>NNNNNNNNNN</t>
  </si>
  <si>
    <t>TTT</t>
  </si>
  <si>
    <t>NNN</t>
  </si>
  <si>
    <t>TTTTTTTTTTTTTTTTTTTTTTTTTTTTTT</t>
  </si>
  <si>
    <t>TTTTTTTTTT</t>
  </si>
  <si>
    <t>TTTTT</t>
  </si>
  <si>
    <t>TTTTTTTTTTTTTTTTTTTTTTTTTTT</t>
  </si>
  <si>
    <t>Originated by</t>
  </si>
  <si>
    <t>Mark Barrett</t>
  </si>
  <si>
    <t>Authorisation</t>
  </si>
  <si>
    <t>Date</t>
  </si>
  <si>
    <t>Doc Type</t>
  </si>
  <si>
    <t>SA</t>
  </si>
  <si>
    <t>NAME: FRANCES NGUENE</t>
  </si>
  <si>
    <t>SAP DOC #</t>
  </si>
  <si>
    <t>CC NOV 2021 SR</t>
  </si>
  <si>
    <t>Posting Period</t>
  </si>
  <si>
    <t>Signature:</t>
  </si>
  <si>
    <t>Posting Date</t>
  </si>
  <si>
    <t>Jnrl No</t>
  </si>
  <si>
    <t>Description</t>
  </si>
  <si>
    <t>NATWEST CREDIT CARD NOV 2021 SR</t>
  </si>
  <si>
    <t>0001</t>
  </si>
  <si>
    <t>GE.0330.011.07.06</t>
  </si>
  <si>
    <t>CC NOV 2021 SR Avanti N Javaid COP26 Nov 3rd</t>
  </si>
  <si>
    <t>CC NOV 2021 SR The Dakhin Mayoral Delegation COP26</t>
  </si>
  <si>
    <t>Dinner</t>
  </si>
  <si>
    <t>CC NOV 2021 SR The Dakhin Mayoral Delegation</t>
  </si>
  <si>
    <t>CC NOV 2021 SR Avanti N Sattar COP26 Nov 3rd</t>
  </si>
  <si>
    <t>CC NOV 2021 SR Sugo Mayoral Delegation COP26</t>
  </si>
  <si>
    <t>Lunch</t>
  </si>
  <si>
    <t>CC NOV 2021 SR The Redhurst Rodrigues McNamee</t>
  </si>
  <si>
    <t>Hotel</t>
  </si>
  <si>
    <t>7-8/11/2021</t>
  </si>
  <si>
    <t>CC NOV 2021 SR Mayoral Delegation Cop26 Nov 10th</t>
  </si>
  <si>
    <t xml:space="preserve">Train </t>
  </si>
  <si>
    <t>CC NOV 2021 SR Citizen M Mayoral Delegation COP26</t>
  </si>
  <si>
    <t xml:space="preserve">Hotel </t>
  </si>
  <si>
    <t>10-11/11/2021</t>
  </si>
  <si>
    <t>CC NOV 2021 SR Avanti Mayrol Deleg COP26 Nov 10th</t>
  </si>
  <si>
    <t xml:space="preserve">Train  </t>
  </si>
  <si>
    <t>CC NOV 2021 SR Doppio Malto Mayoral Deleg COP26</t>
  </si>
  <si>
    <t>CC NOV 2021 SR Tay Taxis Mayoral Delegation COP26</t>
  </si>
  <si>
    <t>Taxi</t>
  </si>
  <si>
    <t>SARAH BROWN</t>
  </si>
  <si>
    <t>Departure Month</t>
  </si>
  <si>
    <t>Booker Name</t>
  </si>
  <si>
    <t>Booker Email Address</t>
  </si>
  <si>
    <t>Client Code</t>
  </si>
  <si>
    <t>Client Report Name</t>
  </si>
  <si>
    <t>Client Group</t>
  </si>
  <si>
    <t>Booking Reference</t>
  </si>
  <si>
    <t>Hotel Group Code</t>
  </si>
  <si>
    <t>Hotel Group Name</t>
  </si>
  <si>
    <t>Hotel Name</t>
  </si>
  <si>
    <t>Star Rating</t>
  </si>
  <si>
    <t>Location</t>
  </si>
  <si>
    <t>Preferred Hotel</t>
  </si>
  <si>
    <t>Preferred Location</t>
  </si>
  <si>
    <t>County</t>
  </si>
  <si>
    <t>Country</t>
  </si>
  <si>
    <t>Continent</t>
  </si>
  <si>
    <t>Cost Centre 1</t>
  </si>
  <si>
    <t>Cost Centre 2</t>
  </si>
  <si>
    <t>Cost Centre 3</t>
  </si>
  <si>
    <t>Cost Centre 4</t>
  </si>
  <si>
    <t>Cost Centre 5</t>
  </si>
  <si>
    <t>Cost Centre 6</t>
  </si>
  <si>
    <t>Cost Centre 7</t>
  </si>
  <si>
    <t>Cost Centre 8</t>
  </si>
  <si>
    <t>Cost Centre 9</t>
  </si>
  <si>
    <t>Cost Centre 10</t>
  </si>
  <si>
    <t>Cost Centre 11</t>
  </si>
  <si>
    <t>Traveller Name</t>
  </si>
  <si>
    <t>Booked</t>
  </si>
  <si>
    <t>Arrival</t>
  </si>
  <si>
    <t>Departure</t>
  </si>
  <si>
    <t>Booking Lead Time</t>
  </si>
  <si>
    <t>Lead Time Category</t>
  </si>
  <si>
    <t>Bkgs</t>
  </si>
  <si>
    <t>Nights</t>
  </si>
  <si>
    <t>Room Type</t>
  </si>
  <si>
    <t>Meal Plan</t>
  </si>
  <si>
    <t>Currency</t>
  </si>
  <si>
    <t>Rack Rate</t>
  </si>
  <si>
    <t>Client Rate</t>
  </si>
  <si>
    <t>Client Rate Tax Inc</t>
  </si>
  <si>
    <t>GBP Rate Cap</t>
  </si>
  <si>
    <t>GBP Rate Cap Booked</t>
  </si>
  <si>
    <t>Rate Bkd</t>
  </si>
  <si>
    <t>Tax Rate</t>
  </si>
  <si>
    <t>Tax</t>
  </si>
  <si>
    <t>GBP Gross Spend</t>
  </si>
  <si>
    <t>Average Room Rate</t>
  </si>
  <si>
    <t>GBP Over Rate Cap Spend</t>
  </si>
  <si>
    <t>Approver</t>
  </si>
  <si>
    <t>Exception Reason</t>
  </si>
  <si>
    <t>Booking Method</t>
  </si>
  <si>
    <t>Payment Method</t>
  </si>
  <si>
    <t>Total CO2</t>
  </si>
  <si>
    <t>Monday</t>
  </si>
  <si>
    <t>Tuesday</t>
  </si>
  <si>
    <t>Wednesday</t>
  </si>
  <si>
    <t>Thursday</t>
  </si>
  <si>
    <t>Friday</t>
  </si>
  <si>
    <t>Saturday</t>
  </si>
  <si>
    <t>Sunday</t>
  </si>
  <si>
    <t>Weekend Nights</t>
  </si>
  <si>
    <t>Weekend GBP Spend</t>
  </si>
  <si>
    <t>Ref 1</t>
  </si>
  <si>
    <t>Ref 2</t>
  </si>
  <si>
    <t>Ref 3</t>
  </si>
  <si>
    <t>Ref4</t>
  </si>
  <si>
    <t>Ref 5</t>
  </si>
  <si>
    <t>Ref 6</t>
  </si>
  <si>
    <t>Ref 7</t>
  </si>
  <si>
    <t>Division One</t>
  </si>
  <si>
    <t>Division Two</t>
  </si>
  <si>
    <t>Division Three</t>
  </si>
  <si>
    <t>Hotel Post Code</t>
  </si>
  <si>
    <t>Cheapest Rate Turned Down In Basket</t>
  </si>
  <si>
    <t>Traveller Email</t>
  </si>
  <si>
    <t>Hotel Address1</t>
  </si>
  <si>
    <t>September</t>
  </si>
  <si>
    <t>Sarah Gibson</t>
  </si>
  <si>
    <t>sarah.gibson@london.gov.uk</t>
  </si>
  <si>
    <t>GLA01</t>
  </si>
  <si>
    <t>Greater London Authority - 10008432</t>
  </si>
  <si>
    <t>GLACG02</t>
  </si>
  <si>
    <t>ACU</t>
  </si>
  <si>
    <t>Accor UK</t>
  </si>
  <si>
    <t>Ibis Brighton City Centre</t>
  </si>
  <si>
    <t>3</t>
  </si>
  <si>
    <t>Brighton</t>
  </si>
  <si>
    <t>u</t>
  </si>
  <si>
    <t>Sussex</t>
  </si>
  <si>
    <t>England</t>
  </si>
  <si>
    <t>Europe</t>
  </si>
  <si>
    <t>Conference Attendance</t>
  </si>
  <si>
    <t>Staff overnight stay</t>
  </si>
  <si>
    <t/>
  </si>
  <si>
    <t>GA.0403.001</t>
  </si>
  <si>
    <t>Sarah Brown</t>
  </si>
  <si>
    <t>30+ Days Prior</t>
  </si>
  <si>
    <t>Double Room Ensuite for Single Occupancy</t>
  </si>
  <si>
    <t>Room and full breakfast</t>
  </si>
  <si>
    <t>GBP</t>
  </si>
  <si>
    <t>Inc</t>
  </si>
  <si>
    <t>Conference or Training Course</t>
  </si>
  <si>
    <t>Via Call Centre</t>
  </si>
  <si>
    <t>Virtual Agency Credit Card</t>
  </si>
  <si>
    <t>BN1 3XE</t>
  </si>
  <si>
    <t>sarah.brown@london.gov.uk</t>
  </si>
  <si>
    <t>88-92 Queens Road</t>
  </si>
  <si>
    <t>NGA</t>
  </si>
  <si>
    <t xml:space="preserve">No group affiliation          </t>
  </si>
  <si>
    <t>Hotel Una</t>
  </si>
  <si>
    <t>Room only</t>
  </si>
  <si>
    <t>BN1 2FF</t>
  </si>
  <si>
    <t>55-56 Regency Square</t>
  </si>
  <si>
    <t>MAYOR AND MAYORAL TEAM</t>
  </si>
  <si>
    <t>2021/22</t>
  </si>
  <si>
    <t>Previously Reported</t>
  </si>
  <si>
    <t>Expenses  1 April 2021   to</t>
  </si>
  <si>
    <t>Taxi Invoices</t>
  </si>
  <si>
    <t>Taxi Expense Claims</t>
  </si>
  <si>
    <t>Other Domestic Travel</t>
  </si>
  <si>
    <t>Foreign Travel</t>
  </si>
  <si>
    <t>Hotels</t>
  </si>
  <si>
    <t>Other Expenses</t>
  </si>
  <si>
    <t>Total</t>
  </si>
  <si>
    <t>Movement (Conference Costs)</t>
  </si>
  <si>
    <t>Mayor</t>
  </si>
  <si>
    <t>Khan, Sadiq</t>
  </si>
  <si>
    <t>Deputy Mayor for Business</t>
  </si>
  <si>
    <t>04699</t>
  </si>
  <si>
    <t>Agrawal, Rajesh</t>
  </si>
  <si>
    <t>Deputy Mayor for Transport (from 1/1/2022)</t>
  </si>
  <si>
    <t>06238</t>
  </si>
  <si>
    <t>Dance, Sebastian</t>
  </si>
  <si>
    <t>Deputy Mayor for Transport (to 31/12/2021)</t>
  </si>
  <si>
    <t>05258</t>
  </si>
  <si>
    <t>Alexander, Heidi</t>
  </si>
  <si>
    <t>Mayoral Director, Political and Public Affairs (from 11/5/2021)</t>
  </si>
  <si>
    <t>Appleby, Felicity</t>
  </si>
  <si>
    <t xml:space="preserve">Chief of Staff </t>
  </si>
  <si>
    <t>04674</t>
  </si>
  <si>
    <t>Bellamy, David</t>
  </si>
  <si>
    <t>Mayoral Director, Communications (from 11/5/2021)</t>
  </si>
  <si>
    <t>Brown, Sarah</t>
  </si>
  <si>
    <t>Deputy Mayor for Housing and Residential Development (from 20/3/2020)</t>
  </si>
  <si>
    <t>03914</t>
  </si>
  <si>
    <t>Copley, Tom</t>
  </si>
  <si>
    <t>Statutory Deputy Mayor, Deuty Mayor for Education and Childcare</t>
  </si>
  <si>
    <t>02096</t>
  </si>
  <si>
    <t>McCartney, Joanne</t>
  </si>
  <si>
    <t>Mayoral Director, Operations (from 11/5/2021)</t>
  </si>
  <si>
    <t>Picton, Ali</t>
  </si>
  <si>
    <t>Deputy Mayor for Planning, Regeneration &amp; Skills</t>
  </si>
  <si>
    <t>04724</t>
  </si>
  <si>
    <t>Pipe, Jules</t>
  </si>
  <si>
    <t>Deputy Mayor Environment and Energy</t>
  </si>
  <si>
    <t>04809</t>
  </si>
  <si>
    <t>Rodrigues, Shirley</t>
  </si>
  <si>
    <t>Deputy Mayor for Culture and the Creative Industries</t>
  </si>
  <si>
    <t>01688</t>
  </si>
  <si>
    <t>Simons, Justine</t>
  </si>
  <si>
    <t>Deputy Mayor, Fire and Resilience</t>
  </si>
  <si>
    <t>03916</t>
  </si>
  <si>
    <t>Twycross, Fiona</t>
  </si>
  <si>
    <t>Deputy Chief of Staff  (from 11/5/2021)</t>
  </si>
  <si>
    <t>Watts, Richard</t>
  </si>
  <si>
    <t>Deputy Mayor for Communities and Social Justice</t>
  </si>
  <si>
    <t>05409</t>
  </si>
  <si>
    <t>Weekes-Bernard, Debbie</t>
  </si>
  <si>
    <t xml:space="preserve">Total </t>
  </si>
  <si>
    <t>excluding Mayor</t>
  </si>
  <si>
    <t>2018/19</t>
  </si>
  <si>
    <t>Movement from Q4 March 2017 Audit Panel</t>
  </si>
  <si>
    <t>Expenses  1 April 2018    to</t>
  </si>
  <si>
    <t>Q4 Audit Panel</t>
  </si>
  <si>
    <t>March 2017 Exp for Q1 17/18  Audit Panel Mvmnt</t>
  </si>
  <si>
    <t>Total YTD</t>
  </si>
  <si>
    <t>x-check</t>
  </si>
  <si>
    <t>Deputy Mayor for Transport ( from 11 June 2018 )</t>
  </si>
  <si>
    <t xml:space="preserve"> Mayoral Director, Policy</t>
  </si>
  <si>
    <t>Bowes, Nick</t>
  </si>
  <si>
    <t xml:space="preserve"> Mayoral Director, Communications</t>
  </si>
  <si>
    <t>Hennessy, Patrick</t>
  </si>
  <si>
    <t>Mayoral Director, External and International Affairs</t>
  </si>
  <si>
    <t>Kreitzman, Leah</t>
  </si>
  <si>
    <t>Deputy Mayor</t>
  </si>
  <si>
    <t>Deputy Mayor for Housing</t>
  </si>
  <si>
    <t>Murray, James</t>
  </si>
  <si>
    <t>Deputy Mayor for Social Integration, Social Mobility &amp; Community Engagement (to 9 Nov 2018)</t>
  </si>
  <si>
    <t>Ryder, Matthew</t>
  </si>
  <si>
    <t>Deputy Mayor for Transport ( to 8 June 2018)</t>
  </si>
  <si>
    <t>Shawcross, Val</t>
  </si>
  <si>
    <t>Deputy Mayor for Culture &amp; Creative Industries</t>
  </si>
  <si>
    <t>Mayoral Director, Political and Public Affairs</t>
  </si>
  <si>
    <t>Stenner, Jack</t>
  </si>
  <si>
    <t>Twycross F</t>
  </si>
  <si>
    <t>Deputy Mayor for Social Integration, Social Mobility &amp; Community Engagement (from 10 Nov 2018)</t>
  </si>
  <si>
    <t>2017/18</t>
  </si>
  <si>
    <t>Expenses for 01.04.2017 to 31.03.2018</t>
  </si>
  <si>
    <t>Chief Digital Officer</t>
  </si>
  <si>
    <t>Blackwell, Theo</t>
  </si>
  <si>
    <t>Deputy Mayor, Policing and Crime</t>
  </si>
  <si>
    <t>Linden, Sophie</t>
  </si>
  <si>
    <t>Deputy Mayor for Social Integration, Social Mobility &amp; Community Engagement</t>
  </si>
  <si>
    <t>2019/20</t>
  </si>
  <si>
    <t>Expenses  1 April 2019    to</t>
  </si>
  <si>
    <t>Movement</t>
  </si>
  <si>
    <t>Deputy Mayor for Housing (from 20/3/2020)</t>
  </si>
  <si>
    <t>Deputy Mayor for Housing (to 1/11/2019)</t>
  </si>
  <si>
    <t>Total excl The Mayor</t>
  </si>
  <si>
    <t>Rajesh Agrawal</t>
  </si>
  <si>
    <t>Previously</t>
  </si>
  <si>
    <t>reported</t>
  </si>
  <si>
    <t>Expenses for the financial year 2017-18</t>
  </si>
  <si>
    <t>to Audit Panel</t>
  </si>
  <si>
    <t>Last review date:</t>
  </si>
  <si>
    <t xml:space="preserve">An individual’s expenses file is updated when a new item has been approved for payment. The ‘Last review date’ in this file indicates the date the finance system was checked for expenses incurred. Please note that there may be an interval between an expense being incurred and its addition to this file. </t>
  </si>
  <si>
    <t>TOTAL</t>
  </si>
  <si>
    <t>REF</t>
  </si>
  <si>
    <t>Details</t>
  </si>
  <si>
    <t>CC SR Oct 2017</t>
  </si>
  <si>
    <t>Labour Party Conference Pass-Labour Party conference 2017</t>
  </si>
  <si>
    <t>Oct 2017</t>
  </si>
  <si>
    <t>CC SR NOV 2017</t>
  </si>
  <si>
    <t>Visa for Pakistan - Mayor's visit to India and Pakistan December 2017</t>
  </si>
  <si>
    <t>Nov 2017</t>
  </si>
  <si>
    <t>Expenses for the financial year 2018-19</t>
  </si>
  <si>
    <t>14/09/2018 - 20/09/2018</t>
  </si>
  <si>
    <t>Rail - London to Liverpool - Labour party conference 2018</t>
  </si>
  <si>
    <t>Capita-Hotel-w/e 26/10/18</t>
  </si>
  <si>
    <t>Hotel - Liverpool - Labour Party Conference 2018 ( 23/9-26/9/2018)</t>
  </si>
  <si>
    <t>CC AUG 2018 SG</t>
  </si>
  <si>
    <r>
      <t>Labour party conference pass</t>
    </r>
    <r>
      <rPr>
        <sz val="10"/>
        <color rgb="FFFF3399"/>
        <rFont val="Arial"/>
        <family val="2"/>
      </rPr>
      <t/>
    </r>
  </si>
  <si>
    <t>Expenses for the financial year 2019-20</t>
  </si>
  <si>
    <t>Capita Hotel Booked June 2019 - 933157674</t>
  </si>
  <si>
    <t>Hotel - Manchester - Visit to meet with  business owners and entrepreneurs</t>
  </si>
  <si>
    <t>Capita 20.9-26.9.2019</t>
  </si>
  <si>
    <t>Train - London to Brighton - Labour Party conference</t>
  </si>
  <si>
    <t>CC SG SEP 2019</t>
  </si>
  <si>
    <t>Hotel - Brighton - Labour Party Conference (24/9/2019)</t>
  </si>
  <si>
    <t>Hotel - Brighton - Labour Party Conference (21/9/2019 - 23/9/2019)</t>
  </si>
  <si>
    <t>Conference pass - Labour Party Conference 2019</t>
  </si>
  <si>
    <t>includes VAT</t>
  </si>
  <si>
    <t>1900047146</t>
  </si>
  <si>
    <t>Hotel-Birmingham-Visit to meet with business owners and entrepreneurs</t>
  </si>
  <si>
    <t>Expenses for the financial year 2020-21</t>
  </si>
  <si>
    <t>Expenses for the financial year 2021-22</t>
  </si>
  <si>
    <t>Labour Conference 2021</t>
  </si>
  <si>
    <t>Hotel - Brighton - Labour Party conference 25 - 29 September 2021</t>
  </si>
  <si>
    <t>Pass - Labour Party conference 25 - 29 September 2021</t>
  </si>
  <si>
    <t>Train - Brighton - Labour Party conference 25 - 29 September 2021</t>
  </si>
  <si>
    <t>Expenses for the financial year 2022-23</t>
  </si>
  <si>
    <t>SR CC MAY 2022</t>
  </si>
  <si>
    <t>Flight - London-San Francisco - Mayoral trade and investment mission to USA - 8/5/2022 -12/5/2022</t>
  </si>
  <si>
    <t>Anita Chen</t>
  </si>
  <si>
    <t>Hotel - San Francisco - Mayoral trade and investment mission to USA</t>
  </si>
  <si>
    <t>Do not delete</t>
  </si>
  <si>
    <t>SR CC May 2022</t>
  </si>
  <si>
    <t>Lunch - San Francisco -  Mayoral trade and investment mission to USA</t>
  </si>
  <si>
    <t>Agiito Rail May 2022</t>
  </si>
  <si>
    <t>Train - London to Leeds - UK Real Estate Investment and Infrastructure Forum</t>
  </si>
  <si>
    <t>Agiito Rail July 2022</t>
  </si>
  <si>
    <t>Train - Farringdon - Sutton (Surrey) - Site Visit</t>
  </si>
  <si>
    <t>Expenses for the financial year 2023-24</t>
  </si>
  <si>
    <t>Agiito Rail May 2023</t>
  </si>
  <si>
    <t>Train - Elstree &amp; Borehamwood to Leeds- 15/5/2023 to 16/5/2023 - attendance at UKREiiF (UK's Real Estate Investment &amp; Infrastructure Forum. Several speaking engagements and panels for UKREiiF, including meeting the M10 Metro Mayors who attended.</t>
  </si>
  <si>
    <t>Agiito Hotel May 2023</t>
  </si>
  <si>
    <t>Hotel  - Leeds - 15/5/2023 to 16/5/2023 - UKREiiF conference</t>
  </si>
  <si>
    <t>Hotel  - Paris - 25/5/2023 to 26/5/2023 - attendance at the Change Now Pioneers Dinner in Paris on behalf of the Mayor.</t>
  </si>
  <si>
    <t>Nick Bowes</t>
  </si>
  <si>
    <t>Mayoral Director, Policy</t>
  </si>
  <si>
    <t>CC SEP 2017 DH</t>
  </si>
  <si>
    <t>Train-London to Manchester-meeting with Manchester Mayor's Office counterparts</t>
  </si>
  <si>
    <t>Sept 2017</t>
  </si>
  <si>
    <t>EXP0002646 / Oct 17 Main</t>
  </si>
  <si>
    <t>Train-London to Brighton - Labour Party Conference 2017</t>
  </si>
  <si>
    <t>CC OCT 2017 DH</t>
  </si>
  <si>
    <t>Refund Train-London to Manchester-meeting with Manchester Mayor's Office counterparts</t>
  </si>
  <si>
    <t>EXP0002892</t>
  </si>
  <si>
    <t>Eye Test</t>
  </si>
  <si>
    <t>Jan 2018</t>
  </si>
  <si>
    <t>Rail - London to Liverpool return- Labour party conference 2018</t>
  </si>
  <si>
    <t>Hotel - Liverpool - Labour Party Conference 2018 ( 23/9-24/9/2018)</t>
  </si>
  <si>
    <t>Labour party conference pass</t>
  </si>
  <si>
    <t>Patrick Hennessy</t>
  </si>
  <si>
    <t>Mayoral Director, Communications</t>
  </si>
  <si>
    <t>Adj next</t>
  </si>
  <si>
    <t>Audit Panel</t>
  </si>
  <si>
    <t>EXP0002644 / Oct 17 Main</t>
  </si>
  <si>
    <t>Hotel-Brighton - Labour Party Conference 2017</t>
  </si>
  <si>
    <t>CC SR OCT 2017</t>
  </si>
  <si>
    <t>Capita Hotel Inv 12.10.18</t>
  </si>
  <si>
    <t>Hotel-Liverpool-Labour Party conference</t>
  </si>
  <si>
    <t>excludes VAT</t>
  </si>
  <si>
    <t>Capita-20.12-26.12.19</t>
  </si>
  <si>
    <t>Flight - London to Krakow - 75th anniversary commemoration of the liberation of Auschwitz-Birkenau</t>
  </si>
  <si>
    <t>Leah Kreitzman</t>
  </si>
  <si>
    <t>EXP0002647 / Oct 17 Main</t>
  </si>
  <si>
    <t>EXP0002695 / Oct 17 Supp</t>
  </si>
  <si>
    <t>Train in Stockholm, Sweden - Brooking's Network of Future Cities (4-6 Oct 2017)</t>
  </si>
  <si>
    <t>Eurostar-London to Paris - Blomberg City Lab event (to be reimbursed)</t>
  </si>
  <si>
    <t>Eurostar - London-Paris - C40 steering committee (22 - 23/10/17) - (to be reimbursed)</t>
  </si>
  <si>
    <t>Photos - India and Pakistan visa applications</t>
  </si>
  <si>
    <t>Visa for India - Mayor's visit to India and Pakistan December 2017</t>
  </si>
  <si>
    <t>CC DH NOV 2017</t>
  </si>
  <si>
    <t>Flight-Islamabad, Pakistan to Karachi, Pakistan- Mayor's visit to India and Pakistan December 2017</t>
  </si>
  <si>
    <t>Dec 2017</t>
  </si>
  <si>
    <t>CC DH DEC 2017</t>
  </si>
  <si>
    <t>Flights-London-Mumbai (2-3/12/17) / Mumbai-Delhi (4/12/17) / Delhi-Amritsar (5/12/17)</t>
  </si>
  <si>
    <t>Jet Airways</t>
  </si>
  <si>
    <t>Hotel-Mumbai (2-4/12/17)- Mayor's visit to India and Pakistan December 2017</t>
  </si>
  <si>
    <t>Taj Majal Palace, Mumbai</t>
  </si>
  <si>
    <t>Hotel deposit -Armistar (5/12/17)- Mayor's visit to India and Pakistan December 2017</t>
  </si>
  <si>
    <t>Hyatt, Armistar</t>
  </si>
  <si>
    <t>CC SR DEC 2017</t>
  </si>
  <si>
    <t>Refund of Indian visa</t>
  </si>
  <si>
    <t>CC SR APR 2018</t>
  </si>
  <si>
    <t>Meal - Austin, Texas, USA - SXSW Conference (pro-rated share)</t>
  </si>
  <si>
    <t>Mar 2018</t>
  </si>
  <si>
    <t>Flight- Austin, Texas - Mayoral trip to deliver a keynote speech to the SXSW Festival (10-12/3/18)</t>
  </si>
  <si>
    <t>Accommodation- Austin, Texas - Mayoral trip to deliver a keynote speech to the SXSW Festival (pro-rated share)</t>
  </si>
  <si>
    <t>Flight-Karachi-Dubai-London-Mayor's visit to India and Pakistan December 2017</t>
  </si>
  <si>
    <t>21/9/2018-27/9/018</t>
  </si>
  <si>
    <t>Flight - London to Geneva - Meeting with UEFA for Euro 2020</t>
  </si>
  <si>
    <t xml:space="preserve">Capita 12-18/10/18 </t>
  </si>
  <si>
    <t>Eurostar - London to Brussels - Mayor's official visit (26/10/2018)</t>
  </si>
  <si>
    <t xml:space="preserve">Capita 19-25/10/18 </t>
  </si>
  <si>
    <t>Flight - Berlin to Paris - Mayor's European cities visit ( 12/11/2018)</t>
  </si>
  <si>
    <t>Eurostar -  Paris to London - Mayor's official visit  - Mayor's European cities visit ( 13/11/2018)</t>
  </si>
  <si>
    <t>CC Oct 2018 DH</t>
  </si>
  <si>
    <t>Flight-Dublin to London - Mayor's visit (9/12/2018)</t>
  </si>
  <si>
    <t>Jan 2019</t>
  </si>
  <si>
    <t>Flight-London to Geneva-attend UEFA host city workshop (2/10-3/10/2018)</t>
  </si>
  <si>
    <t>CC NOV 18 DH</t>
  </si>
  <si>
    <t>Flight-London to Berlin-Mayor's offcial visit (11/11/2018)</t>
  </si>
  <si>
    <t>CC NOV 2018 SR</t>
  </si>
  <si>
    <t>Hotel-Paris as part of the Mayor’s European cities visit</t>
  </si>
  <si>
    <t>Capita SAP doc 1900043876</t>
  </si>
  <si>
    <t>Hotel as part of the Mayor’s European cities visit</t>
  </si>
  <si>
    <t>CC Dec 2018 DH</t>
  </si>
  <si>
    <t>Flight-London to Dublin (6/12/2018)</t>
  </si>
  <si>
    <t xml:space="preserve">CC DH AUG 2019 </t>
  </si>
  <si>
    <t>Flight - London to Warsaw - Mayor's offcial visit to Poland (31/8/2019 - 2/9/2019)</t>
  </si>
  <si>
    <t xml:space="preserve">Flight - Warsaw to Gdansk - Mayor's offcial visit to Poland </t>
  </si>
  <si>
    <t xml:space="preserve">CC SR SEP 2019 </t>
  </si>
  <si>
    <t xml:space="preserve">Train - Gdansk to Warsaw - Mayor's offcial visit to Poland </t>
  </si>
  <si>
    <t>Meal - Mayor's offcial visit to Poland  (pro rated share)</t>
  </si>
  <si>
    <t>Flight - Warsaw to London - Mayor's offcial visit to Poland (31/8/2019 - 2/9/2019)</t>
  </si>
  <si>
    <t>Capita 6.12-12.2019</t>
  </si>
  <si>
    <t>Capita 07.02.20 - 13.02.20</t>
  </si>
  <si>
    <t>Flight - London LHR to Los Angeles - meeting external bodies - launch of International Cities Network for Gender Equality (29/03/20 - 01/04/20)</t>
  </si>
  <si>
    <t>BT 136/19</t>
  </si>
  <si>
    <t>Capita 20.03.20 - 09.04.20</t>
  </si>
  <si>
    <t>Flight - London LHR to Los Angeles - meeting external bodies - launch of International Cities Network for Gender Equality - REFUND</t>
  </si>
  <si>
    <t>EXP0004872</t>
  </si>
  <si>
    <t>Train Journeys - London to Brighton - Labour Party Conference</t>
  </si>
  <si>
    <t>CC SR JAN 2020</t>
  </si>
  <si>
    <t>Hotel - Paris - Global Sports week (5/2 - 6/2/2020)</t>
  </si>
  <si>
    <t>Eurostar - London to Paris - Global Sports week ( 5/2 - 7/2/2020)</t>
  </si>
  <si>
    <t>CC SR FEB 2020</t>
  </si>
  <si>
    <t>Eurostar - London to Brussels - Mayoral visit to Brussels</t>
  </si>
  <si>
    <t>James Murray</t>
  </si>
  <si>
    <t>Deputy Mayor, Housing</t>
  </si>
  <si>
    <t>Hotel-Conservative Party Conference - Manchester (1/10-2/10/2017)</t>
  </si>
  <si>
    <t>CC DG APR 2017</t>
  </si>
  <si>
    <t>Conservative Party Conference Pass-Conservative Party conference 2017</t>
  </si>
  <si>
    <t>Flight-London-Beijing-Hong Kong (22/11-29/11/2017) to promote #LondonIsOpen campaign and to speak at the MIPIM Asia and China Outbound conference.</t>
  </si>
  <si>
    <t>Flights-Cannes, France-MIPIM 2018 (11/3/2018-14/3/2018)</t>
  </si>
  <si>
    <t>Flight - London-Hong Kong / Shanghai-London - Visit to China 2018 - secure and accelerate housing delivery ( 20/4 - 30/4/2018 )</t>
  </si>
  <si>
    <t>May 2018</t>
  </si>
  <si>
    <t>June 2018</t>
  </si>
  <si>
    <t>CC SR MAY 2018</t>
  </si>
  <si>
    <t>Hotel - Hong Kong -  Visit to China 2018 - Meetings to secure and accelerate housing delivery (21 - 23/4/2018 )</t>
  </si>
  <si>
    <t>Flight -  Guangzhou to Shanghai - Visit to China 2018 - Meetings to secure and accelerate housing delivery ( 20/4 - 30/4/2018 )</t>
  </si>
  <si>
    <t>Train - Shenzhen-Guangzhou - Visit to China 2018 - Meetings to secure and accelerate housing delivery ( 24/4/2018 )</t>
  </si>
  <si>
    <t>Hotel - Guangzhou -  Visit to China 2018 - Meetings to secure and accelerate housing delivery (24 &amp; 25/4/2018 )</t>
  </si>
  <si>
    <t>Hotel - Shanghai -  Visit to China 2018 - Meetings to secure and accelerate housing delivery (26 &amp; 27/4/2018 )</t>
  </si>
  <si>
    <t>Pro-rated share of car hire and interpretor costs - Visit to China 2018</t>
  </si>
  <si>
    <t>Hotel - Liverpool - Labour Party Conference 2018 ( 22/9-25/9/2018)</t>
  </si>
  <si>
    <t>Capita-23.11-29.11.18</t>
  </si>
  <si>
    <t>Flight-London to Dublin-Speaking enagagement</t>
  </si>
  <si>
    <t>James Murray ( to 1/11/2019)</t>
  </si>
  <si>
    <t>Cap-24.5-30.5.19</t>
  </si>
  <si>
    <t>Train - London to Manchester to attend a number of meetings with the Greater Manchester Combined Authority</t>
  </si>
  <si>
    <t>S Gibson spreadsheet</t>
  </si>
  <si>
    <t>excl VAT</t>
  </si>
  <si>
    <t>CC SG  OCT 2019</t>
  </si>
  <si>
    <t>Val Shawcross</t>
  </si>
  <si>
    <t>Deputy Mayor, Transport  ( to 8 June 2018 )</t>
  </si>
  <si>
    <t>EXP0002723-Nov Main 2017</t>
  </si>
  <si>
    <t>Train - London to Birmingham - Accompany Mayor to National Infrastructure Summit in Birmingham (13/10/2017)</t>
  </si>
  <si>
    <t>Val Shawcross has stepped down as an Assembly Member</t>
  </si>
  <si>
    <t>Jack Stenner</t>
  </si>
  <si>
    <t>Sep 2017</t>
  </si>
  <si>
    <t>CC DH JUNE 2017</t>
  </si>
  <si>
    <t xml:space="preserve">Hotel accommodation and breakfast 23 Sept 2017 - 27 Sept 2017 Labour Party Conference - Brighton </t>
  </si>
  <si>
    <t>CC SR SEPT 2017</t>
  </si>
  <si>
    <t>Capita 8-14/6/18</t>
  </si>
  <si>
    <t>Train - Travel to Liverpool for Meeting of Metro Mayors and International Business Summit</t>
  </si>
  <si>
    <t>Capita 06/09/2018 - 13/09/2018</t>
  </si>
  <si>
    <t>Train - London to Manchester - TUC Conference</t>
  </si>
  <si>
    <t>28/9/2018 - 4/10/2018</t>
  </si>
  <si>
    <t>Rail - London to Brimingham - Conservative Party Conference 2018</t>
  </si>
  <si>
    <t>Hotel - Manchester - TUC Conference</t>
  </si>
  <si>
    <t>Hotel - Liverpool - Labour Party Conference 2018 ( 22/9-26/9/2018)</t>
  </si>
  <si>
    <t>Pass for Labour party conference 2018</t>
  </si>
  <si>
    <t>CC SEP 2018 SG</t>
  </si>
  <si>
    <t>TUC Conference pass</t>
  </si>
  <si>
    <t>Pass for Conservative party conference 2018</t>
  </si>
  <si>
    <t>Capita 13.9-19.9.2019</t>
  </si>
  <si>
    <t>£94.41 on Sat 7 May – Sam Hart, Felicity Appleby, Sarah Brown and me (transfer from Newark International Airport)</t>
  </si>
  <si>
    <t>£12.88 on Sat 7 May – Sam Hart and me</t>
  </si>
  <si>
    <t>£10.37 on Sun 8 May – Nobody reportable</t>
  </si>
  <si>
    <t>£17.91 on Sun 8 May – Sam Hart, Felicity Appleby and me</t>
  </si>
  <si>
    <t>£20.94 on Sun 8 May – Nobody reportable</t>
  </si>
  <si>
    <t>Sadiq Khan</t>
  </si>
  <si>
    <t>Mayor of London</t>
  </si>
  <si>
    <t xml:space="preserve">To be </t>
  </si>
  <si>
    <t>This has been reimbursed</t>
  </si>
  <si>
    <t>Other</t>
  </si>
  <si>
    <t>Matthew Ryder</t>
  </si>
  <si>
    <t>Dep. Mayor, Social Integration, Social Mobility, Community Engagement</t>
  </si>
  <si>
    <t>EXP0002776-Dec 2018 Main</t>
  </si>
  <si>
    <t>Flight - NYC Mayor's Summit  (14-20/9/2017)</t>
  </si>
  <si>
    <t>EXP0002777-Dec 2018 Main</t>
  </si>
  <si>
    <t>Taxi - Brixton to London Heathrow -Taxi at 3.45am for early flight to Barcelona attendance of Sports Technology Symposium</t>
  </si>
  <si>
    <t>EXP0002850-Dec 2018 Main</t>
  </si>
  <si>
    <t>Flight - London - Barcelona -Sports Technology Symposium (9/11/2017)</t>
  </si>
  <si>
    <t>EXP0002774-Dec 2018 Main</t>
  </si>
  <si>
    <t>Train - Gatwick Airport to Victoria-Return from Barcelona same day conference Sports Technology Symposium</t>
  </si>
  <si>
    <t>EXP0002778</t>
  </si>
  <si>
    <t>Taxi-Barcelona Airport to Nou Camp-Attendance of Sports Technology Symposium</t>
  </si>
  <si>
    <t>EXP0002779</t>
  </si>
  <si>
    <t>Taxi -Nou Camp to Barcelona Airport-Attendance of Sports Technology Symposium</t>
  </si>
  <si>
    <t>EXP0002914</t>
  </si>
  <si>
    <t>Flight - Johannesburg to Cape Town-Attending meetings with the Mayor of Cape Town, MP in charge of business affairs and the High Commissioner of Cape Town (29/10 - 6/11/2016)</t>
  </si>
  <si>
    <t>EXP0002916</t>
  </si>
  <si>
    <t>Hotel -Cape Town, South Africa - Meeting with Mayor of Cape Town, MP in charge of business, High Commissioner of Cape Town (3/11-5/11/16)</t>
  </si>
  <si>
    <t>Bank account</t>
  </si>
  <si>
    <t>SCI Migration - partial reimbursement of NYC Mayor's Summit flight (M Ryder attended the Global Mayors’ Summit)</t>
  </si>
  <si>
    <t>EXP0003076</t>
  </si>
  <si>
    <t>Meal - Meeting with David Olusoga ( pro-rated share)</t>
  </si>
  <si>
    <t>Dep. Mayor, Social Integration, Social Mobility, Community Engagement (to 9 Nov 2018)</t>
  </si>
  <si>
    <t>EXP0003427</t>
  </si>
  <si>
    <t xml:space="preserve">Train - Liverpool Street to Romford - Borough visit to Havering </t>
  </si>
  <si>
    <t>Capita-24.8.2018</t>
  </si>
  <si>
    <t>Train-London to Bristol - Meeting with Bristol Mayor's Office on inclusion</t>
  </si>
  <si>
    <r>
      <rPr>
        <b/>
        <sz val="10"/>
        <color rgb="FF000000"/>
        <rFont val="Arial"/>
        <family val="2"/>
      </rPr>
      <t>Greater London Authority</t>
    </r>
    <r>
      <rPr>
        <b/>
        <sz val="10"/>
        <color rgb="FF000000"/>
        <rFont val="Arial"/>
        <family val="2"/>
      </rPr>
      <t xml:space="preserve"> - </t>
    </r>
    <r>
      <rPr>
        <b/>
        <sz val="10"/>
        <color rgb="FF000000"/>
        <rFont val="Arial"/>
        <family val="2"/>
      </rPr>
      <t>April</t>
    </r>
    <r>
      <rPr>
        <b/>
        <sz val="10"/>
        <color rgb="FF000000"/>
        <rFont val="Arial"/>
        <family val="2"/>
      </rPr>
      <t xml:space="preserve"> - Hotel</t>
    </r>
  </si>
  <si>
    <t>Leigh Greenhalgh</t>
  </si>
  <si>
    <t>leigh.greenhalgh@london.gov.uk</t>
  </si>
  <si>
    <t>GREATER LONDON AUTHORITY</t>
  </si>
  <si>
    <t>BWU</t>
  </si>
  <si>
    <t xml:space="preserve">Best Western UK               </t>
  </si>
  <si>
    <t>The Richmond Hotel Liverpool</t>
  </si>
  <si>
    <t>Liverpool</t>
  </si>
  <si>
    <t>Merseyside</t>
  </si>
  <si>
    <t>CC-G0602</t>
  </si>
  <si>
    <t>GR.0602.004</t>
  </si>
  <si>
    <t>Party Conference</t>
  </si>
  <si>
    <t>Stenner Jack Mr</t>
  </si>
  <si>
    <t>Online Requested</t>
  </si>
  <si>
    <t>L3 2AN</t>
  </si>
  <si>
    <t>24 Hatton Gardens</t>
  </si>
  <si>
    <t>Adagio Liverpool City Centre</t>
  </si>
  <si>
    <t>Murray James Mr</t>
  </si>
  <si>
    <t>L1 1FS</t>
  </si>
  <si>
    <t>1 Fairclough Street</t>
  </si>
  <si>
    <t>Bowes Nick Dr</t>
  </si>
  <si>
    <t>Kreitzman Leah Ms</t>
  </si>
  <si>
    <t>Hennessy Patrick Mr</t>
  </si>
  <si>
    <t>patrick.hennessy@london.gov.uk</t>
  </si>
  <si>
    <t>Agrawal Rajesh Mr</t>
  </si>
  <si>
    <t>rajesh.agrawal@london.gov.uk</t>
  </si>
  <si>
    <t>A/C CODE</t>
  </si>
  <si>
    <t>INVOICE NO.</t>
  </si>
  <si>
    <t>INVOICE DATE</t>
  </si>
  <si>
    <t>ORIGINAL INV NO</t>
  </si>
  <si>
    <t>BOOKING REF</t>
  </si>
  <si>
    <t>HOTEL / TICKET REF</t>
  </si>
  <si>
    <t>PAX NAME</t>
  </si>
  <si>
    <t>REF1</t>
  </si>
  <si>
    <t>REF2</t>
  </si>
  <si>
    <t>REF3</t>
  </si>
  <si>
    <t>REF4</t>
  </si>
  <si>
    <t>REF5</t>
  </si>
  <si>
    <t>REF6</t>
  </si>
  <si>
    <t>REF7</t>
  </si>
  <si>
    <t>BOOKING DETAILS</t>
  </si>
  <si>
    <t>TRAVEL DATE</t>
  </si>
  <si>
    <t>ORIGIN</t>
  </si>
  <si>
    <t>DESTINATION</t>
  </si>
  <si>
    <t>SUPPLIER</t>
  </si>
  <si>
    <t>CLASS</t>
  </si>
  <si>
    <t>BOARD TYPE</t>
  </si>
  <si>
    <t>REASON</t>
  </si>
  <si>
    <t>CHARGE TYPE</t>
  </si>
  <si>
    <t>NO. NIGHTS</t>
  </si>
  <si>
    <t>ROOM RATE</t>
  </si>
  <si>
    <t>NET DISB</t>
  </si>
  <si>
    <t>VAT ON DISB</t>
  </si>
  <si>
    <t>DISB VAT RATE</t>
  </si>
  <si>
    <t>TOTAL DISB.</t>
  </si>
  <si>
    <t>AIR TAX</t>
  </si>
  <si>
    <t>SUPPLY ZERO RATE.</t>
  </si>
  <si>
    <t>SUPPLY STD RATE</t>
  </si>
  <si>
    <t>VAT ON SUPPLY</t>
  </si>
  <si>
    <t>TOTAL SUPPLY</t>
  </si>
  <si>
    <t>FEES</t>
  </si>
  <si>
    <t>VAT ON FEES</t>
  </si>
  <si>
    <t>ADDITIONAL FEES</t>
  </si>
  <si>
    <t>VAT ON ADDITIONAL FEES</t>
  </si>
  <si>
    <t>REBATE</t>
  </si>
  <si>
    <t>VAT ON REBATE</t>
  </si>
  <si>
    <t>INVOICE NET TOTAL</t>
  </si>
  <si>
    <t>RECLAIMED VAT</t>
  </si>
  <si>
    <t>INV GROSS TOTAL</t>
  </si>
  <si>
    <t>FEERATE</t>
  </si>
  <si>
    <t>ADDFEERATE</t>
  </si>
  <si>
    <t>DISCOUNTRATE</t>
  </si>
  <si>
    <t>SUPPLYRATE</t>
  </si>
  <si>
    <t>REF8</t>
  </si>
  <si>
    <t>REF9</t>
  </si>
  <si>
    <t>REF10</t>
  </si>
  <si>
    <t>REF11</t>
  </si>
  <si>
    <t>REF12</t>
  </si>
  <si>
    <t>REF13</t>
  </si>
  <si>
    <t>EX517509</t>
  </si>
  <si>
    <t>MYVUMM</t>
  </si>
  <si>
    <t>65520208</t>
  </si>
  <si>
    <t>RODRIGUES/SHIRLEY ANN</t>
  </si>
  <si>
    <t>ANITA CHEN</t>
  </si>
  <si>
    <t>GCAS SUMMIT</t>
  </si>
  <si>
    <t>WBS-GR.0601.001</t>
  </si>
  <si>
    <t>SCHEDULED AIR BOOKINGS</t>
  </si>
  <si>
    <t>00004809</t>
  </si>
  <si>
    <t>DAVID BELLAMY</t>
  </si>
  <si>
    <t>BT/078/18</t>
  </si>
  <si>
    <t>LONDON - LHR</t>
  </si>
  <si>
    <t>SAN FRANCISCO</t>
  </si>
  <si>
    <t>BRITISH AIRWAYS</t>
  </si>
  <si>
    <t>BUSINESS</t>
  </si>
  <si>
    <t>BEST FARE FOR REQUIRED JOURNEY</t>
  </si>
  <si>
    <t>OVERSEAS AIR</t>
  </si>
  <si>
    <t>D0</t>
  </si>
  <si>
    <t>T0</t>
  </si>
  <si>
    <t>2001</t>
  </si>
  <si>
    <t>520410</t>
  </si>
  <si>
    <t>BA CONTENT FEE</t>
  </si>
  <si>
    <t>ECONOMY</t>
  </si>
  <si>
    <t>MS324438</t>
  </si>
  <si>
    <t>43039852</t>
  </si>
  <si>
    <t>0000117579908</t>
  </si>
  <si>
    <t>RYDER/MATTHEW/MR</t>
  </si>
  <si>
    <t>sarah emmanus</t>
  </si>
  <si>
    <t>MEETING</t>
  </si>
  <si>
    <t>Rail bookings</t>
  </si>
  <si>
    <t>David Bellamy</t>
  </si>
  <si>
    <t>LONDON</t>
  </si>
  <si>
    <t>BRISTOL TEMPLE M</t>
  </si>
  <si>
    <t>EVOLVI - TOD</t>
  </si>
  <si>
    <t>STANDARD</t>
  </si>
  <si>
    <t>RGW</t>
  </si>
  <si>
    <t>UK RAIL</t>
  </si>
  <si>
    <t>0000117579910</t>
  </si>
  <si>
    <t>Justine Simons</t>
  </si>
  <si>
    <t>Capita 29.6-5.7.2018</t>
  </si>
  <si>
    <t>Flight-London to San Francisco- Chair World Cities of Culture ( 12/11 - 18/11/2018)</t>
  </si>
  <si>
    <t>EX509654</t>
  </si>
  <si>
    <t>RJ6SPK</t>
  </si>
  <si>
    <t>SIMONS/JUSTINE</t>
  </si>
  <si>
    <t>BARBRA WILSON</t>
  </si>
  <si>
    <t>CHAIR WORLD CITIES CULTURAL FO</t>
  </si>
  <si>
    <t>CC-G0250</t>
  </si>
  <si>
    <t>BT/044/18</t>
  </si>
  <si>
    <t>GG.0250.040</t>
  </si>
  <si>
    <t>ST PANCRAS INTERNATIONAL</t>
  </si>
  <si>
    <t>Expenses for the financial year 2016-17</t>
  </si>
  <si>
    <t>Travel Card</t>
  </si>
  <si>
    <t>Sophie Linden</t>
  </si>
  <si>
    <r>
      <rPr>
        <b/>
        <sz val="11"/>
        <color rgb="FFFF0000"/>
        <rFont val="Calibri"/>
        <family val="2"/>
      </rPr>
      <t>James Murray</t>
    </r>
    <r>
      <rPr>
        <sz val="11"/>
        <rFont val="Calibri"/>
        <family val="2"/>
      </rPr>
      <t xml:space="preserve"> would like to pay the GLA for his part in David Lunts’ expense claim for the lunch with Homes For Londoners - £43.15.  Please remove this from James’ page and contact Nicky Wilson direct to arrange payment.</t>
    </r>
  </si>
  <si>
    <t>EXP0002770 - David Lunts claim</t>
  </si>
  <si>
    <t>Pro-rata share of meal with Homes for Londoners</t>
  </si>
  <si>
    <t xml:space="preserve">Claimed by David Lunts  </t>
  </si>
  <si>
    <t>David Lunts, James Murray, Liz Peace and Hugh Bullock the purpose of the dinner was to discuss Homes for Londoners</t>
  </si>
  <si>
    <t>to be reimbursed</t>
  </si>
  <si>
    <r>
      <rPr>
        <b/>
        <sz val="11"/>
        <color rgb="FFFF0000"/>
        <rFont val="Calibri"/>
        <family val="2"/>
      </rPr>
      <t>Leah Kreitzman</t>
    </r>
    <r>
      <rPr>
        <sz val="11"/>
        <rFont val="Calibri"/>
        <family val="2"/>
      </rPr>
      <t xml:space="preserve"> would like to pay for the following meals herself: £0.97, £6.46, £20.24 – please contact Lisa Milnes direct to arrange payment. The cost of the subsistence payment on 05/12 - £6.40 is being challenged so I should be grateful if you would remove this from Leah’s page until this is resolved please (International Team dealing with this).</t>
    </r>
  </si>
  <si>
    <t>Change to wording – please add ‘to be reimbursed’) to the 2 Eurostar bills 22 and 23 October as I understand external organisations will be making payments to reimburse the GLA</t>
  </si>
  <si>
    <t>Meal -Lahore (6/12/17)- Mayor's visit to India and Pakistan December 2017</t>
  </si>
  <si>
    <t>Pearl Continental Hotel, Lahore</t>
  </si>
  <si>
    <t>Meal -Travelling from Lahore to Islamabad (6/12/17)- Mayor's visit to India and Pakistan December 2017</t>
  </si>
  <si>
    <t>McDonalds</t>
  </si>
  <si>
    <t>CC SR JAN 2018</t>
  </si>
  <si>
    <t>Meal - Pro rated share of total bill - New Delhi (4/12/17)- Mayor's visit to India and Pakistan December 2017</t>
  </si>
  <si>
    <t>The Lalit New Delhi</t>
  </si>
  <si>
    <t>Subsistence-New Delhi</t>
  </si>
  <si>
    <t>The Lalit, New Delhi</t>
  </si>
  <si>
    <t>being challanged</t>
  </si>
  <si>
    <t>REPORT IN MAR 2018</t>
  </si>
  <si>
    <t>MIPIM 2018 - to be reported in March 2018</t>
  </si>
  <si>
    <t>£</t>
  </si>
  <si>
    <t>Simon Powell</t>
  </si>
  <si>
    <t>Jules Pipe</t>
  </si>
  <si>
    <t>Deputy Mayor  Planning, Regeneration &amp; Skills</t>
  </si>
  <si>
    <t>Justine Simons £2,848.27</t>
  </si>
  <si>
    <t>JamesMurray</t>
  </si>
  <si>
    <t>Flight-London-Beijing-Hong Kong (22/11-29/11/2017)</t>
  </si>
  <si>
    <t>Expenses for the financial year  2016-17</t>
  </si>
  <si>
    <t>CC DH Sept 2016</t>
  </si>
  <si>
    <t>Fee for Canadian electronic travel authorisation (eTA)</t>
  </si>
  <si>
    <t>CC DH Dec 2016</t>
  </si>
  <si>
    <t>Dinner for visiting Mayors after the Social Integration conference (pro-rata share of costs incurred)</t>
  </si>
  <si>
    <t>CC SR Oct 2016</t>
  </si>
  <si>
    <t>15/09/2016 &amp; 17/9/2016</t>
  </si>
  <si>
    <t>Checked baggage fees - Montreal to Chicago &amp; Chicago to New York (pro-rata share of costs incurred)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</si>
</sst>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4" formatCode="_-&quot;£&quot;* #,##0.00_-;\-&quot;£&quot;* #,##0.00_-;_-&quot;£&quot;* &quot;-&quot;??_-;_-@_-"/>
    <numFmt numFmtId="43" formatCode="_-* #,##0.00_-;\-* #,##0.00_-;_-* &quot;-&quot;??_-;_-@_-"/>
    <numFmt numFmtId="164" formatCode="_(* #,##0.00_);_(* \(#,##0.00\);_(* &quot;-&quot;??_);_(@_)"/>
    <numFmt numFmtId="165" formatCode="#,##0.00_ ;\-#,##0.00\ "/>
    <numFmt numFmtId="166" formatCode="[$-F800]dddd\,\ mmmm\ dd\,\ yyyy"/>
    <numFmt numFmtId="167" formatCode="d/m/yy;@"/>
    <numFmt numFmtId="168" formatCode="dd\/mm\/yyyy"/>
    <numFmt numFmtId="169" formatCode="&quot;£&quot;#,##0.00"/>
    <numFmt numFmtId="170" formatCode="[$-10809]dd/mm/yyyy"/>
    <numFmt numFmtId="171" formatCode="[$-809]dd\ mmmm\ yyyy;@"/>
    <numFmt numFmtId="172" formatCode="dd&quot;/&quot;mm&quot;/&quot;yyyy"/>
    <numFmt numFmtId="173" formatCode="#,##0.00_);\-#,##0.00"/>
    <numFmt numFmtId="174" formatCode="[$-10809]#,##0.00"/>
    <numFmt numFmtId="175" formatCode="[$-10809]0"/>
    <numFmt numFmtId="176" formatCode="[$-10809]0;\(0\)"/>
    <numFmt numFmtId="177" formatCode="[$-10809]#,##0.00;\(#,##0.00\)"/>
    <numFmt numFmtId="178" formatCode="#,##0_);[Red]\(#,##0\);&quot;-&quot;_);[Blue]&quot;Error-&quot;@"/>
    <numFmt numFmtId="179" formatCode="General_);[Red]\-General_)"/>
    <numFmt numFmtId="180" formatCode="0_)"/>
    <numFmt numFmtId="181" formatCode="0.00_);[Red]\-0.00_)"/>
    <numFmt numFmtId="182" formatCode="#,##0.00;[Red]\(#,##0.00\)"/>
  </numFmts>
  <fonts count="15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b/>
      <sz val="10"/>
      <name val="Arial"/>
      <family val="2"/>
    </font>
    <font>
      <sz val="10"/>
      <name val="Arial"/>
      <family val="2"/>
    </font>
    <font>
      <u/>
      <sz val="10"/>
      <color indexed="12"/>
      <name val="Arial"/>
      <family val="2"/>
    </font>
    <font>
      <b/>
      <sz val="12"/>
      <name val="Arial"/>
      <family val="2"/>
    </font>
    <font>
      <sz val="12"/>
      <name val="Arial"/>
      <family val="2"/>
    </font>
    <font>
      <b/>
      <sz val="11"/>
      <name val="Arial"/>
      <family val="2"/>
    </font>
    <font>
      <sz val="11"/>
      <name val="Arial"/>
      <family val="2"/>
    </font>
    <font>
      <b/>
      <sz val="8"/>
      <name val="Arial"/>
      <family val="2"/>
    </font>
    <font>
      <sz val="8"/>
      <name val="Arial"/>
      <family val="2"/>
    </font>
    <font>
      <sz val="11"/>
      <color theme="1"/>
      <name val="Calibri"/>
      <family val="2"/>
      <scheme val="minor"/>
    </font>
    <font>
      <sz val="11"/>
      <color rgb="FF9C0006"/>
      <name val="Calibri"/>
      <family val="2"/>
      <scheme val="minor"/>
    </font>
    <font>
      <sz val="12"/>
      <color theme="1"/>
      <name val="Arial"/>
      <family val="2"/>
    </font>
    <font>
      <u/>
      <sz val="10"/>
      <color theme="10"/>
      <name val="Arial"/>
      <family val="2"/>
    </font>
    <font>
      <sz val="10"/>
      <color theme="1"/>
      <name val="Arial"/>
      <family val="2"/>
    </font>
    <font>
      <sz val="14"/>
      <color theme="1"/>
      <name val="Calibri"/>
      <family val="2"/>
      <scheme val="minor"/>
    </font>
    <font>
      <b/>
      <sz val="10"/>
      <color theme="0"/>
      <name val="Arial"/>
      <family val="2"/>
    </font>
    <font>
      <sz val="10"/>
      <color theme="0"/>
      <name val="Arial"/>
      <family val="2"/>
    </font>
    <font>
      <sz val="11"/>
      <color theme="1"/>
      <name val="Arial"/>
      <family val="2"/>
    </font>
    <font>
      <b/>
      <sz val="11"/>
      <color theme="1"/>
      <name val="Arial"/>
      <family val="2"/>
    </font>
    <font>
      <sz val="10"/>
      <color rgb="FF00B050"/>
      <name val="Arial"/>
      <family val="2"/>
    </font>
    <font>
      <b/>
      <sz val="10"/>
      <color rgb="FF7030A0"/>
      <name val="Arial"/>
      <family val="2"/>
    </font>
    <font>
      <sz val="10"/>
      <color rgb="FF7030A0"/>
      <name val="Arial"/>
      <family val="2"/>
    </font>
    <font>
      <b/>
      <sz val="11"/>
      <color rgb="FF9C0006"/>
      <name val="Calibri"/>
      <family val="2"/>
      <scheme val="minor"/>
    </font>
    <font>
      <b/>
      <sz val="12"/>
      <color theme="1" tint="0.499984740745262"/>
      <name val="Arial"/>
      <family val="2"/>
    </font>
    <font>
      <sz val="11"/>
      <color theme="1" tint="0.499984740745262"/>
      <name val="Arial"/>
      <family val="2"/>
    </font>
    <font>
      <b/>
      <sz val="11"/>
      <color theme="1" tint="0.499984740745262"/>
      <name val="Arial"/>
      <family val="2"/>
    </font>
    <font>
      <sz val="12"/>
      <color theme="1" tint="0.499984740745262"/>
      <name val="Arial"/>
      <family val="2"/>
    </font>
    <font>
      <sz val="8"/>
      <color theme="1"/>
      <name val="Arial"/>
      <family val="2"/>
    </font>
    <font>
      <b/>
      <sz val="8"/>
      <color rgb="FF00B050"/>
      <name val="Arial"/>
      <family val="2"/>
    </font>
    <font>
      <b/>
      <sz val="11"/>
      <color rgb="FF00B050"/>
      <name val="Arial"/>
      <family val="2"/>
    </font>
    <font>
      <b/>
      <sz val="11"/>
      <color rgb="FFFF3399"/>
      <name val="Arial"/>
      <family val="2"/>
    </font>
    <font>
      <sz val="10"/>
      <color rgb="FF00B0F0"/>
      <name val="Arial"/>
      <family val="2"/>
    </font>
    <font>
      <b/>
      <sz val="10"/>
      <color rgb="FF00B0F0"/>
      <name val="Arial"/>
      <family val="2"/>
    </font>
    <font>
      <sz val="10"/>
      <color rgb="FF0070C0"/>
      <name val="Arial"/>
      <family val="2"/>
    </font>
    <font>
      <sz val="11"/>
      <color rgb="FF006100"/>
      <name val="Calibri"/>
      <family val="2"/>
      <scheme val="minor"/>
    </font>
    <font>
      <sz val="9"/>
      <color indexed="81"/>
      <name val="Tahoma"/>
      <family val="2"/>
    </font>
    <font>
      <b/>
      <sz val="9"/>
      <color indexed="81"/>
      <name val="Tahoma"/>
      <family val="2"/>
    </font>
    <font>
      <sz val="10"/>
      <color rgb="FFFF0000"/>
      <name val="Arial"/>
      <family val="2"/>
    </font>
    <font>
      <sz val="10"/>
      <color rgb="FFFF3399"/>
      <name val="Arial"/>
      <family val="2"/>
    </font>
    <font>
      <sz val="9"/>
      <color rgb="FF333333"/>
      <name val="Arial"/>
      <family val="2"/>
    </font>
    <font>
      <sz val="8"/>
      <color rgb="FFFF0066"/>
      <name val="Arial"/>
      <family val="2"/>
    </font>
    <font>
      <sz val="12"/>
      <color rgb="FFFF0066"/>
      <name val="Arial"/>
      <family val="2"/>
    </font>
    <font>
      <sz val="11"/>
      <name val="Calibri"/>
      <family val="2"/>
    </font>
    <font>
      <b/>
      <sz val="11"/>
      <color rgb="FFFF0000"/>
      <name val="Calibri"/>
      <family val="2"/>
    </font>
    <font>
      <sz val="10"/>
      <color theme="9" tint="-0.249977111117893"/>
      <name val="Arial"/>
      <family val="2"/>
    </font>
    <font>
      <b/>
      <sz val="10"/>
      <color rgb="FFFF0000"/>
      <name val="Arial"/>
      <family val="2"/>
    </font>
    <font>
      <b/>
      <sz val="10"/>
      <color rgb="FF00B050"/>
      <name val="Arial"/>
      <family val="2"/>
    </font>
    <font>
      <sz val="10"/>
      <color indexed="8"/>
      <name val="MS Sans Serif"/>
    </font>
    <font>
      <b/>
      <sz val="8"/>
      <color indexed="8"/>
      <name val="Arial"/>
      <family val="2"/>
    </font>
    <font>
      <sz val="8"/>
      <color theme="1"/>
      <name val="Calibri"/>
      <family val="2"/>
      <scheme val="minor"/>
    </font>
    <font>
      <sz val="8"/>
      <color indexed="8"/>
      <name val="Arial"/>
      <family val="2"/>
    </font>
    <font>
      <sz val="8"/>
      <color indexed="8"/>
      <name val="MS Sans Serif"/>
    </font>
    <font>
      <sz val="10"/>
      <color indexed="8"/>
      <name val="Arial"/>
      <family val="2"/>
    </font>
    <font>
      <b/>
      <sz val="11"/>
      <color rgb="FF0070C0"/>
      <name val="Arial"/>
      <family val="2"/>
    </font>
    <font>
      <b/>
      <sz val="10"/>
      <color rgb="FFFF0066"/>
      <name val="Arial"/>
      <family val="2"/>
    </font>
    <font>
      <sz val="8"/>
      <color rgb="FF000000"/>
      <name val="Arial"/>
      <family val="2"/>
    </font>
    <font>
      <sz val="8"/>
      <color rgb="FF000000"/>
      <name val="Wingdings"/>
      <charset val="2"/>
    </font>
    <font>
      <b/>
      <sz val="10"/>
      <color rgb="FF000000"/>
      <name val="Arial"/>
      <family val="2"/>
    </font>
    <font>
      <b/>
      <sz val="9"/>
      <color rgb="FFFFFFFF"/>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indexed="10"/>
      <name val="Arial"/>
      <family val="2"/>
    </font>
    <font>
      <sz val="10"/>
      <name val="Foundry Form Sans"/>
    </font>
    <font>
      <sz val="9"/>
      <name val="Arial"/>
      <family val="2"/>
    </font>
    <font>
      <sz val="11"/>
      <color indexed="9"/>
      <name val="Calibri"/>
      <family val="2"/>
    </font>
    <font>
      <sz val="8"/>
      <color indexed="62"/>
      <name val="Arial"/>
      <family val="2"/>
    </font>
    <font>
      <sz val="19"/>
      <name val="Arial"/>
      <family val="2"/>
    </font>
    <font>
      <sz val="8"/>
      <color indexed="14"/>
      <name val="Arial"/>
      <family val="2"/>
    </font>
    <font>
      <b/>
      <sz val="18"/>
      <color indexed="62"/>
      <name val="Cambria"/>
      <family val="2"/>
    </font>
    <font>
      <sz val="11"/>
      <color indexed="17"/>
      <name val="Calibri"/>
      <family val="2"/>
    </font>
    <font>
      <sz val="11"/>
      <color indexed="20"/>
      <name val="Calibri"/>
      <family val="2"/>
    </font>
    <font>
      <b/>
      <sz val="11"/>
      <color indexed="52"/>
      <name val="Calibri"/>
      <family val="2"/>
    </font>
    <font>
      <b/>
      <sz val="11"/>
      <color indexed="9"/>
      <name val="Calibri"/>
      <family val="2"/>
    </font>
    <font>
      <sz val="12"/>
      <color indexed="8"/>
      <name val="Arial"/>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color indexed="9"/>
      <name val="Arial"/>
      <family val="2"/>
    </font>
    <font>
      <b/>
      <sz val="10"/>
      <color indexed="8"/>
      <name val="Arial"/>
      <family val="2"/>
    </font>
    <font>
      <sz val="11"/>
      <color indexed="37"/>
      <name val="Calibri"/>
      <family val="2"/>
    </font>
    <font>
      <sz val="12"/>
      <color indexed="20"/>
      <name val="Arial"/>
      <family val="2"/>
    </font>
    <font>
      <b/>
      <sz val="11"/>
      <color indexed="17"/>
      <name val="Calibri"/>
      <family val="2"/>
    </font>
    <font>
      <b/>
      <sz val="15"/>
      <color indexed="62"/>
      <name val="Calibri"/>
      <family val="2"/>
    </font>
    <font>
      <b/>
      <sz val="13"/>
      <color indexed="62"/>
      <name val="Calibri"/>
      <family val="2"/>
    </font>
    <font>
      <b/>
      <sz val="11"/>
      <color indexed="62"/>
      <name val="Calibri"/>
      <family val="2"/>
    </font>
    <font>
      <u/>
      <sz val="8.4"/>
      <color indexed="12"/>
      <name val="Arial"/>
      <family val="2"/>
    </font>
    <font>
      <sz val="11"/>
      <color indexed="48"/>
      <name val="Calibri"/>
      <family val="2"/>
    </font>
    <font>
      <i/>
      <sz val="10"/>
      <color indexed="14"/>
      <name val="Arial"/>
      <family val="2"/>
    </font>
    <font>
      <sz val="11"/>
      <color indexed="8"/>
      <name val="Comic Sans MS"/>
      <family val="2"/>
    </font>
    <font>
      <b/>
      <sz val="10"/>
      <color indexed="39"/>
      <name val="Arial"/>
      <family val="2"/>
    </font>
    <font>
      <b/>
      <sz val="12"/>
      <color indexed="8"/>
      <name val="Arial"/>
      <family val="2"/>
    </font>
    <font>
      <sz val="10"/>
      <color indexed="39"/>
      <name val="Arial"/>
      <family val="2"/>
    </font>
    <font>
      <sz val="19"/>
      <color indexed="48"/>
      <name val="Arial"/>
      <family val="2"/>
    </font>
    <font>
      <sz val="11"/>
      <color indexed="14"/>
      <name val="Calibri"/>
      <family val="2"/>
    </font>
    <font>
      <sz val="11"/>
      <color rgb="FF9C6500"/>
      <name val="Calibri"/>
      <family val="2"/>
      <scheme val="minor"/>
    </font>
    <font>
      <b/>
      <sz val="18"/>
      <color theme="3"/>
      <name val="Cambria"/>
      <family val="2"/>
      <scheme val="major"/>
    </font>
    <font>
      <b/>
      <sz val="11"/>
      <color rgb="FFFF0000"/>
      <name val="Arial"/>
      <family val="2"/>
    </font>
    <font>
      <b/>
      <sz val="16"/>
      <name val="Arial"/>
      <family val="2"/>
    </font>
    <font>
      <sz val="11"/>
      <color rgb="FFFF0000"/>
      <name val="Arial"/>
      <family val="2"/>
    </font>
    <font>
      <sz val="12"/>
      <color rgb="FFFF0000"/>
      <name val="Arial"/>
      <family val="2"/>
    </font>
    <font>
      <b/>
      <sz val="12"/>
      <color rgb="FFFF0000"/>
      <name val="Arial"/>
      <family val="2"/>
    </font>
    <font>
      <b/>
      <sz val="8"/>
      <color rgb="FFFF0000"/>
      <name val="Arial"/>
      <family val="2"/>
    </font>
    <font>
      <sz val="11"/>
      <color theme="1" tint="4.9989318521683403E-2"/>
      <name val="Arial"/>
      <family val="2"/>
    </font>
    <font>
      <b/>
      <sz val="12"/>
      <color theme="1"/>
      <name val="Arial"/>
      <family val="2"/>
    </font>
    <font>
      <sz val="11"/>
      <name val="Calibri"/>
      <family val="2"/>
      <scheme val="minor"/>
    </font>
    <font>
      <sz val="12"/>
      <color rgb="FF0066CC"/>
      <name val="Calibri"/>
      <family val="2"/>
      <scheme val="minor"/>
    </font>
    <font>
      <sz val="11.5"/>
      <name val="Arial"/>
      <family val="2"/>
    </font>
    <font>
      <b/>
      <sz val="9"/>
      <color rgb="FF191919"/>
      <name val="Segoe UI"/>
      <family val="2"/>
    </font>
    <font>
      <sz val="8"/>
      <color rgb="FF191919"/>
      <name val="Segoe UI"/>
      <family val="2"/>
    </font>
    <font>
      <sz val="8"/>
      <color rgb="FF191919"/>
      <name val="Wingdings"/>
      <charset val="2"/>
    </font>
    <font>
      <sz val="12"/>
      <color rgb="FF00B050"/>
      <name val="Arial"/>
      <family val="2"/>
    </font>
    <font>
      <i/>
      <sz val="10"/>
      <name val="Arial"/>
      <family val="2"/>
    </font>
    <font>
      <sz val="10"/>
      <color indexed="12"/>
      <name val="Arial"/>
      <family val="2"/>
    </font>
    <font>
      <sz val="8"/>
      <color indexed="12"/>
      <name val="Arial"/>
      <family val="2"/>
    </font>
    <font>
      <b/>
      <sz val="8"/>
      <color indexed="12"/>
      <name val="Arial"/>
      <family val="2"/>
    </font>
    <font>
      <b/>
      <sz val="8"/>
      <color indexed="10"/>
      <name val="Arial"/>
      <family val="2"/>
    </font>
    <font>
      <b/>
      <i/>
      <sz val="8"/>
      <color indexed="10"/>
      <name val="Arial"/>
      <family val="2"/>
    </font>
    <font>
      <sz val="12"/>
      <color indexed="8"/>
      <name val="Foundry Form Sans"/>
      <family val="2"/>
    </font>
    <font>
      <sz val="14"/>
      <name val="Calibri"/>
      <family val="2"/>
    </font>
    <font>
      <sz val="14"/>
      <color indexed="8"/>
      <name val="Times New Roman"/>
      <family val="1"/>
    </font>
    <font>
      <sz val="14"/>
      <color indexed="12"/>
      <name val="Times New Roman"/>
      <family val="1"/>
    </font>
    <font>
      <sz val="14"/>
      <name val="Calibri"/>
      <family val="2"/>
      <scheme val="minor"/>
    </font>
    <font>
      <sz val="12"/>
      <name val="Calibri"/>
      <family val="2"/>
    </font>
    <font>
      <u/>
      <sz val="14"/>
      <color theme="10"/>
      <name val="Foundry Form Sans"/>
    </font>
    <font>
      <b/>
      <sz val="14"/>
      <name val="Arial"/>
      <family val="2"/>
    </font>
    <font>
      <sz val="14"/>
      <name val="Arial"/>
      <family val="2"/>
    </font>
    <font>
      <sz val="14"/>
      <color rgb="FF0070C0"/>
      <name val="Arial"/>
      <family val="2"/>
    </font>
    <font>
      <sz val="14"/>
      <color theme="1"/>
      <name val="Arial"/>
      <family val="2"/>
    </font>
    <font>
      <b/>
      <sz val="14"/>
      <color theme="1"/>
      <name val="Arial"/>
      <family val="2"/>
    </font>
  </fonts>
  <fills count="127">
    <fill>
      <patternFill patternType="none"/>
    </fill>
    <fill>
      <patternFill patternType="gray125"/>
    </fill>
    <fill>
      <patternFill patternType="solid">
        <fgColor rgb="FFFFC7CE"/>
      </patternFill>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3" tint="0.39997558519241921"/>
        <bgColor indexed="64"/>
      </patternFill>
    </fill>
    <fill>
      <patternFill patternType="solid">
        <fgColor rgb="FFFFFF00"/>
        <bgColor indexed="64"/>
      </patternFill>
    </fill>
    <fill>
      <patternFill patternType="solid">
        <fgColor rgb="FFFF0000"/>
        <bgColor indexed="64"/>
      </patternFill>
    </fill>
    <fill>
      <patternFill patternType="solid">
        <fgColor rgb="FFC6EFCE"/>
      </patternFill>
    </fill>
    <fill>
      <patternFill patternType="solid">
        <fgColor theme="0"/>
        <bgColor rgb="FFFFFFFF"/>
      </patternFill>
    </fill>
    <fill>
      <patternFill patternType="solid">
        <fgColor rgb="FF1B8567"/>
        <bgColor rgb="FF1B8567"/>
      </patternFill>
    </fill>
    <fill>
      <patternFill patternType="solid">
        <fgColor theme="6" tint="-0.249977111117893"/>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FFCCFF"/>
        <bgColor indexed="64"/>
      </patternFill>
    </fill>
    <fill>
      <patternFill patternType="solid">
        <fgColor rgb="FFFFEB9C"/>
      </patternFill>
    </fill>
    <fill>
      <patternFill patternType="solid">
        <fgColor theme="9" tint="-0.249977111117893"/>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61"/>
        <bgColor indexed="61"/>
      </patternFill>
    </fill>
    <fill>
      <patternFill patternType="solid">
        <fgColor indexed="44"/>
        <bgColor indexed="44"/>
      </patternFill>
    </fill>
    <fill>
      <patternFill patternType="solid">
        <fgColor indexed="22"/>
        <bgColor indexed="22"/>
      </patternFill>
    </fill>
    <fill>
      <patternFill patternType="solid">
        <fgColor indexed="54"/>
        <bgColor indexed="54"/>
      </patternFill>
    </fill>
    <fill>
      <patternFill patternType="solid">
        <fgColor indexed="58"/>
        <bgColor indexed="58"/>
      </patternFill>
    </fill>
    <fill>
      <patternFill patternType="solid">
        <fgColor indexed="24"/>
        <bgColor indexed="24"/>
      </patternFill>
    </fill>
    <fill>
      <patternFill patternType="solid">
        <fgColor indexed="48"/>
        <bgColor indexed="48"/>
      </patternFill>
    </fill>
    <fill>
      <patternFill patternType="solid">
        <fgColor indexed="10"/>
      </patternFill>
    </fill>
    <fill>
      <patternFill patternType="solid">
        <fgColor indexed="31"/>
        <bgColor indexed="31"/>
      </patternFill>
    </fill>
    <fill>
      <patternFill patternType="solid">
        <fgColor indexed="15"/>
        <bgColor indexed="15"/>
      </patternFill>
    </fill>
    <fill>
      <patternFill patternType="solid">
        <fgColor indexed="40"/>
        <bgColor indexed="40"/>
      </patternFill>
    </fill>
    <fill>
      <patternFill patternType="solid">
        <fgColor indexed="45"/>
        <bgColor indexed="45"/>
      </patternFill>
    </fill>
    <fill>
      <patternFill patternType="solid">
        <fgColor indexed="55"/>
        <bgColor indexed="55"/>
      </patternFill>
    </fill>
    <fill>
      <patternFill patternType="solid">
        <fgColor indexed="25"/>
        <bgColor indexed="25"/>
      </patternFill>
    </fill>
    <fill>
      <patternFill patternType="solid">
        <fgColor indexed="57"/>
      </patternFill>
    </fill>
    <fill>
      <patternFill patternType="solid">
        <fgColor indexed="60"/>
        <bgColor indexed="60"/>
      </patternFill>
    </fill>
    <fill>
      <patternFill patternType="solid">
        <fgColor indexed="41"/>
        <bgColor indexed="41"/>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22"/>
      </patternFill>
    </fill>
    <fill>
      <patternFill patternType="solid">
        <fgColor indexed="35"/>
        <bgColor indexed="35"/>
      </patternFill>
    </fill>
    <fill>
      <patternFill patternType="solid">
        <fgColor indexed="23"/>
        <bgColor indexed="64"/>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8"/>
        <bgColor indexed="64"/>
      </patternFill>
    </fill>
    <fill>
      <patternFill patternType="solid">
        <fgColor indexed="43"/>
      </patternFill>
    </fill>
    <fill>
      <patternFill patternType="solid">
        <fgColor indexed="60"/>
      </patternFill>
    </fill>
    <fill>
      <patternFill patternType="solid">
        <fgColor indexed="26"/>
      </patternFill>
    </fill>
    <fill>
      <patternFill patternType="solid">
        <fgColor indexed="43"/>
        <bgColor indexed="64"/>
      </patternFill>
    </fill>
    <fill>
      <patternFill patternType="solid">
        <fgColor indexed="40"/>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54"/>
      </patternFill>
    </fill>
    <fill>
      <patternFill patternType="solid">
        <fgColor indexed="41"/>
      </patternFill>
    </fill>
    <fill>
      <patternFill patternType="solid">
        <fgColor indexed="23"/>
      </patternFill>
    </fill>
    <fill>
      <patternFill patternType="solid">
        <fgColor indexed="9"/>
      </patternFill>
    </fill>
    <fill>
      <patternFill patternType="solid">
        <fgColor indexed="26"/>
        <bgColor indexed="64"/>
      </patternFill>
    </fill>
    <fill>
      <patternFill patternType="solid">
        <fgColor indexed="9"/>
        <bgColor indexed="64"/>
      </patternFill>
    </fill>
    <fill>
      <patternFill patternType="solid">
        <fgColor indexed="31"/>
        <bgColor indexed="64"/>
      </patternFill>
    </fill>
    <fill>
      <patternFill patternType="solid">
        <fgColor indexed="15"/>
      </patternFill>
    </fill>
    <fill>
      <patternFill patternType="solid">
        <fgColor indexed="20"/>
      </patternFill>
    </fill>
    <fill>
      <patternFill patternType="solid">
        <fgColor rgb="FFFFFFCC"/>
        <bgColor indexed="64"/>
      </patternFill>
    </fill>
    <fill>
      <patternFill patternType="solid">
        <fgColor rgb="FF3DEB3D"/>
        <bgColor indexed="64"/>
      </patternFill>
    </fill>
    <fill>
      <patternFill patternType="solid">
        <fgColor theme="7" tint="0.59999389629810485"/>
        <bgColor indexed="64"/>
      </patternFill>
    </fill>
    <fill>
      <patternFill patternType="solid">
        <fgColor rgb="FFC4EECC"/>
        <bgColor indexed="64"/>
      </patternFill>
    </fill>
    <fill>
      <patternFill patternType="solid">
        <fgColor theme="9" tint="0.79998168889431442"/>
        <bgColor indexed="64"/>
      </patternFill>
    </fill>
    <fill>
      <patternFill patternType="solid">
        <fgColor rgb="FFF0F2F1"/>
        <bgColor rgb="FFF0F2F1"/>
      </patternFill>
    </fill>
    <fill>
      <patternFill patternType="solid">
        <fgColor rgb="FFFFFF00"/>
        <bgColor rgb="FFF0F2F1"/>
      </patternFill>
    </fill>
    <fill>
      <patternFill patternType="solid">
        <fgColor indexed="43"/>
        <bgColor indexed="43"/>
      </patternFill>
    </fill>
    <fill>
      <patternFill patternType="solid">
        <fgColor indexed="9"/>
        <bgColor indexed="9"/>
      </patternFill>
    </fill>
    <fill>
      <patternFill patternType="solid">
        <fgColor rgb="FFFFFF00"/>
        <bgColor indexed="43"/>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0" tint="-0.249977111117893"/>
        <bgColor indexed="64"/>
      </patternFill>
    </fill>
  </fills>
  <borders count="63">
    <border>
      <left/>
      <right/>
      <top/>
      <bottom/>
      <diagonal/>
    </border>
    <border>
      <left/>
      <right/>
      <top style="thin">
        <color indexed="64"/>
      </top>
      <bottom style="medium">
        <color indexed="64"/>
      </bottom>
      <diagonal/>
    </border>
    <border>
      <left/>
      <right/>
      <top/>
      <bottom style="thin">
        <color rgb="FF1B8567"/>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8"/>
      </bottom>
      <diagonal/>
    </border>
    <border>
      <left/>
      <right/>
      <top/>
      <bottom style="thick">
        <color indexed="22"/>
      </bottom>
      <diagonal/>
    </border>
    <border>
      <left/>
      <right/>
      <top/>
      <bottom style="thick">
        <color indexed="58"/>
      </bottom>
      <diagonal/>
    </border>
    <border>
      <left/>
      <right/>
      <top/>
      <bottom style="medium">
        <color indexed="30"/>
      </bottom>
      <diagonal/>
    </border>
    <border>
      <left/>
      <right/>
      <top/>
      <bottom style="medium">
        <color indexed="58"/>
      </bottom>
      <diagonal/>
    </border>
    <border>
      <left/>
      <right/>
      <top/>
      <bottom style="double">
        <color indexed="52"/>
      </bottom>
      <diagonal/>
    </border>
    <border>
      <left/>
      <right/>
      <top/>
      <bottom style="double">
        <color indexed="17"/>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style="thin">
        <color indexed="58"/>
      </left>
      <right style="medium">
        <color indexed="58"/>
      </right>
      <top style="medium">
        <color indexed="58"/>
      </top>
      <bottom style="thin">
        <color indexed="5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48"/>
      </top>
      <bottom style="double">
        <color indexed="48"/>
      </bottom>
      <diagonal/>
    </border>
    <border>
      <left/>
      <right/>
      <top/>
      <bottom style="medium">
        <color rgb="FF068D9D"/>
      </bottom>
      <diagonal/>
    </border>
    <border>
      <left/>
      <right/>
      <top/>
      <bottom style="thin">
        <color rgb="FFA3A3A3"/>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dotted">
        <color indexed="64"/>
      </left>
      <right style="dotted">
        <color indexed="64"/>
      </right>
      <top style="dotted">
        <color indexed="64"/>
      </top>
      <bottom style="dotted">
        <color indexed="64"/>
      </bottom>
      <diagonal/>
    </border>
    <border>
      <left/>
      <right style="thin">
        <color indexed="8"/>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8"/>
      </right>
      <top/>
      <bottom style="thin">
        <color indexed="64"/>
      </bottom>
      <diagonal/>
    </border>
    <border>
      <left style="thin">
        <color indexed="8"/>
      </left>
      <right style="thin">
        <color indexed="8"/>
      </right>
      <top/>
      <bottom style="thin">
        <color indexed="64"/>
      </bottom>
      <diagonal/>
    </border>
  </borders>
  <cellStyleXfs count="2336">
    <xf numFmtId="0" fontId="0" fillId="0" borderId="0"/>
    <xf numFmtId="0" fontId="16" fillId="2" borderId="0" applyNumberFormat="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5" fillId="0" borderId="0"/>
    <xf numFmtId="0" fontId="17" fillId="0" borderId="0"/>
    <xf numFmtId="0" fontId="7"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5" fillId="0" borderId="0"/>
    <xf numFmtId="0" fontId="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5" fillId="0" borderId="0"/>
    <xf numFmtId="0" fontId="5" fillId="0" borderId="0"/>
    <xf numFmtId="0" fontId="5" fillId="0" borderId="0"/>
    <xf numFmtId="0" fontId="17" fillId="0" borderId="0"/>
    <xf numFmtId="0" fontId="20" fillId="0" borderId="0"/>
    <xf numFmtId="0" fontId="5" fillId="0" borderId="0"/>
    <xf numFmtId="0" fontId="15"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0" fillId="11" borderId="0" applyNumberFormat="0" applyBorder="0" applyAlignment="0" applyProtection="0"/>
    <xf numFmtId="0" fontId="53" fillId="0" borderId="0"/>
    <xf numFmtId="0" fontId="5" fillId="0" borderId="0"/>
    <xf numFmtId="0" fontId="3" fillId="0" borderId="0"/>
    <xf numFmtId="0" fontId="65" fillId="0" borderId="3" applyNumberFormat="0" applyFill="0" applyAlignment="0" applyProtection="0"/>
    <xf numFmtId="0" fontId="66" fillId="0" borderId="4" applyNumberFormat="0" applyFill="0" applyAlignment="0" applyProtection="0"/>
    <xf numFmtId="0" fontId="67" fillId="0" borderId="5" applyNumberFormat="0" applyFill="0" applyAlignment="0" applyProtection="0"/>
    <xf numFmtId="0" fontId="67" fillId="0" borderId="0" applyNumberFormat="0" applyFill="0" applyBorder="0" applyAlignment="0" applyProtection="0"/>
    <xf numFmtId="0" fontId="68" fillId="20" borderId="6" applyNumberFormat="0" applyAlignment="0" applyProtection="0"/>
    <xf numFmtId="0" fontId="69" fillId="21" borderId="7" applyNumberFormat="0" applyAlignment="0" applyProtection="0"/>
    <xf numFmtId="0" fontId="70" fillId="21" borderId="6" applyNumberFormat="0" applyAlignment="0" applyProtection="0"/>
    <xf numFmtId="0" fontId="71" fillId="0" borderId="8" applyNumberFormat="0" applyFill="0" applyAlignment="0" applyProtection="0"/>
    <xf numFmtId="0" fontId="72" fillId="22" borderId="9" applyNumberFormat="0" applyAlignment="0" applyProtection="0"/>
    <xf numFmtId="0" fontId="73" fillId="0" borderId="0" applyNumberFormat="0" applyFill="0" applyBorder="0" applyAlignment="0" applyProtection="0"/>
    <xf numFmtId="0" fontId="74" fillId="0" borderId="0" applyNumberFormat="0" applyFill="0" applyBorder="0" applyAlignment="0" applyProtection="0"/>
    <xf numFmtId="0" fontId="75" fillId="0" borderId="11" applyNumberFormat="0" applyFill="0" applyAlignment="0" applyProtection="0"/>
    <xf numFmtId="0" fontId="76"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76"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76"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76"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76"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76" fillId="44"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5" fillId="0" borderId="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76" fillId="27"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76" fillId="31"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76" fillId="35"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76" fillId="3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76" fillId="43"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76" fillId="47"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80" fillId="67" borderId="0" applyNumberFormat="0" applyBorder="0" applyAlignment="0" applyProtection="0"/>
    <xf numFmtId="0" fontId="80" fillId="68"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2"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4" borderId="0" applyNumberFormat="0" applyBorder="0" applyAlignment="0" applyProtection="0"/>
    <xf numFmtId="0" fontId="80" fillId="74" borderId="0" applyNumberFormat="0" applyBorder="0" applyAlignment="0" applyProtection="0"/>
    <xf numFmtId="0" fontId="80" fillId="75"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9"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73" borderId="0" applyNumberFormat="0" applyBorder="0" applyAlignment="0" applyProtection="0"/>
    <xf numFmtId="0" fontId="80" fillId="81" borderId="0" applyNumberFormat="0" applyBorder="0" applyAlignment="0" applyProtection="0"/>
    <xf numFmtId="0" fontId="80" fillId="65"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3"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65" borderId="0" applyNumberFormat="0" applyBorder="0" applyAlignment="0" applyProtection="0"/>
    <xf numFmtId="0" fontId="80" fillId="73" borderId="0" applyNumberFormat="0" applyBorder="0" applyAlignment="0" applyProtection="0"/>
    <xf numFmtId="0" fontId="80" fillId="65"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64"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80" fillId="67" borderId="0" applyNumberFormat="0" applyBorder="0" applyAlignment="0" applyProtection="0"/>
    <xf numFmtId="0" fontId="80" fillId="66"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74" borderId="0" applyNumberFormat="0" applyBorder="0" applyAlignment="0" applyProtection="0"/>
    <xf numFmtId="0" fontId="80" fillId="87" borderId="0" applyNumberFormat="0" applyBorder="0" applyAlignment="0" applyProtection="0"/>
    <xf numFmtId="0" fontId="80" fillId="86"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178" fontId="79" fillId="0" borderId="12"/>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6" fillId="91" borderId="0" applyNumberFormat="0" applyBorder="0" applyProtection="0">
      <alignment horizontal="left" vertical="top"/>
    </xf>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78"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99" fillId="93" borderId="0" applyNumberFormat="0" applyBorder="0" applyAlignment="0" applyProtection="0"/>
    <xf numFmtId="0" fontId="99" fillId="93" borderId="0" applyNumberFormat="0" applyBorder="0" applyAlignment="0" applyProtection="0"/>
    <xf numFmtId="0" fontId="99" fillId="94" borderId="0" applyNumberFormat="0" applyBorder="0" applyAlignment="0" applyProtection="0"/>
    <xf numFmtId="0" fontId="99" fillId="94" borderId="0" applyNumberFormat="0" applyBorder="0" applyAlignment="0" applyProtection="0"/>
    <xf numFmtId="0" fontId="99" fillId="95" borderId="0" applyNumberFormat="0" applyBorder="0" applyAlignment="0" applyProtection="0"/>
    <xf numFmtId="0" fontId="99" fillId="95" borderId="0" applyNumberFormat="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9" fillId="0" borderId="0" applyNumberFormat="0" applyFill="0" applyBorder="0" applyAlignment="0" applyProtection="0">
      <alignment vertical="top"/>
      <protection locked="0"/>
    </xf>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111" fillId="0" borderId="0" applyNumberFormat="0" applyFill="0" applyBorder="0" applyAlignment="0" applyProtection="0"/>
    <xf numFmtId="0" fontId="101" fillId="96" borderId="0"/>
    <xf numFmtId="0" fontId="118" fillId="18"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89" fillId="0" borderId="0"/>
    <xf numFmtId="0" fontId="2" fillId="0" borderId="0"/>
    <xf numFmtId="0" fontId="2" fillId="0" borderId="0"/>
    <xf numFmtId="0" fontId="2" fillId="0" borderId="0"/>
    <xf numFmtId="0" fontId="2" fillId="0" borderId="0"/>
    <xf numFmtId="0" fontId="89" fillId="0" borderId="0"/>
    <xf numFmtId="0" fontId="19"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2"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89" fillId="0" borderId="0"/>
    <xf numFmtId="0" fontId="89" fillId="0" borderId="0"/>
    <xf numFmtId="0" fontId="89" fillId="0" borderId="0"/>
    <xf numFmtId="0" fontId="89" fillId="0" borderId="0"/>
    <xf numFmtId="0" fontId="5" fillId="0" borderId="0"/>
    <xf numFmtId="0" fontId="5"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14" fillId="98" borderId="0"/>
    <xf numFmtId="0" fontId="14" fillId="98" borderId="0"/>
    <xf numFmtId="0" fontId="14" fillId="98" borderId="0"/>
    <xf numFmtId="0" fontId="58" fillId="0" borderId="0"/>
    <xf numFmtId="0" fontId="14" fillId="98" borderId="0"/>
    <xf numFmtId="0" fontId="112" fillId="0" borderId="0"/>
    <xf numFmtId="0" fontId="14" fillId="98" borderId="0"/>
    <xf numFmtId="0" fontId="4" fillId="0" borderId="0"/>
    <xf numFmtId="0" fontId="2" fillId="0" borderId="0"/>
    <xf numFmtId="0" fontId="78" fillId="0" borderId="0"/>
    <xf numFmtId="0" fontId="2" fillId="0" borderId="0"/>
    <xf numFmtId="0" fontId="14" fillId="98" borderId="0"/>
    <xf numFmtId="0" fontId="2" fillId="0" borderId="0"/>
    <xf numFmtId="0" fontId="58" fillId="0" borderId="0"/>
    <xf numFmtId="0" fontId="2" fillId="0" borderId="0"/>
    <xf numFmtId="0" fontId="89" fillId="0" borderId="0"/>
    <xf numFmtId="0" fontId="2" fillId="0" borderId="0"/>
    <xf numFmtId="0" fontId="89" fillId="0" borderId="0"/>
    <xf numFmtId="0" fontId="2" fillId="0" borderId="0"/>
    <xf numFmtId="0" fontId="89" fillId="0" borderId="0"/>
    <xf numFmtId="0" fontId="2" fillId="0" borderId="0"/>
    <xf numFmtId="0" fontId="2"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4" fillId="0" borderId="0"/>
    <xf numFmtId="0" fontId="4" fillId="0" borderId="0"/>
    <xf numFmtId="0" fontId="2" fillId="0" borderId="0"/>
    <xf numFmtId="0" fontId="4" fillId="0" borderId="0"/>
    <xf numFmtId="0" fontId="2" fillId="0" borderId="0"/>
    <xf numFmtId="0" fontId="2" fillId="0" borderId="0"/>
    <xf numFmtId="0" fontId="2" fillId="0" borderId="0"/>
    <xf numFmtId="0" fontId="89" fillId="0" borderId="0"/>
    <xf numFmtId="0" fontId="2" fillId="0" borderId="0"/>
    <xf numFmtId="0" fontId="5" fillId="0" borderId="0"/>
    <xf numFmtId="0" fontId="5" fillId="0" borderId="0"/>
    <xf numFmtId="0" fontId="5" fillId="0" borderId="0"/>
    <xf numFmtId="0" fontId="5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2" fillId="23" borderId="10"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9" fontId="5" fillId="0" borderId="0" applyFont="0" applyFill="0" applyBorder="0" applyAlignment="0" applyProtection="0"/>
    <xf numFmtId="4" fontId="14" fillId="97" borderId="14" applyNumberFormat="0" applyProtection="0">
      <alignment vertical="center"/>
    </xf>
    <xf numFmtId="4" fontId="14" fillId="97" borderId="14" applyNumberFormat="0" applyProtection="0">
      <alignment vertical="center"/>
    </xf>
    <xf numFmtId="4" fontId="102" fillId="97" borderId="26" applyNumberFormat="0" applyProtection="0">
      <alignment vertical="center"/>
    </xf>
    <xf numFmtId="4" fontId="14" fillId="97" borderId="14" applyNumberFormat="0" applyProtection="0">
      <alignment vertical="center"/>
    </xf>
    <xf numFmtId="4" fontId="81" fillId="100" borderId="14" applyNumberFormat="0" applyProtection="0">
      <alignment vertical="center"/>
    </xf>
    <xf numFmtId="4" fontId="113" fillId="97" borderId="26" applyNumberFormat="0" applyProtection="0">
      <alignment vertical="center"/>
    </xf>
    <xf numFmtId="4" fontId="14" fillId="100" borderId="14" applyNumberFormat="0" applyProtection="0">
      <alignment horizontal="left" vertical="center" indent="1"/>
    </xf>
    <xf numFmtId="4" fontId="14" fillId="100" borderId="14" applyNumberFormat="0" applyProtection="0">
      <alignment horizontal="left" vertical="center" indent="1"/>
    </xf>
    <xf numFmtId="4" fontId="102" fillId="97" borderId="26" applyNumberFormat="0" applyProtection="0">
      <alignment horizontal="left" vertical="center" indent="1"/>
    </xf>
    <xf numFmtId="4" fontId="14" fillId="100" borderId="14" applyNumberFormat="0" applyProtection="0">
      <alignment horizontal="left" vertical="center" indent="1"/>
    </xf>
    <xf numFmtId="0" fontId="54" fillId="97" borderId="26" applyNumberFormat="0" applyProtection="0">
      <alignment horizontal="left" vertical="top" indent="1"/>
    </xf>
    <xf numFmtId="0" fontId="102" fillId="97" borderId="26" applyNumberFormat="0" applyProtection="0">
      <alignment horizontal="left" vertical="top" indent="1"/>
    </xf>
    <xf numFmtId="4" fontId="14" fillId="60" borderId="14" applyNumberFormat="0" applyProtection="0">
      <alignment horizontal="left" vertical="center" indent="1"/>
    </xf>
    <xf numFmtId="4" fontId="14" fillId="60" borderId="14" applyNumberFormat="0" applyProtection="0">
      <alignment horizontal="left" vertical="center" indent="1"/>
    </xf>
    <xf numFmtId="4" fontId="102" fillId="101" borderId="0" applyNumberFormat="0" applyProtection="0">
      <alignment horizontal="left" vertical="center" indent="1"/>
    </xf>
    <xf numFmtId="4" fontId="14" fillId="60" borderId="14" applyNumberFormat="0" applyProtection="0">
      <alignment horizontal="left" vertical="center" indent="1"/>
    </xf>
    <xf numFmtId="4" fontId="14" fillId="49" borderId="14" applyNumberFormat="0" applyProtection="0">
      <alignment horizontal="right" vertical="center"/>
    </xf>
    <xf numFmtId="4" fontId="14" fillId="49" borderId="14" applyNumberFormat="0" applyProtection="0">
      <alignment horizontal="right" vertical="center"/>
    </xf>
    <xf numFmtId="4" fontId="58" fillId="49" borderId="26" applyNumberFormat="0" applyProtection="0">
      <alignment horizontal="right" vertical="center"/>
    </xf>
    <xf numFmtId="4" fontId="14" fillId="49" borderId="14" applyNumberFormat="0" applyProtection="0">
      <alignment horizontal="right" vertical="center"/>
    </xf>
    <xf numFmtId="4" fontId="14" fillId="102" borderId="14" applyNumberFormat="0" applyProtection="0">
      <alignment horizontal="right" vertical="center"/>
    </xf>
    <xf numFmtId="4" fontId="14" fillId="102" borderId="14" applyNumberFormat="0" applyProtection="0">
      <alignment horizontal="right" vertical="center"/>
    </xf>
    <xf numFmtId="4" fontId="58" fillId="55" borderId="26" applyNumberFormat="0" applyProtection="0">
      <alignment horizontal="right" vertical="center"/>
    </xf>
    <xf numFmtId="4" fontId="14" fillId="102" borderId="14" applyNumberFormat="0" applyProtection="0">
      <alignment horizontal="right" vertical="center"/>
    </xf>
    <xf numFmtId="4" fontId="14" fillId="70" borderId="27" applyNumberFormat="0" applyProtection="0">
      <alignment horizontal="right" vertical="center"/>
    </xf>
    <xf numFmtId="4" fontId="14" fillId="70" borderId="27" applyNumberFormat="0" applyProtection="0">
      <alignment horizontal="right" vertical="center"/>
    </xf>
    <xf numFmtId="4" fontId="58" fillId="70" borderId="26" applyNumberFormat="0" applyProtection="0">
      <alignment horizontal="right" vertical="center"/>
    </xf>
    <xf numFmtId="4" fontId="14" fillId="70" borderId="27" applyNumberFormat="0" applyProtection="0">
      <alignment horizontal="right" vertical="center"/>
    </xf>
    <xf numFmtId="4" fontId="14" fillId="57" borderId="14" applyNumberFormat="0" applyProtection="0">
      <alignment horizontal="right" vertical="center"/>
    </xf>
    <xf numFmtId="4" fontId="14" fillId="57" borderId="14" applyNumberFormat="0" applyProtection="0">
      <alignment horizontal="right" vertical="center"/>
    </xf>
    <xf numFmtId="4" fontId="58" fillId="57" borderId="26" applyNumberFormat="0" applyProtection="0">
      <alignment horizontal="right" vertical="center"/>
    </xf>
    <xf numFmtId="4" fontId="14" fillId="57" borderId="14" applyNumberFormat="0" applyProtection="0">
      <alignment horizontal="right" vertical="center"/>
    </xf>
    <xf numFmtId="4" fontId="14" fillId="61" borderId="14" applyNumberFormat="0" applyProtection="0">
      <alignment horizontal="right" vertical="center"/>
    </xf>
    <xf numFmtId="4" fontId="14" fillId="61" borderId="14" applyNumberFormat="0" applyProtection="0">
      <alignment horizontal="right" vertical="center"/>
    </xf>
    <xf numFmtId="4" fontId="58" fillId="61" borderId="26" applyNumberFormat="0" applyProtection="0">
      <alignment horizontal="right" vertical="center"/>
    </xf>
    <xf numFmtId="4" fontId="14" fillId="61" borderId="14" applyNumberFormat="0" applyProtection="0">
      <alignment horizontal="right" vertical="center"/>
    </xf>
    <xf numFmtId="4" fontId="14" fillId="84" borderId="14" applyNumberFormat="0" applyProtection="0">
      <alignment horizontal="right" vertical="center"/>
    </xf>
    <xf numFmtId="4" fontId="14" fillId="84" borderId="14" applyNumberFormat="0" applyProtection="0">
      <alignment horizontal="right" vertical="center"/>
    </xf>
    <xf numFmtId="4" fontId="58" fillId="84" borderId="26" applyNumberFormat="0" applyProtection="0">
      <alignment horizontal="right" vertical="center"/>
    </xf>
    <xf numFmtId="4" fontId="14" fillId="84" borderId="14" applyNumberFormat="0" applyProtection="0">
      <alignment horizontal="right" vertical="center"/>
    </xf>
    <xf numFmtId="4" fontId="14" fillId="77" borderId="14" applyNumberFormat="0" applyProtection="0">
      <alignment horizontal="right" vertical="center"/>
    </xf>
    <xf numFmtId="4" fontId="14" fillId="77" borderId="14" applyNumberFormat="0" applyProtection="0">
      <alignment horizontal="right" vertical="center"/>
    </xf>
    <xf numFmtId="4" fontId="58" fillId="77" borderId="26" applyNumberFormat="0" applyProtection="0">
      <alignment horizontal="right" vertical="center"/>
    </xf>
    <xf numFmtId="4" fontId="14" fillId="77" borderId="14" applyNumberFormat="0" applyProtection="0">
      <alignment horizontal="right" vertical="center"/>
    </xf>
    <xf numFmtId="4" fontId="14" fillId="103" borderId="14" applyNumberFormat="0" applyProtection="0">
      <alignment horizontal="right" vertical="center"/>
    </xf>
    <xf numFmtId="4" fontId="14" fillId="103" borderId="14" applyNumberFormat="0" applyProtection="0">
      <alignment horizontal="right" vertical="center"/>
    </xf>
    <xf numFmtId="4" fontId="58" fillId="103" borderId="26" applyNumberFormat="0" applyProtection="0">
      <alignment horizontal="right" vertical="center"/>
    </xf>
    <xf numFmtId="4" fontId="14" fillId="103" borderId="14" applyNumberFormat="0" applyProtection="0">
      <alignment horizontal="right" vertical="center"/>
    </xf>
    <xf numFmtId="4" fontId="14" fillId="56" borderId="14" applyNumberFormat="0" applyProtection="0">
      <alignment horizontal="right" vertical="center"/>
    </xf>
    <xf numFmtId="4" fontId="14" fillId="56" borderId="14" applyNumberFormat="0" applyProtection="0">
      <alignment horizontal="right" vertical="center"/>
    </xf>
    <xf numFmtId="4" fontId="58" fillId="56" borderId="26" applyNumberFormat="0" applyProtection="0">
      <alignment horizontal="right" vertical="center"/>
    </xf>
    <xf numFmtId="4" fontId="14" fillId="56" borderId="14" applyNumberFormat="0" applyProtection="0">
      <alignment horizontal="right" vertical="center"/>
    </xf>
    <xf numFmtId="4" fontId="14" fillId="104" borderId="27" applyNumberFormat="0" applyProtection="0">
      <alignment horizontal="left" vertical="center" indent="1"/>
    </xf>
    <xf numFmtId="4" fontId="14" fillId="104" borderId="27" applyNumberFormat="0" applyProtection="0">
      <alignment horizontal="left" vertical="center" indent="1"/>
    </xf>
    <xf numFmtId="4" fontId="102" fillId="104" borderId="28" applyNumberFormat="0" applyProtection="0">
      <alignment horizontal="left" vertical="center" indent="1"/>
    </xf>
    <xf numFmtId="4" fontId="14" fillId="104" borderId="27" applyNumberFormat="0" applyProtection="0">
      <alignment horizontal="left" vertical="center" indent="1"/>
    </xf>
    <xf numFmtId="4" fontId="5" fillId="105" borderId="27" applyNumberFormat="0" applyProtection="0">
      <alignment horizontal="left" vertical="center" indent="1"/>
    </xf>
    <xf numFmtId="4" fontId="5" fillId="105" borderId="27" applyNumberFormat="0" applyProtection="0">
      <alignment horizontal="left" vertical="center" indent="1"/>
    </xf>
    <xf numFmtId="4" fontId="58" fillId="106" borderId="0" applyNumberFormat="0" applyProtection="0">
      <alignment horizontal="left" vertical="center" indent="1"/>
    </xf>
    <xf numFmtId="4" fontId="5" fillId="105" borderId="27" applyNumberFormat="0" applyProtection="0">
      <alignment horizontal="left" vertical="center" indent="1"/>
    </xf>
    <xf numFmtId="4" fontId="5" fillId="105" borderId="27" applyNumberFormat="0" applyProtection="0">
      <alignment horizontal="left" vertical="center" indent="1"/>
    </xf>
    <xf numFmtId="4" fontId="5" fillId="105" borderId="27" applyNumberFormat="0" applyProtection="0">
      <alignment horizontal="left" vertical="center" indent="1"/>
    </xf>
    <xf numFmtId="4" fontId="114" fillId="105" borderId="0" applyNumberFormat="0" applyProtection="0">
      <alignment horizontal="left" vertical="center" indent="1"/>
    </xf>
    <xf numFmtId="4" fontId="5" fillId="105" borderId="27" applyNumberFormat="0" applyProtection="0">
      <alignment horizontal="left" vertical="center" indent="1"/>
    </xf>
    <xf numFmtId="4" fontId="14" fillId="101" borderId="14" applyNumberFormat="0" applyProtection="0">
      <alignment horizontal="right" vertical="center"/>
    </xf>
    <xf numFmtId="4" fontId="14" fillId="101" borderId="14" applyNumberFormat="0" applyProtection="0">
      <alignment horizontal="right" vertical="center"/>
    </xf>
    <xf numFmtId="4" fontId="58" fillId="101" borderId="26" applyNumberFormat="0" applyProtection="0">
      <alignment horizontal="right" vertical="center"/>
    </xf>
    <xf numFmtId="4" fontId="14" fillId="101" borderId="14" applyNumberFormat="0" applyProtection="0">
      <alignment horizontal="right" vertical="center"/>
    </xf>
    <xf numFmtId="4" fontId="14" fillId="106" borderId="27" applyNumberFormat="0" applyProtection="0">
      <alignment horizontal="left" vertical="center" indent="1"/>
    </xf>
    <xf numFmtId="4" fontId="14" fillId="106" borderId="27" applyNumberFormat="0" applyProtection="0">
      <alignment horizontal="left" vertical="center" indent="1"/>
    </xf>
    <xf numFmtId="4" fontId="58" fillId="106" borderId="0" applyNumberFormat="0" applyProtection="0">
      <alignment horizontal="left" vertical="center" indent="1"/>
    </xf>
    <xf numFmtId="4" fontId="14" fillId="106" borderId="27" applyNumberFormat="0" applyProtection="0">
      <alignment horizontal="left" vertical="center" indent="1"/>
    </xf>
    <xf numFmtId="4" fontId="14" fillId="101" borderId="27" applyNumberFormat="0" applyProtection="0">
      <alignment horizontal="left" vertical="center" indent="1"/>
    </xf>
    <xf numFmtId="4" fontId="14" fillId="101" borderId="27" applyNumberFormat="0" applyProtection="0">
      <alignment horizontal="left" vertical="center" indent="1"/>
    </xf>
    <xf numFmtId="4" fontId="58" fillId="101" borderId="0" applyNumberFormat="0" applyProtection="0">
      <alignment horizontal="left" vertical="center" indent="1"/>
    </xf>
    <xf numFmtId="4" fontId="14" fillId="101" borderId="27" applyNumberFormat="0" applyProtection="0">
      <alignment horizontal="left" vertical="center" indent="1"/>
    </xf>
    <xf numFmtId="0" fontId="14" fillId="89" borderId="14" applyNumberFormat="0" applyProtection="0">
      <alignment horizontal="left" vertical="center" indent="1"/>
    </xf>
    <xf numFmtId="0" fontId="14" fillId="89" borderId="14" applyNumberFormat="0" applyProtection="0">
      <alignment horizontal="left" vertical="center" indent="1"/>
    </xf>
    <xf numFmtId="0" fontId="5" fillId="105" borderId="26" applyNumberFormat="0" applyProtection="0">
      <alignment horizontal="left" vertical="center" indent="1"/>
    </xf>
    <xf numFmtId="0" fontId="14" fillId="89" borderId="14" applyNumberFormat="0" applyProtection="0">
      <alignment horizontal="left" vertical="center" indent="1"/>
    </xf>
    <xf numFmtId="0" fontId="14" fillId="105" borderId="26" applyNumberFormat="0" applyProtection="0">
      <alignment horizontal="left" vertical="top" indent="1"/>
    </xf>
    <xf numFmtId="0" fontId="5" fillId="105" borderId="26" applyNumberFormat="0" applyProtection="0">
      <alignment horizontal="left" vertical="top" indent="1"/>
    </xf>
    <xf numFmtId="0" fontId="14" fillId="107" borderId="14" applyNumberFormat="0" applyProtection="0">
      <alignment horizontal="left" vertical="center" indent="1"/>
    </xf>
    <xf numFmtId="0" fontId="14" fillId="107" borderId="14" applyNumberFormat="0" applyProtection="0">
      <alignment horizontal="left" vertical="center" indent="1"/>
    </xf>
    <xf numFmtId="0" fontId="5" fillId="101" borderId="26" applyNumberFormat="0" applyProtection="0">
      <alignment horizontal="left" vertical="center" indent="1"/>
    </xf>
    <xf numFmtId="0" fontId="14" fillId="107" borderId="14" applyNumberFormat="0" applyProtection="0">
      <alignment horizontal="left" vertical="center" indent="1"/>
    </xf>
    <xf numFmtId="0" fontId="14" fillId="101" borderId="26" applyNumberFormat="0" applyProtection="0">
      <alignment horizontal="left" vertical="top" indent="1"/>
    </xf>
    <xf numFmtId="0" fontId="5" fillId="101" borderId="26" applyNumberFormat="0" applyProtection="0">
      <alignment horizontal="left" vertical="top" indent="1"/>
    </xf>
    <xf numFmtId="0" fontId="14" fillId="101" borderId="26" applyNumberFormat="0" applyProtection="0">
      <alignment horizontal="left" vertical="top" indent="1"/>
    </xf>
    <xf numFmtId="0" fontId="14" fillId="54" borderId="14" applyNumberFormat="0" applyProtection="0">
      <alignment horizontal="left" vertical="center" indent="1"/>
    </xf>
    <xf numFmtId="0" fontId="14" fillId="54" borderId="14" applyNumberFormat="0" applyProtection="0">
      <alignment horizontal="left" vertical="center" indent="1"/>
    </xf>
    <xf numFmtId="0" fontId="5" fillId="54" borderId="26" applyNumberFormat="0" applyProtection="0">
      <alignment horizontal="left" vertical="center" indent="1"/>
    </xf>
    <xf numFmtId="0" fontId="14" fillId="54" borderId="14" applyNumberFormat="0" applyProtection="0">
      <alignment horizontal="left" vertical="center" indent="1"/>
    </xf>
    <xf numFmtId="0" fontId="14" fillId="54" borderId="26" applyNumberFormat="0" applyProtection="0">
      <alignment horizontal="left" vertical="top" indent="1"/>
    </xf>
    <xf numFmtId="0" fontId="5" fillId="54" borderId="26" applyNumberFormat="0" applyProtection="0">
      <alignment horizontal="left" vertical="top" indent="1"/>
    </xf>
    <xf numFmtId="0" fontId="14" fillId="106" borderId="14" applyNumberFormat="0" applyProtection="0">
      <alignment horizontal="left" vertical="center" indent="1"/>
    </xf>
    <xf numFmtId="0" fontId="14" fillId="106" borderId="14" applyNumberFormat="0" applyProtection="0">
      <alignment horizontal="left" vertical="center" indent="1"/>
    </xf>
    <xf numFmtId="0" fontId="5" fillId="106" borderId="26" applyNumberFormat="0" applyProtection="0">
      <alignment horizontal="left" vertical="center" indent="1"/>
    </xf>
    <xf numFmtId="0" fontId="14" fillId="106" borderId="14" applyNumberFormat="0" applyProtection="0">
      <alignment horizontal="left" vertical="center" indent="1"/>
    </xf>
    <xf numFmtId="0" fontId="14" fillId="106" borderId="26" applyNumberFormat="0" applyProtection="0">
      <alignment horizontal="left" vertical="top" indent="1"/>
    </xf>
    <xf numFmtId="0" fontId="5" fillId="106" borderId="26" applyNumberFormat="0" applyProtection="0">
      <alignment horizontal="left" vertical="top" indent="1"/>
    </xf>
    <xf numFmtId="0" fontId="14" fillId="108" borderId="29" applyNumberFormat="0">
      <protection locked="0"/>
    </xf>
    <xf numFmtId="0" fontId="5" fillId="108" borderId="30" applyNumberFormat="0">
      <protection locked="0"/>
    </xf>
    <xf numFmtId="0" fontId="13" fillId="105" borderId="31" applyBorder="0"/>
    <xf numFmtId="4" fontId="56" fillId="99" borderId="26" applyNumberFormat="0" applyProtection="0">
      <alignment vertical="center"/>
    </xf>
    <xf numFmtId="4" fontId="58" fillId="99" borderId="26" applyNumberFormat="0" applyProtection="0">
      <alignment vertical="center"/>
    </xf>
    <xf numFmtId="4" fontId="81" fillId="109" borderId="30" applyNumberFormat="0" applyProtection="0">
      <alignment vertical="center"/>
    </xf>
    <xf numFmtId="4" fontId="115" fillId="99" borderId="26" applyNumberFormat="0" applyProtection="0">
      <alignment vertical="center"/>
    </xf>
    <xf numFmtId="4" fontId="56" fillId="89" borderId="26" applyNumberFormat="0" applyProtection="0">
      <alignment horizontal="left" vertical="center" indent="1"/>
    </xf>
    <xf numFmtId="4" fontId="58" fillId="99" borderId="26" applyNumberFormat="0" applyProtection="0">
      <alignment horizontal="left" vertical="center" indent="1"/>
    </xf>
    <xf numFmtId="0" fontId="56" fillId="99" borderId="26" applyNumberFormat="0" applyProtection="0">
      <alignment horizontal="left" vertical="top" indent="1"/>
    </xf>
    <xf numFmtId="0" fontId="58" fillId="99" borderId="26" applyNumberFormat="0" applyProtection="0">
      <alignment horizontal="left" vertical="top" indent="1"/>
    </xf>
    <xf numFmtId="4" fontId="14" fillId="0" borderId="14" applyNumberFormat="0" applyProtection="0">
      <alignment horizontal="right" vertical="center"/>
    </xf>
    <xf numFmtId="4" fontId="14" fillId="0" borderId="14" applyNumberFormat="0" applyProtection="0">
      <alignment horizontal="right" vertical="center"/>
    </xf>
    <xf numFmtId="4" fontId="58" fillId="106" borderId="26" applyNumberFormat="0" applyProtection="0">
      <alignment horizontal="right" vertical="center"/>
    </xf>
    <xf numFmtId="4" fontId="14" fillId="0" borderId="14" applyNumberFormat="0" applyProtection="0">
      <alignment horizontal="right" vertical="center"/>
    </xf>
    <xf numFmtId="4" fontId="81" fillId="110" borderId="14" applyNumberFormat="0" applyProtection="0">
      <alignment horizontal="right" vertical="center"/>
    </xf>
    <xf numFmtId="4" fontId="115" fillId="106" borderId="26" applyNumberFormat="0" applyProtection="0">
      <alignment horizontal="right" vertical="center"/>
    </xf>
    <xf numFmtId="4" fontId="14" fillId="60" borderId="14"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4" fontId="58" fillId="101" borderId="26" applyNumberFormat="0" applyProtection="0">
      <alignment horizontal="left" vertical="center" indent="1"/>
    </xf>
    <xf numFmtId="4" fontId="14" fillId="60" borderId="14" applyNumberFormat="0" applyProtection="0">
      <alignment horizontal="left" vertical="center" indent="1"/>
    </xf>
    <xf numFmtId="4" fontId="58" fillId="101" borderId="26"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6" fillId="101" borderId="26" applyNumberFormat="0" applyProtection="0">
      <alignment horizontal="left" vertical="top" indent="1"/>
    </xf>
    <xf numFmtId="0" fontId="58" fillId="101" borderId="26" applyNumberFormat="0" applyProtection="0">
      <alignment horizontal="left" vertical="top" indent="1"/>
    </xf>
    <xf numFmtId="4" fontId="82" fillId="112" borderId="27" applyNumberFormat="0" applyProtection="0">
      <alignment horizontal="left" vertical="center" indent="1"/>
    </xf>
    <xf numFmtId="4" fontId="116" fillId="112" borderId="0" applyNumberFormat="0" applyProtection="0">
      <alignment horizontal="left" vertical="center" indent="1"/>
    </xf>
    <xf numFmtId="0" fontId="14" fillId="113" borderId="30"/>
    <xf numFmtId="0" fontId="14" fillId="113" borderId="30"/>
    <xf numFmtId="0" fontId="14" fillId="113" borderId="30"/>
    <xf numFmtId="4" fontId="83" fillId="108" borderId="14" applyNumberFormat="0" applyProtection="0">
      <alignment horizontal="right" vertical="center"/>
    </xf>
    <xf numFmtId="4" fontId="77" fillId="106" borderId="26" applyNumberFormat="0" applyProtection="0">
      <alignment horizontal="right" vertical="center"/>
    </xf>
    <xf numFmtId="0" fontId="84" fillId="0" borderId="0" applyNumberFormat="0" applyFill="0" applyBorder="0" applyAlignment="0" applyProtection="0"/>
    <xf numFmtId="0" fontId="11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41" fillId="0" borderId="0"/>
    <xf numFmtId="0" fontId="14" fillId="98" borderId="0"/>
    <xf numFmtId="0" fontId="5" fillId="0" borderId="0"/>
    <xf numFmtId="0" fontId="78" fillId="0" borderId="0"/>
    <xf numFmtId="44" fontId="78" fillId="0" borderId="0" applyFont="0" applyFill="0" applyBorder="0" applyAlignment="0" applyProtection="0"/>
    <xf numFmtId="0" fontId="147" fillId="0" borderId="0" applyNumberFormat="0" applyFill="0" applyBorder="0" applyAlignment="0" applyProtection="0">
      <alignment vertical="top"/>
      <protection locked="0"/>
    </xf>
    <xf numFmtId="0" fontId="1" fillId="0" borderId="0"/>
  </cellStyleXfs>
  <cellXfs count="572">
    <xf numFmtId="0" fontId="0" fillId="0" borderId="0" xfId="0"/>
    <xf numFmtId="43" fontId="5" fillId="3" borderId="0" xfId="2" applyFont="1" applyFill="1"/>
    <xf numFmtId="4" fontId="6" fillId="3" borderId="0" xfId="0" applyNumberFormat="1" applyFont="1" applyFill="1"/>
    <xf numFmtId="14" fontId="6" fillId="3" borderId="0" xfId="0" applyNumberFormat="1" applyFont="1" applyFill="1"/>
    <xf numFmtId="4" fontId="5" fillId="3" borderId="0" xfId="0" applyNumberFormat="1" applyFont="1" applyFill="1"/>
    <xf numFmtId="0" fontId="5" fillId="3" borderId="0" xfId="0" applyFont="1" applyFill="1"/>
    <xf numFmtId="15" fontId="5" fillId="3" borderId="0" xfId="0" applyNumberFormat="1" applyFont="1" applyFill="1"/>
    <xf numFmtId="4" fontId="6" fillId="3" borderId="0" xfId="0" applyNumberFormat="1" applyFont="1" applyFill="1" applyAlignment="1">
      <alignment wrapText="1"/>
    </xf>
    <xf numFmtId="4" fontId="5" fillId="3" borderId="0" xfId="0" applyNumberFormat="1" applyFont="1" applyFill="1" applyAlignment="1">
      <alignment wrapText="1"/>
    </xf>
    <xf numFmtId="14" fontId="6" fillId="3" borderId="0" xfId="0" applyNumberFormat="1" applyFont="1" applyFill="1" applyAlignment="1">
      <alignment wrapText="1"/>
    </xf>
    <xf numFmtId="14" fontId="5" fillId="3" borderId="0" xfId="0" applyNumberFormat="1" applyFont="1" applyFill="1"/>
    <xf numFmtId="4" fontId="5" fillId="3" borderId="0" xfId="0" applyNumberFormat="1" applyFont="1" applyFill="1" applyAlignment="1">
      <alignment vertical="top" wrapText="1"/>
    </xf>
    <xf numFmtId="0" fontId="6" fillId="3" borderId="0" xfId="0" applyFont="1" applyFill="1"/>
    <xf numFmtId="4" fontId="21" fillId="4" borderId="0" xfId="0" applyNumberFormat="1" applyFont="1" applyFill="1"/>
    <xf numFmtId="43" fontId="10" fillId="3" borderId="0" xfId="2" applyFont="1" applyFill="1"/>
    <xf numFmtId="43" fontId="9" fillId="3" borderId="0" xfId="2" applyFont="1" applyFill="1"/>
    <xf numFmtId="4" fontId="5" fillId="0" borderId="0" xfId="0" applyNumberFormat="1" applyFont="1"/>
    <xf numFmtId="4" fontId="6" fillId="0" borderId="1" xfId="0" applyNumberFormat="1" applyFont="1" applyBorder="1" applyAlignment="1">
      <alignment horizontal="right" wrapText="1"/>
    </xf>
    <xf numFmtId="4" fontId="5" fillId="0" borderId="0" xfId="0" applyNumberFormat="1" applyFont="1" applyAlignment="1">
      <alignment vertical="top"/>
    </xf>
    <xf numFmtId="14" fontId="5" fillId="0" borderId="0" xfId="0" applyNumberFormat="1" applyFont="1" applyAlignment="1">
      <alignment vertical="top"/>
    </xf>
    <xf numFmtId="14" fontId="5" fillId="0" borderId="0" xfId="0" applyNumberFormat="1" applyFont="1"/>
    <xf numFmtId="4" fontId="5" fillId="0" borderId="0" xfId="0" applyNumberFormat="1" applyFont="1" applyAlignment="1">
      <alignment horizontal="center" wrapText="1"/>
    </xf>
    <xf numFmtId="4" fontId="8" fillId="0" borderId="0" xfId="0" applyNumberFormat="1" applyFont="1"/>
    <xf numFmtId="43" fontId="8" fillId="0" borderId="0" xfId="13" applyNumberFormat="1" applyFill="1" applyAlignment="1" applyProtection="1"/>
    <xf numFmtId="4" fontId="6" fillId="0" borderId="0" xfId="0" applyNumberFormat="1" applyFont="1" applyAlignment="1">
      <alignment horizontal="right" wrapText="1"/>
    </xf>
    <xf numFmtId="4" fontId="6" fillId="0" borderId="0" xfId="0" applyNumberFormat="1" applyFont="1" applyAlignment="1">
      <alignment wrapText="1"/>
    </xf>
    <xf numFmtId="4" fontId="6" fillId="0" borderId="0" xfId="0" applyNumberFormat="1" applyFont="1"/>
    <xf numFmtId="4" fontId="5" fillId="0" borderId="0" xfId="0" applyNumberFormat="1" applyFont="1" applyAlignment="1">
      <alignment horizontal="right" wrapText="1"/>
    </xf>
    <xf numFmtId="4" fontId="6" fillId="0" borderId="1" xfId="0" applyNumberFormat="1" applyFont="1" applyBorder="1"/>
    <xf numFmtId="0" fontId="5" fillId="0" borderId="0" xfId="0" applyFont="1" applyAlignment="1">
      <alignment horizontal="right" wrapText="1"/>
    </xf>
    <xf numFmtId="0" fontId="5" fillId="0" borderId="0" xfId="0" applyFont="1"/>
    <xf numFmtId="4" fontId="5" fillId="0" borderId="0" xfId="0" applyNumberFormat="1" applyFont="1" applyAlignment="1">
      <alignment vertical="top" wrapText="1"/>
    </xf>
    <xf numFmtId="4" fontId="8" fillId="0" borderId="0" xfId="0" applyNumberFormat="1" applyFont="1" applyAlignment="1">
      <alignment vertical="top"/>
    </xf>
    <xf numFmtId="43" fontId="10" fillId="0" borderId="0" xfId="2" applyFont="1" applyFill="1"/>
    <xf numFmtId="43" fontId="10" fillId="0" borderId="0" xfId="2" applyFont="1" applyFill="1" applyAlignment="1"/>
    <xf numFmtId="43" fontId="17" fillId="3" borderId="0" xfId="2" applyFont="1" applyFill="1"/>
    <xf numFmtId="43" fontId="17" fillId="0" borderId="0" xfId="2" applyFont="1" applyFill="1"/>
    <xf numFmtId="0" fontId="22" fillId="4" borderId="0" xfId="0" applyFont="1" applyFill="1"/>
    <xf numFmtId="43" fontId="11" fillId="3" borderId="0" xfId="2" applyFont="1" applyFill="1" applyAlignment="1"/>
    <xf numFmtId="43" fontId="12" fillId="0" borderId="0" xfId="2" applyFont="1" applyFill="1" applyAlignment="1"/>
    <xf numFmtId="4" fontId="5" fillId="3" borderId="0" xfId="0" applyNumberFormat="1" applyFont="1" applyFill="1" applyAlignment="1">
      <alignment horizontal="right" wrapText="1"/>
    </xf>
    <xf numFmtId="4" fontId="5" fillId="3" borderId="0" xfId="0" applyNumberFormat="1" applyFont="1" applyFill="1" applyAlignment="1">
      <alignment vertical="top"/>
    </xf>
    <xf numFmtId="14" fontId="5" fillId="3" borderId="0" xfId="0" applyNumberFormat="1" applyFont="1" applyFill="1" applyAlignment="1">
      <alignment wrapText="1"/>
    </xf>
    <xf numFmtId="4" fontId="5" fillId="3" borderId="0" xfId="0" applyNumberFormat="1" applyFont="1" applyFill="1" applyAlignment="1">
      <alignment horizontal="center"/>
    </xf>
    <xf numFmtId="4" fontId="5" fillId="3" borderId="0" xfId="0" applyNumberFormat="1" applyFont="1" applyFill="1" applyAlignment="1">
      <alignment horizontal="right"/>
    </xf>
    <xf numFmtId="0" fontId="5" fillId="3" borderId="0" xfId="0" applyFont="1" applyFill="1" applyAlignment="1">
      <alignment horizontal="left" wrapText="1"/>
    </xf>
    <xf numFmtId="43" fontId="23" fillId="0" borderId="0" xfId="2" applyFont="1" applyFill="1"/>
    <xf numFmtId="43" fontId="23" fillId="3" borderId="0" xfId="2" applyFont="1" applyFill="1" applyAlignment="1"/>
    <xf numFmtId="43" fontId="12" fillId="0" borderId="0" xfId="2" applyFont="1" applyFill="1" applyAlignment="1">
      <alignment wrapText="1"/>
    </xf>
    <xf numFmtId="43" fontId="10" fillId="0" borderId="0" xfId="2" applyFont="1" applyFill="1" applyAlignment="1">
      <alignment wrapText="1"/>
    </xf>
    <xf numFmtId="14" fontId="5" fillId="3" borderId="0" xfId="0" applyNumberFormat="1" applyFont="1" applyFill="1" applyAlignment="1">
      <alignment horizontal="left"/>
    </xf>
    <xf numFmtId="4" fontId="6" fillId="3" borderId="0" xfId="58" applyNumberFormat="1" applyFont="1" applyFill="1" applyAlignment="1">
      <alignment horizontal="left" wrapText="1"/>
    </xf>
    <xf numFmtId="14" fontId="6" fillId="3" borderId="0" xfId="58" applyNumberFormat="1" applyFont="1" applyFill="1" applyAlignment="1">
      <alignment horizontal="left" wrapText="1"/>
    </xf>
    <xf numFmtId="14" fontId="0" fillId="3" borderId="0" xfId="0" applyNumberFormat="1" applyFill="1"/>
    <xf numFmtId="4" fontId="6" fillId="3" borderId="1" xfId="58" applyNumberFormat="1" applyFont="1" applyFill="1" applyBorder="1" applyAlignment="1">
      <alignment horizontal="right" wrapText="1"/>
    </xf>
    <xf numFmtId="4" fontId="6" fillId="3" borderId="0" xfId="58" applyNumberFormat="1" applyFont="1" applyFill="1" applyAlignment="1">
      <alignment horizontal="center" wrapText="1"/>
    </xf>
    <xf numFmtId="14" fontId="6" fillId="3" borderId="0" xfId="58" applyNumberFormat="1" applyFont="1" applyFill="1" applyAlignment="1">
      <alignment horizontal="center" wrapText="1"/>
    </xf>
    <xf numFmtId="4" fontId="6" fillId="3" borderId="0" xfId="58" applyNumberFormat="1" applyFont="1" applyFill="1" applyAlignment="1">
      <alignment horizontal="right" wrapText="1"/>
    </xf>
    <xf numFmtId="4" fontId="6" fillId="3" borderId="0" xfId="58" applyNumberFormat="1" applyFont="1" applyFill="1" applyAlignment="1">
      <alignment wrapText="1"/>
    </xf>
    <xf numFmtId="14" fontId="6" fillId="3" borderId="0" xfId="58" applyNumberFormat="1" applyFont="1" applyFill="1" applyAlignment="1">
      <alignment horizontal="right" wrapText="1"/>
    </xf>
    <xf numFmtId="14" fontId="5" fillId="3" borderId="0" xfId="0" applyNumberFormat="1" applyFont="1" applyFill="1" applyAlignment="1">
      <alignment vertical="top"/>
    </xf>
    <xf numFmtId="4" fontId="5" fillId="3" borderId="0" xfId="58" applyNumberFormat="1" applyFill="1" applyAlignment="1">
      <alignment horizontal="right" wrapText="1"/>
    </xf>
    <xf numFmtId="4" fontId="5" fillId="3" borderId="0" xfId="0" applyNumberFormat="1" applyFont="1" applyFill="1" applyAlignment="1">
      <alignment horizontal="center" wrapText="1"/>
    </xf>
    <xf numFmtId="0" fontId="0" fillId="3" borderId="0" xfId="0" applyFill="1" applyAlignment="1">
      <alignment horizontal="center"/>
    </xf>
    <xf numFmtId="0" fontId="0" fillId="3" borderId="0" xfId="0" applyFill="1"/>
    <xf numFmtId="14" fontId="5" fillId="3" borderId="0" xfId="58" applyNumberFormat="1" applyFill="1" applyAlignment="1">
      <alignment horizontal="right" wrapText="1"/>
    </xf>
    <xf numFmtId="4" fontId="6" fillId="3" borderId="0" xfId="59" applyNumberFormat="1" applyFont="1" applyFill="1" applyAlignment="1">
      <alignment horizontal="right" wrapText="1"/>
    </xf>
    <xf numFmtId="4" fontId="6" fillId="3" borderId="0" xfId="59" applyNumberFormat="1" applyFont="1" applyFill="1" applyAlignment="1">
      <alignment wrapText="1"/>
    </xf>
    <xf numFmtId="14" fontId="6" fillId="3" borderId="0" xfId="59" applyNumberFormat="1" applyFont="1" applyFill="1" applyAlignment="1">
      <alignment horizontal="right" wrapText="1"/>
    </xf>
    <xf numFmtId="165" fontId="11" fillId="3" borderId="0" xfId="2" applyNumberFormat="1" applyFont="1" applyFill="1" applyBorder="1" applyAlignment="1"/>
    <xf numFmtId="165" fontId="11" fillId="3" borderId="1" xfId="2" applyNumberFormat="1" applyFont="1" applyFill="1" applyBorder="1" applyAlignment="1"/>
    <xf numFmtId="43" fontId="13" fillId="0" borderId="0" xfId="2" applyFont="1" applyFill="1"/>
    <xf numFmtId="43" fontId="14" fillId="0" borderId="0" xfId="2" applyFont="1" applyFill="1"/>
    <xf numFmtId="4" fontId="25" fillId="0" borderId="0" xfId="0" applyNumberFormat="1" applyFont="1"/>
    <xf numFmtId="4" fontId="25" fillId="3" borderId="0" xfId="0" applyNumberFormat="1" applyFont="1" applyFill="1" applyAlignment="1">
      <alignment vertical="center"/>
    </xf>
    <xf numFmtId="1" fontId="5" fillId="3" borderId="0" xfId="0" applyNumberFormat="1" applyFont="1" applyFill="1" applyAlignment="1">
      <alignment horizontal="left"/>
    </xf>
    <xf numFmtId="0" fontId="0" fillId="0" borderId="1" xfId="0" applyBorder="1"/>
    <xf numFmtId="4" fontId="26" fillId="3" borderId="0" xfId="0" applyNumberFormat="1" applyFont="1" applyFill="1"/>
    <xf numFmtId="4" fontId="27" fillId="0" borderId="0" xfId="0" applyNumberFormat="1" applyFont="1" applyAlignment="1">
      <alignment vertical="top"/>
    </xf>
    <xf numFmtId="4" fontId="27" fillId="0" borderId="0" xfId="0" applyNumberFormat="1" applyFont="1"/>
    <xf numFmtId="4" fontId="27" fillId="3" borderId="0" xfId="0" applyNumberFormat="1" applyFont="1" applyFill="1"/>
    <xf numFmtId="4" fontId="27" fillId="3" borderId="0" xfId="0" applyNumberFormat="1" applyFont="1" applyFill="1" applyAlignment="1">
      <alignment vertical="top"/>
    </xf>
    <xf numFmtId="4" fontId="5" fillId="4" borderId="0" xfId="0" applyNumberFormat="1" applyFont="1" applyFill="1"/>
    <xf numFmtId="14" fontId="5" fillId="4" borderId="0" xfId="0" applyNumberFormat="1" applyFont="1" applyFill="1"/>
    <xf numFmtId="43" fontId="5" fillId="4" borderId="0" xfId="2" applyFont="1" applyFill="1"/>
    <xf numFmtId="4" fontId="5" fillId="4" borderId="0" xfId="0" applyNumberFormat="1" applyFont="1" applyFill="1" applyAlignment="1">
      <alignment wrapText="1"/>
    </xf>
    <xf numFmtId="4" fontId="28" fillId="2" borderId="0" xfId="1" applyNumberFormat="1" applyFont="1"/>
    <xf numFmtId="0" fontId="28" fillId="2" borderId="0" xfId="1" applyFont="1" applyAlignment="1"/>
    <xf numFmtId="165" fontId="30" fillId="0" borderId="0" xfId="2" applyNumberFormat="1" applyFont="1" applyFill="1"/>
    <xf numFmtId="165" fontId="31" fillId="3" borderId="0" xfId="2" applyNumberFormat="1" applyFont="1" applyFill="1"/>
    <xf numFmtId="165" fontId="31" fillId="3" borderId="1" xfId="2" applyNumberFormat="1" applyFont="1" applyFill="1" applyBorder="1" applyAlignment="1"/>
    <xf numFmtId="43" fontId="29" fillId="0" borderId="0" xfId="2" applyFont="1" applyFill="1"/>
    <xf numFmtId="43" fontId="32" fillId="0" borderId="0" xfId="2" applyFont="1" applyFill="1"/>
    <xf numFmtId="43" fontId="31" fillId="5" borderId="0" xfId="2" applyFont="1" applyFill="1" applyAlignment="1">
      <alignment horizontal="center" vertical="center" wrapText="1"/>
    </xf>
    <xf numFmtId="43" fontId="29" fillId="5" borderId="0" xfId="2" applyFont="1" applyFill="1"/>
    <xf numFmtId="43" fontId="13" fillId="3" borderId="0" xfId="2" applyFont="1" applyFill="1"/>
    <xf numFmtId="43" fontId="33" fillId="0" borderId="0" xfId="2" applyFont="1" applyFill="1"/>
    <xf numFmtId="43" fontId="34" fillId="6" borderId="0" xfId="2" applyFont="1" applyFill="1"/>
    <xf numFmtId="165" fontId="30" fillId="7" borderId="0" xfId="2" applyNumberFormat="1" applyFont="1" applyFill="1"/>
    <xf numFmtId="165" fontId="34" fillId="6" borderId="0" xfId="2" applyNumberFormat="1" applyFont="1" applyFill="1"/>
    <xf numFmtId="4" fontId="21" fillId="8" borderId="0" xfId="0" applyNumberFormat="1" applyFont="1" applyFill="1"/>
    <xf numFmtId="4" fontId="22" fillId="8" borderId="0" xfId="0" applyNumberFormat="1" applyFont="1" applyFill="1"/>
    <xf numFmtId="0" fontId="22" fillId="8" borderId="0" xfId="0" applyFont="1" applyFill="1"/>
    <xf numFmtId="0" fontId="22" fillId="8" borderId="0" xfId="0" applyFont="1" applyFill="1" applyAlignment="1">
      <alignment wrapText="1"/>
    </xf>
    <xf numFmtId="4" fontId="6" fillId="8" borderId="0" xfId="0" applyNumberFormat="1" applyFont="1" applyFill="1"/>
    <xf numFmtId="43" fontId="35" fillId="5" borderId="0" xfId="2" applyFont="1" applyFill="1" applyAlignment="1">
      <alignment horizontal="center" vertical="center" wrapText="1"/>
    </xf>
    <xf numFmtId="43" fontId="24" fillId="0" borderId="0" xfId="2" applyFont="1" applyFill="1"/>
    <xf numFmtId="4" fontId="25" fillId="3" borderId="0" xfId="0" applyNumberFormat="1" applyFont="1" applyFill="1"/>
    <xf numFmtId="4" fontId="6" fillId="3" borderId="0" xfId="0" applyNumberFormat="1" applyFont="1" applyFill="1" applyAlignment="1">
      <alignment horizontal="right"/>
    </xf>
    <xf numFmtId="0" fontId="6" fillId="0" borderId="0" xfId="0" applyFont="1"/>
    <xf numFmtId="0" fontId="6" fillId="0" borderId="1" xfId="0" applyFont="1" applyBorder="1"/>
    <xf numFmtId="0" fontId="21" fillId="10" borderId="0" xfId="0" applyFont="1" applyFill="1"/>
    <xf numFmtId="0" fontId="22" fillId="10" borderId="0" xfId="0" applyFont="1" applyFill="1"/>
    <xf numFmtId="43" fontId="9" fillId="5" borderId="0" xfId="2" applyFont="1" applyFill="1" applyAlignment="1"/>
    <xf numFmtId="43" fontId="10" fillId="5" borderId="0" xfId="2" applyFont="1" applyFill="1"/>
    <xf numFmtId="43" fontId="36" fillId="5" borderId="0" xfId="2" applyFont="1" applyFill="1" applyAlignment="1">
      <alignment vertical="center"/>
    </xf>
    <xf numFmtId="43" fontId="11" fillId="5" borderId="0" xfId="2" applyFont="1" applyFill="1" applyAlignment="1"/>
    <xf numFmtId="43" fontId="11" fillId="5" borderId="0" xfId="2" applyFont="1" applyFill="1" applyAlignment="1">
      <alignment horizontal="center" vertical="center" wrapText="1"/>
    </xf>
    <xf numFmtId="4" fontId="6" fillId="9" borderId="0" xfId="0" applyNumberFormat="1" applyFont="1" applyFill="1"/>
    <xf numFmtId="0" fontId="5" fillId="0" borderId="0" xfId="0" applyFont="1" applyAlignment="1">
      <alignment horizontal="center"/>
    </xf>
    <xf numFmtId="4" fontId="37" fillId="3" borderId="0" xfId="0" quotePrefix="1" applyNumberFormat="1" applyFont="1" applyFill="1"/>
    <xf numFmtId="0" fontId="38" fillId="0" borderId="0" xfId="0" applyFont="1"/>
    <xf numFmtId="4" fontId="38" fillId="0" borderId="0" xfId="0" applyNumberFormat="1" applyFont="1" applyAlignment="1">
      <alignment horizontal="right" wrapText="1"/>
    </xf>
    <xf numFmtId="1" fontId="38" fillId="0" borderId="0" xfId="0" applyNumberFormat="1" applyFont="1"/>
    <xf numFmtId="14" fontId="38" fillId="0" borderId="0" xfId="0" applyNumberFormat="1" applyFont="1" applyAlignment="1">
      <alignment horizontal="left"/>
    </xf>
    <xf numFmtId="4" fontId="38" fillId="0" borderId="0" xfId="0" applyNumberFormat="1" applyFont="1"/>
    <xf numFmtId="4" fontId="25" fillId="3" borderId="0" xfId="0" quotePrefix="1" applyNumberFormat="1" applyFont="1" applyFill="1"/>
    <xf numFmtId="0" fontId="5" fillId="0" borderId="0" xfId="0" applyFont="1" applyAlignment="1">
      <alignment wrapText="1"/>
    </xf>
    <xf numFmtId="166" fontId="5" fillId="3" borderId="0" xfId="0" applyNumberFormat="1" applyFont="1" applyFill="1"/>
    <xf numFmtId="166" fontId="6" fillId="3" borderId="0" xfId="0" applyNumberFormat="1" applyFont="1" applyFill="1"/>
    <xf numFmtId="166" fontId="5" fillId="0" borderId="0" xfId="0" applyNumberFormat="1" applyFont="1"/>
    <xf numFmtId="166" fontId="25" fillId="0" borderId="0" xfId="0" quotePrefix="1" applyNumberFormat="1" applyFont="1"/>
    <xf numFmtId="4" fontId="39" fillId="3" borderId="0" xfId="0" quotePrefix="1" applyNumberFormat="1" applyFont="1" applyFill="1"/>
    <xf numFmtId="4" fontId="40" fillId="11" borderId="0" xfId="65" applyNumberFormat="1" applyAlignment="1"/>
    <xf numFmtId="3" fontId="5" fillId="3" borderId="0" xfId="0" applyNumberFormat="1" applyFont="1" applyFill="1"/>
    <xf numFmtId="4" fontId="44" fillId="3" borderId="0" xfId="0" quotePrefix="1" applyNumberFormat="1" applyFont="1" applyFill="1"/>
    <xf numFmtId="1" fontId="5" fillId="3" borderId="0" xfId="0" applyNumberFormat="1" applyFont="1" applyFill="1" applyAlignment="1">
      <alignment wrapText="1"/>
    </xf>
    <xf numFmtId="4" fontId="45" fillId="12" borderId="0" xfId="0" applyNumberFormat="1" applyFont="1" applyFill="1" applyAlignment="1">
      <alignment horizontal="right"/>
    </xf>
    <xf numFmtId="0" fontId="45" fillId="12" borderId="0" xfId="0" applyFont="1" applyFill="1" applyAlignment="1">
      <alignment horizontal="right"/>
    </xf>
    <xf numFmtId="49" fontId="45" fillId="12" borderId="0" xfId="0" applyNumberFormat="1" applyFont="1" applyFill="1" applyAlignment="1">
      <alignment horizontal="left"/>
    </xf>
    <xf numFmtId="168" fontId="45" fillId="12" borderId="0" xfId="0" applyNumberFormat="1" applyFont="1" applyFill="1" applyAlignment="1">
      <alignment horizontal="left"/>
    </xf>
    <xf numFmtId="49" fontId="45" fillId="12" borderId="0" xfId="0" applyNumberFormat="1" applyFont="1" applyFill="1" applyAlignment="1">
      <alignment horizontal="left" wrapText="1"/>
    </xf>
    <xf numFmtId="4" fontId="6" fillId="3" borderId="0" xfId="0" applyNumberFormat="1" applyFont="1" applyFill="1" applyAlignment="1">
      <alignment horizontal="left"/>
    </xf>
    <xf numFmtId="4" fontId="5" fillId="3" borderId="0" xfId="58" applyNumberFormat="1" applyFill="1" applyAlignment="1">
      <alignment horizontal="left" wrapText="1"/>
    </xf>
    <xf numFmtId="4" fontId="5" fillId="3" borderId="0" xfId="0" applyNumberFormat="1" applyFont="1" applyFill="1" applyAlignment="1">
      <alignment horizontal="left"/>
    </xf>
    <xf numFmtId="4" fontId="5" fillId="3" borderId="0" xfId="0" applyNumberFormat="1" applyFont="1" applyFill="1" applyAlignment="1">
      <alignment horizontal="left" vertical="top"/>
    </xf>
    <xf numFmtId="4" fontId="6" fillId="3" borderId="0" xfId="0" applyNumberFormat="1" applyFont="1" applyFill="1" applyAlignment="1">
      <alignment horizontal="right" wrapText="1"/>
    </xf>
    <xf numFmtId="43" fontId="46" fillId="0" borderId="0" xfId="2" applyFont="1" applyFill="1" applyAlignment="1">
      <alignment wrapText="1"/>
    </xf>
    <xf numFmtId="43" fontId="47" fillId="0" borderId="0" xfId="2" applyFont="1" applyFill="1"/>
    <xf numFmtId="43" fontId="46" fillId="0" borderId="0" xfId="2" applyFont="1" applyFill="1" applyAlignment="1">
      <alignment vertical="top" wrapText="1"/>
    </xf>
    <xf numFmtId="43" fontId="6" fillId="4" borderId="0" xfId="2" applyFont="1" applyFill="1"/>
    <xf numFmtId="0" fontId="48" fillId="0" borderId="0" xfId="0" applyFont="1" applyAlignment="1">
      <alignment vertical="center"/>
    </xf>
    <xf numFmtId="4" fontId="43" fillId="3" borderId="0" xfId="0" applyNumberFormat="1" applyFont="1" applyFill="1" applyAlignment="1">
      <alignment vertical="top"/>
    </xf>
    <xf numFmtId="4" fontId="40" fillId="11" borderId="0" xfId="65" applyNumberFormat="1" applyAlignment="1">
      <alignment wrapText="1"/>
    </xf>
    <xf numFmtId="169" fontId="5" fillId="3" borderId="0" xfId="0" applyNumberFormat="1" applyFont="1" applyFill="1" applyAlignment="1">
      <alignment horizontal="right"/>
    </xf>
    <xf numFmtId="169" fontId="6" fillId="3" borderId="1" xfId="0" applyNumberFormat="1" applyFont="1" applyFill="1" applyBorder="1"/>
    <xf numFmtId="4" fontId="50" fillId="3" borderId="0" xfId="0" quotePrefix="1" applyNumberFormat="1" applyFont="1" applyFill="1"/>
    <xf numFmtId="4" fontId="43" fillId="3" borderId="0" xfId="0" quotePrefix="1" applyNumberFormat="1" applyFont="1" applyFill="1"/>
    <xf numFmtId="4" fontId="21" fillId="14" borderId="0" xfId="0" applyNumberFormat="1" applyFont="1" applyFill="1"/>
    <xf numFmtId="0" fontId="22" fillId="14" borderId="0" xfId="0" applyFont="1" applyFill="1"/>
    <xf numFmtId="4" fontId="21" fillId="3" borderId="0" xfId="0" applyNumberFormat="1" applyFont="1" applyFill="1"/>
    <xf numFmtId="4" fontId="14" fillId="3" borderId="0" xfId="0" applyNumberFormat="1" applyFont="1" applyFill="1" applyAlignment="1">
      <alignment horizontal="right"/>
    </xf>
    <xf numFmtId="4" fontId="13" fillId="3" borderId="0" xfId="0" applyNumberFormat="1" applyFont="1" applyFill="1" applyAlignment="1">
      <alignment horizontal="right"/>
    </xf>
    <xf numFmtId="4" fontId="14" fillId="0" borderId="0" xfId="0" applyNumberFormat="1" applyFont="1" applyAlignment="1">
      <alignment horizontal="right"/>
    </xf>
    <xf numFmtId="4" fontId="5" fillId="0" borderId="0" xfId="0" applyNumberFormat="1" applyFont="1" applyAlignment="1">
      <alignment horizontal="right"/>
    </xf>
    <xf numFmtId="4" fontId="26" fillId="3" borderId="0" xfId="0" applyNumberFormat="1" applyFont="1" applyFill="1" applyAlignment="1">
      <alignment horizontal="right"/>
    </xf>
    <xf numFmtId="4" fontId="27" fillId="3" borderId="0" xfId="0" applyNumberFormat="1" applyFont="1" applyFill="1" applyAlignment="1">
      <alignment horizontal="right"/>
    </xf>
    <xf numFmtId="167" fontId="5" fillId="3" borderId="0" xfId="0" applyNumberFormat="1" applyFont="1" applyFill="1"/>
    <xf numFmtId="0" fontId="15" fillId="0" borderId="0" xfId="63"/>
    <xf numFmtId="4" fontId="51" fillId="3" borderId="0" xfId="0" applyNumberFormat="1" applyFont="1" applyFill="1"/>
    <xf numFmtId="43" fontId="24" fillId="15" borderId="1" xfId="2" applyFont="1" applyFill="1" applyBorder="1"/>
    <xf numFmtId="165" fontId="11" fillId="15" borderId="1" xfId="2" applyNumberFormat="1" applyFont="1" applyFill="1" applyBorder="1" applyAlignment="1"/>
    <xf numFmtId="4" fontId="52" fillId="3" borderId="0" xfId="0" applyNumberFormat="1" applyFont="1" applyFill="1"/>
    <xf numFmtId="0" fontId="25" fillId="3" borderId="0" xfId="0" applyFont="1" applyFill="1"/>
    <xf numFmtId="0" fontId="54" fillId="0" borderId="0" xfId="66" applyFont="1" applyAlignment="1">
      <alignment vertical="center"/>
    </xf>
    <xf numFmtId="0" fontId="54" fillId="0" borderId="0" xfId="66" applyFont="1" applyAlignment="1">
      <alignment horizontal="left" vertical="center"/>
    </xf>
    <xf numFmtId="0" fontId="54" fillId="9" borderId="0" xfId="66" applyFont="1" applyFill="1" applyAlignment="1">
      <alignment vertical="center"/>
    </xf>
    <xf numFmtId="0" fontId="54" fillId="0" borderId="0" xfId="66" applyFont="1" applyAlignment="1">
      <alignment horizontal="right" vertical="center"/>
    </xf>
    <xf numFmtId="0" fontId="55" fillId="0" borderId="0" xfId="0" applyFont="1"/>
    <xf numFmtId="0" fontId="56" fillId="16" borderId="0" xfId="66" applyFont="1" applyFill="1" applyAlignment="1">
      <alignment vertical="center"/>
    </xf>
    <xf numFmtId="172" fontId="56" fillId="16" borderId="0" xfId="66" applyNumberFormat="1" applyFont="1" applyFill="1" applyAlignment="1">
      <alignment vertical="center"/>
    </xf>
    <xf numFmtId="0" fontId="57" fillId="16" borderId="0" xfId="66" applyFont="1" applyFill="1"/>
    <xf numFmtId="0" fontId="56" fillId="16" borderId="0" xfId="66" applyFont="1" applyFill="1" applyAlignment="1">
      <alignment horizontal="left" vertical="center"/>
    </xf>
    <xf numFmtId="3" fontId="56" fillId="16" borderId="0" xfId="66" applyNumberFormat="1" applyFont="1" applyFill="1" applyAlignment="1">
      <alignment horizontal="right" vertical="center"/>
    </xf>
    <xf numFmtId="173" fontId="56" fillId="16" borderId="0" xfId="66" applyNumberFormat="1" applyFont="1" applyFill="1" applyAlignment="1">
      <alignment horizontal="right" vertical="center"/>
    </xf>
    <xf numFmtId="173" fontId="56" fillId="16" borderId="0" xfId="66" applyNumberFormat="1" applyFont="1" applyFill="1" applyAlignment="1">
      <alignment horizontal="left" vertical="center"/>
    </xf>
    <xf numFmtId="0" fontId="55" fillId="16" borderId="0" xfId="0" applyFont="1" applyFill="1"/>
    <xf numFmtId="4" fontId="6" fillId="3" borderId="0" xfId="0" applyNumberFormat="1" applyFont="1" applyFill="1" applyAlignment="1">
      <alignment vertical="top"/>
    </xf>
    <xf numFmtId="173" fontId="6" fillId="0" borderId="0" xfId="0" applyNumberFormat="1" applyFont="1"/>
    <xf numFmtId="4" fontId="5" fillId="3" borderId="0" xfId="58" applyNumberFormat="1" applyFill="1" applyAlignment="1">
      <alignment horizontal="center" wrapText="1"/>
    </xf>
    <xf numFmtId="172" fontId="58" fillId="3" borderId="0" xfId="66" applyNumberFormat="1" applyFont="1" applyFill="1" applyAlignment="1">
      <alignment vertical="center"/>
    </xf>
    <xf numFmtId="4" fontId="5" fillId="0" borderId="0" xfId="58" applyNumberFormat="1" applyAlignment="1">
      <alignment horizontal="right" wrapText="1"/>
    </xf>
    <xf numFmtId="172" fontId="56" fillId="9" borderId="0" xfId="66" applyNumberFormat="1" applyFont="1" applyFill="1" applyAlignment="1">
      <alignment vertical="center"/>
    </xf>
    <xf numFmtId="0" fontId="56" fillId="9" borderId="0" xfId="66" applyFont="1" applyFill="1" applyAlignment="1">
      <alignment vertical="center"/>
    </xf>
    <xf numFmtId="2" fontId="5" fillId="3" borderId="0" xfId="0" applyNumberFormat="1" applyFont="1" applyFill="1"/>
    <xf numFmtId="2" fontId="0" fillId="3" borderId="0" xfId="0" applyNumberFormat="1" applyFill="1"/>
    <xf numFmtId="4" fontId="60" fillId="3" borderId="0" xfId="0" applyNumberFormat="1" applyFont="1" applyFill="1" applyAlignment="1">
      <alignment horizontal="left"/>
    </xf>
    <xf numFmtId="0" fontId="40" fillId="11" borderId="0" xfId="65" applyAlignment="1">
      <alignment vertical="center"/>
    </xf>
    <xf numFmtId="172" fontId="40" fillId="11" borderId="0" xfId="65" applyNumberFormat="1" applyAlignment="1">
      <alignment vertical="center"/>
    </xf>
    <xf numFmtId="0" fontId="40" fillId="11" borderId="0" xfId="65" applyNumberFormat="1" applyBorder="1" applyAlignment="1" applyProtection="1"/>
    <xf numFmtId="3" fontId="40" fillId="11" borderId="0" xfId="65" applyNumberFormat="1" applyAlignment="1">
      <alignment horizontal="right" vertical="center"/>
    </xf>
    <xf numFmtId="173" fontId="40" fillId="11" borderId="0" xfId="65" applyNumberFormat="1" applyAlignment="1">
      <alignment horizontal="right" vertical="center"/>
    </xf>
    <xf numFmtId="173" fontId="40" fillId="11" borderId="0" xfId="65" applyNumberFormat="1" applyAlignment="1">
      <alignment horizontal="left" vertical="center"/>
    </xf>
    <xf numFmtId="0" fontId="40" fillId="11" borderId="0" xfId="65"/>
    <xf numFmtId="0" fontId="0" fillId="9" borderId="0" xfId="0" applyFill="1"/>
    <xf numFmtId="172" fontId="40" fillId="9" borderId="0" xfId="65" applyNumberFormat="1" applyFill="1" applyAlignment="1">
      <alignment vertical="center"/>
    </xf>
    <xf numFmtId="0" fontId="6" fillId="9" borderId="0" xfId="0" applyFont="1" applyFill="1"/>
    <xf numFmtId="0" fontId="57" fillId="9" borderId="0" xfId="66" applyFont="1" applyFill="1"/>
    <xf numFmtId="3" fontId="56" fillId="9" borderId="0" xfId="66" applyNumberFormat="1" applyFont="1" applyFill="1" applyAlignment="1">
      <alignment horizontal="right" vertical="center"/>
    </xf>
    <xf numFmtId="173" fontId="56" fillId="9" borderId="0" xfId="66" applyNumberFormat="1" applyFont="1" applyFill="1" applyAlignment="1">
      <alignment horizontal="right" vertical="center"/>
    </xf>
    <xf numFmtId="173" fontId="56" fillId="9" borderId="0" xfId="66" applyNumberFormat="1" applyFont="1" applyFill="1" applyAlignment="1">
      <alignment horizontal="left" vertical="center"/>
    </xf>
    <xf numFmtId="0" fontId="54" fillId="17" borderId="0" xfId="66" applyFont="1" applyFill="1" applyAlignment="1">
      <alignment horizontal="right" vertical="center"/>
    </xf>
    <xf numFmtId="173" fontId="56" fillId="17" borderId="0" xfId="66" applyNumberFormat="1" applyFont="1" applyFill="1" applyAlignment="1">
      <alignment horizontal="right" vertical="center"/>
    </xf>
    <xf numFmtId="14" fontId="0" fillId="0" borderId="0" xfId="0" applyNumberFormat="1"/>
    <xf numFmtId="0" fontId="51" fillId="0" borderId="0" xfId="0" applyFont="1"/>
    <xf numFmtId="0" fontId="19" fillId="0" borderId="0" xfId="0" applyFont="1"/>
    <xf numFmtId="43" fontId="59" fillId="5" borderId="0" xfId="2" applyFont="1" applyFill="1" applyAlignment="1">
      <alignment horizontal="right" vertical="center"/>
    </xf>
    <xf numFmtId="173" fontId="0" fillId="0" borderId="0" xfId="0" applyNumberFormat="1"/>
    <xf numFmtId="0" fontId="19" fillId="3" borderId="0" xfId="0" applyFont="1" applyFill="1"/>
    <xf numFmtId="0" fontId="51" fillId="3" borderId="0" xfId="0" applyFont="1" applyFill="1"/>
    <xf numFmtId="0" fontId="61" fillId="0" borderId="2" xfId="0" applyFont="1" applyBorder="1" applyAlignment="1">
      <alignment vertical="top" readingOrder="1"/>
    </xf>
    <xf numFmtId="0" fontId="61" fillId="0" borderId="2" xfId="0" applyFont="1" applyBorder="1" applyAlignment="1">
      <alignment horizontal="center" vertical="top" readingOrder="1"/>
    </xf>
    <xf numFmtId="0" fontId="62" fillId="0" borderId="2" xfId="0" applyFont="1" applyBorder="1" applyAlignment="1">
      <alignment horizontal="center" vertical="top" readingOrder="1"/>
    </xf>
    <xf numFmtId="170" fontId="61" fillId="0" borderId="2" xfId="0" applyNumberFormat="1" applyFont="1" applyBorder="1" applyAlignment="1">
      <alignment horizontal="center" vertical="top" readingOrder="1"/>
    </xf>
    <xf numFmtId="174" fontId="61" fillId="0" borderId="2" xfId="0" applyNumberFormat="1" applyFont="1" applyBorder="1" applyAlignment="1">
      <alignment vertical="top" readingOrder="1"/>
    </xf>
    <xf numFmtId="0" fontId="61" fillId="0" borderId="2" xfId="0" applyFont="1" applyBorder="1" applyAlignment="1">
      <alignment horizontal="left" vertical="top" readingOrder="1"/>
    </xf>
    <xf numFmtId="175" fontId="61" fillId="0" borderId="2" xfId="0" applyNumberFormat="1" applyFont="1" applyBorder="1" applyAlignment="1">
      <alignment horizontal="center" vertical="top" readingOrder="1"/>
    </xf>
    <xf numFmtId="176" fontId="61" fillId="0" borderId="2" xfId="0" applyNumberFormat="1" applyFont="1" applyBorder="1" applyAlignment="1">
      <alignment horizontal="center" vertical="top" readingOrder="1"/>
    </xf>
    <xf numFmtId="175" fontId="61" fillId="0" borderId="2" xfId="0" applyNumberFormat="1" applyFont="1" applyBorder="1" applyAlignment="1">
      <alignment vertical="top" readingOrder="1"/>
    </xf>
    <xf numFmtId="177" fontId="61" fillId="0" borderId="2" xfId="0" applyNumberFormat="1" applyFont="1" applyBorder="1" applyAlignment="1">
      <alignment vertical="top" readingOrder="1"/>
    </xf>
    <xf numFmtId="0" fontId="48" fillId="0" borderId="0" xfId="0" applyFont="1"/>
    <xf numFmtId="0" fontId="63" fillId="0" borderId="0" xfId="0" applyFont="1" applyAlignment="1">
      <alignment vertical="top" wrapText="1" readingOrder="1"/>
    </xf>
    <xf numFmtId="0" fontId="64" fillId="13" borderId="0" xfId="0" applyFont="1" applyFill="1" applyAlignment="1">
      <alignment horizontal="center" vertical="top" readingOrder="1"/>
    </xf>
    <xf numFmtId="4" fontId="5" fillId="0" borderId="0" xfId="0" applyNumberFormat="1" applyFont="1" applyAlignment="1">
      <alignment horizontal="left"/>
    </xf>
    <xf numFmtId="14" fontId="6" fillId="3" borderId="0" xfId="0" applyNumberFormat="1" applyFont="1" applyFill="1" applyAlignment="1">
      <alignment horizontal="left"/>
    </xf>
    <xf numFmtId="14" fontId="5" fillId="0" borderId="0" xfId="0" applyNumberFormat="1" applyFont="1" applyAlignment="1">
      <alignment horizontal="left"/>
    </xf>
    <xf numFmtId="4" fontId="13" fillId="3" borderId="0" xfId="0" applyNumberFormat="1" applyFont="1" applyFill="1" applyAlignment="1">
      <alignment horizontal="left"/>
    </xf>
    <xf numFmtId="4" fontId="14" fillId="3" borderId="0" xfId="0" applyNumberFormat="1" applyFont="1" applyFill="1" applyAlignment="1">
      <alignment horizontal="left"/>
    </xf>
    <xf numFmtId="1" fontId="14" fillId="3" borderId="0" xfId="0" applyNumberFormat="1" applyFont="1" applyFill="1" applyAlignment="1">
      <alignment horizontal="left"/>
    </xf>
    <xf numFmtId="4" fontId="13" fillId="3" borderId="0" xfId="58" applyNumberFormat="1" applyFont="1" applyFill="1" applyAlignment="1">
      <alignment horizontal="left" wrapText="1"/>
    </xf>
    <xf numFmtId="4" fontId="14" fillId="3" borderId="0" xfId="58" applyNumberFormat="1" applyFont="1" applyFill="1" applyAlignment="1">
      <alignment horizontal="left" wrapText="1"/>
    </xf>
    <xf numFmtId="0" fontId="14" fillId="3" borderId="0" xfId="0" applyFont="1" applyFill="1" applyAlignment="1">
      <alignment horizontal="left"/>
    </xf>
    <xf numFmtId="4" fontId="14" fillId="3" borderId="0" xfId="0" applyNumberFormat="1" applyFont="1" applyFill="1"/>
    <xf numFmtId="4" fontId="13" fillId="3" borderId="0" xfId="0" applyNumberFormat="1" applyFont="1" applyFill="1"/>
    <xf numFmtId="4" fontId="14" fillId="0" borderId="0" xfId="0" applyNumberFormat="1" applyFont="1"/>
    <xf numFmtId="171" fontId="36" fillId="5" borderId="0" xfId="2" applyNumberFormat="1" applyFont="1" applyFill="1" applyAlignment="1">
      <alignment vertical="center"/>
    </xf>
    <xf numFmtId="4" fontId="5" fillId="3" borderId="0" xfId="0" applyNumberFormat="1" applyFont="1" applyFill="1" applyAlignment="1">
      <alignment vertical="center"/>
    </xf>
    <xf numFmtId="4" fontId="21" fillId="19" borderId="0" xfId="0" applyNumberFormat="1" applyFont="1" applyFill="1"/>
    <xf numFmtId="0" fontId="22" fillId="19" borderId="0" xfId="0" applyFont="1" applyFill="1"/>
    <xf numFmtId="4" fontId="6" fillId="3" borderId="1" xfId="0" applyNumberFormat="1" applyFont="1" applyFill="1" applyBorder="1"/>
    <xf numFmtId="4" fontId="5" fillId="3" borderId="0" xfId="0" quotePrefix="1" applyNumberFormat="1" applyFont="1" applyFill="1"/>
    <xf numFmtId="43" fontId="23" fillId="3" borderId="0" xfId="2" applyFont="1" applyFill="1" applyAlignment="1">
      <alignment wrapText="1"/>
    </xf>
    <xf numFmtId="13" fontId="9" fillId="5" borderId="0" xfId="2" quotePrefix="1" applyNumberFormat="1" applyFont="1" applyFill="1" applyAlignment="1">
      <alignment vertical="center"/>
    </xf>
    <xf numFmtId="43" fontId="9" fillId="5" borderId="0" xfId="2" applyFont="1" applyFill="1" applyAlignment="1">
      <alignment vertical="center"/>
    </xf>
    <xf numFmtId="43" fontId="24" fillId="3" borderId="0" xfId="2" applyFont="1" applyFill="1"/>
    <xf numFmtId="165" fontId="30" fillId="3" borderId="0" xfId="2" applyNumberFormat="1" applyFont="1" applyFill="1"/>
    <xf numFmtId="165" fontId="34" fillId="3" borderId="0" xfId="2" applyNumberFormat="1" applyFont="1" applyFill="1"/>
    <xf numFmtId="43" fontId="29" fillId="3" borderId="0" xfId="2" applyFont="1" applyFill="1"/>
    <xf numFmtId="43" fontId="14" fillId="3" borderId="0" xfId="2" applyFont="1" applyFill="1"/>
    <xf numFmtId="43" fontId="34" fillId="3" borderId="0" xfId="2" applyFont="1" applyFill="1"/>
    <xf numFmtId="43" fontId="10" fillId="3" borderId="0" xfId="2" applyFont="1" applyFill="1" applyAlignment="1">
      <alignment wrapText="1"/>
    </xf>
    <xf numFmtId="0" fontId="121" fillId="0" borderId="0" xfId="0" applyFont="1"/>
    <xf numFmtId="43" fontId="123" fillId="0" borderId="0" xfId="2" applyFont="1" applyFill="1"/>
    <xf numFmtId="165" fontId="120" fillId="3" borderId="0" xfId="2" applyNumberFormat="1" applyFont="1" applyFill="1"/>
    <xf numFmtId="43" fontId="124" fillId="3" borderId="0" xfId="2" applyFont="1" applyFill="1"/>
    <xf numFmtId="43" fontId="123" fillId="3" borderId="0" xfId="2" applyFont="1" applyFill="1"/>
    <xf numFmtId="4" fontId="5" fillId="9" borderId="0" xfId="0" applyNumberFormat="1" applyFont="1" applyFill="1" applyAlignment="1">
      <alignment wrapText="1"/>
    </xf>
    <xf numFmtId="4" fontId="5" fillId="9" borderId="0" xfId="0" applyNumberFormat="1" applyFont="1" applyFill="1"/>
    <xf numFmtId="3" fontId="5" fillId="9" borderId="0" xfId="0" applyNumberFormat="1" applyFont="1" applyFill="1"/>
    <xf numFmtId="43" fontId="122" fillId="0" borderId="0" xfId="2" applyFont="1" applyFill="1" applyAlignment="1"/>
    <xf numFmtId="4" fontId="5" fillId="6" borderId="0" xfId="0" applyNumberFormat="1" applyFont="1" applyFill="1" applyAlignment="1">
      <alignment horizontal="left" wrapText="1"/>
    </xf>
    <xf numFmtId="4" fontId="6" fillId="6" borderId="0" xfId="0" applyNumberFormat="1" applyFont="1" applyFill="1"/>
    <xf numFmtId="171" fontId="120" fillId="5" borderId="0" xfId="2" applyNumberFormat="1" applyFont="1" applyFill="1" applyAlignment="1">
      <alignment horizontal="left" vertical="center"/>
    </xf>
    <xf numFmtId="43" fontId="8" fillId="3" borderId="0" xfId="13" applyNumberFormat="1" applyFill="1" applyAlignment="1" applyProtection="1"/>
    <xf numFmtId="43" fontId="23" fillId="3" borderId="0" xfId="2" applyFont="1" applyFill="1"/>
    <xf numFmtId="49" fontId="122" fillId="3" borderId="0" xfId="13" applyNumberFormat="1" applyFont="1" applyFill="1" applyAlignment="1" applyProtection="1"/>
    <xf numFmtId="43" fontId="122" fillId="3" borderId="0" xfId="2" applyFont="1" applyFill="1"/>
    <xf numFmtId="43" fontId="126" fillId="3" borderId="0" xfId="2" applyFont="1" applyFill="1"/>
    <xf numFmtId="165" fontId="122" fillId="3" borderId="0" xfId="2" applyNumberFormat="1" applyFont="1" applyFill="1"/>
    <xf numFmtId="165" fontId="125" fillId="3" borderId="0" xfId="2" applyNumberFormat="1" applyFont="1" applyFill="1"/>
    <xf numFmtId="43" fontId="12" fillId="3" borderId="0" xfId="2" applyFont="1" applyFill="1" applyAlignment="1"/>
    <xf numFmtId="43" fontId="10" fillId="3" borderId="0" xfId="2" applyFont="1" applyFill="1" applyAlignment="1"/>
    <xf numFmtId="4" fontId="5" fillId="6" borderId="0" xfId="0" applyNumberFormat="1" applyFont="1" applyFill="1"/>
    <xf numFmtId="43" fontId="127" fillId="3" borderId="0" xfId="2" applyFont="1" applyFill="1"/>
    <xf numFmtId="43" fontId="47" fillId="3" borderId="0" xfId="2" applyFont="1" applyFill="1"/>
    <xf numFmtId="4" fontId="6" fillId="115" borderId="0" xfId="0" applyNumberFormat="1" applyFont="1" applyFill="1"/>
    <xf numFmtId="43" fontId="11" fillId="115" borderId="0" xfId="2" applyFont="1" applyFill="1" applyAlignment="1">
      <alignment horizontal="center" vertical="center" wrapText="1"/>
    </xf>
    <xf numFmtId="4" fontId="5" fillId="3" borderId="0" xfId="0" applyNumberFormat="1" applyFont="1" applyFill="1" applyAlignment="1">
      <alignment horizontal="left" wrapText="1"/>
    </xf>
    <xf numFmtId="4" fontId="6" fillId="116" borderId="0" xfId="0" applyNumberFormat="1" applyFont="1" applyFill="1"/>
    <xf numFmtId="0" fontId="5" fillId="116" borderId="0" xfId="0" applyFont="1" applyFill="1"/>
    <xf numFmtId="4" fontId="5" fillId="3" borderId="0" xfId="0" quotePrefix="1" applyNumberFormat="1" applyFont="1" applyFill="1" applyAlignment="1">
      <alignment wrapText="1"/>
    </xf>
    <xf numFmtId="4" fontId="6" fillId="14" borderId="0" xfId="0" applyNumberFormat="1" applyFont="1" applyFill="1"/>
    <xf numFmtId="0" fontId="5" fillId="14" borderId="0" xfId="0" applyFont="1" applyFill="1"/>
    <xf numFmtId="4" fontId="6" fillId="19" borderId="0" xfId="0" applyNumberFormat="1" applyFont="1" applyFill="1"/>
    <xf numFmtId="0" fontId="5" fillId="19" borderId="0" xfId="0" applyFont="1" applyFill="1"/>
    <xf numFmtId="4" fontId="6" fillId="8" borderId="0" xfId="0" applyNumberFormat="1" applyFont="1" applyFill="1" applyAlignment="1">
      <alignment horizontal="right"/>
    </xf>
    <xf numFmtId="0" fontId="5" fillId="8" borderId="0" xfId="0" applyFont="1" applyFill="1"/>
    <xf numFmtId="0" fontId="5" fillId="8" borderId="0" xfId="0" applyFont="1" applyFill="1" applyAlignment="1">
      <alignment horizontal="right"/>
    </xf>
    <xf numFmtId="0" fontId="14" fillId="3" borderId="0" xfId="66" applyFont="1" applyFill="1" applyAlignment="1">
      <alignment horizontal="left"/>
    </xf>
    <xf numFmtId="4" fontId="5" fillId="0" borderId="0" xfId="0" quotePrefix="1" applyNumberFormat="1" applyFont="1"/>
    <xf numFmtId="4" fontId="14" fillId="3" borderId="0" xfId="0" quotePrefix="1" applyNumberFormat="1" applyFont="1" applyFill="1" applyAlignment="1">
      <alignment horizontal="right"/>
    </xf>
    <xf numFmtId="4" fontId="128" fillId="11" borderId="0" xfId="65" applyNumberFormat="1" applyFont="1" applyAlignment="1">
      <alignment vertical="top"/>
    </xf>
    <xf numFmtId="4" fontId="128" fillId="11" borderId="0" xfId="65" applyNumberFormat="1" applyFont="1" applyAlignment="1"/>
    <xf numFmtId="43" fontId="5" fillId="3" borderId="0" xfId="2" applyFont="1" applyFill="1" applyBorder="1"/>
    <xf numFmtId="43" fontId="5" fillId="4" borderId="0" xfId="2" applyFont="1" applyFill="1" applyBorder="1"/>
    <xf numFmtId="4" fontId="5" fillId="0" borderId="0" xfId="0" applyNumberFormat="1" applyFont="1" applyAlignment="1">
      <alignment vertical="center"/>
    </xf>
    <xf numFmtId="0" fontId="14" fillId="3" borderId="0" xfId="66" applyFont="1" applyFill="1"/>
    <xf numFmtId="43" fontId="23" fillId="3" borderId="0" xfId="2" applyFont="1" applyFill="1" applyAlignment="1">
      <alignment horizontal="left" wrapText="1"/>
    </xf>
    <xf numFmtId="49" fontId="129" fillId="0" borderId="0" xfId="0" applyNumberFormat="1" applyFont="1" applyAlignment="1">
      <alignment horizontal="left"/>
    </xf>
    <xf numFmtId="0" fontId="130" fillId="0" borderId="0" xfId="0" applyFont="1"/>
    <xf numFmtId="43" fontId="23" fillId="0" borderId="0" xfId="2" applyFont="1" applyAlignment="1">
      <alignment horizontal="left" wrapText="1"/>
    </xf>
    <xf numFmtId="49" fontId="8" fillId="3" borderId="0" xfId="13" applyNumberFormat="1" applyFill="1" applyAlignment="1" applyProtection="1"/>
    <xf numFmtId="0" fontId="131" fillId="119" borderId="34" xfId="0" applyFont="1" applyFill="1" applyBorder="1" applyAlignment="1">
      <alignment horizontal="center" vertical="center" wrapText="1" readingOrder="1"/>
    </xf>
    <xf numFmtId="0" fontId="131" fillId="120" borderId="34" xfId="0" applyFont="1" applyFill="1" applyBorder="1" applyAlignment="1">
      <alignment horizontal="center" vertical="center" wrapText="1" readingOrder="1"/>
    </xf>
    <xf numFmtId="0" fontId="132" fillId="0" borderId="35" xfId="0" applyFont="1" applyBorder="1" applyAlignment="1">
      <alignment vertical="top" wrapText="1" readingOrder="1"/>
    </xf>
    <xf numFmtId="0" fontId="132" fillId="0" borderId="35" xfId="0" applyFont="1" applyBorder="1" applyAlignment="1">
      <alignment horizontal="center" vertical="top" wrapText="1" readingOrder="1"/>
    </xf>
    <xf numFmtId="0" fontId="133" fillId="0" borderId="35" xfId="0" applyFont="1" applyBorder="1" applyAlignment="1">
      <alignment horizontal="center" vertical="top" wrapText="1" readingOrder="1"/>
    </xf>
    <xf numFmtId="170" fontId="132" fillId="0" borderId="35" xfId="0" applyNumberFormat="1" applyFont="1" applyBorder="1" applyAlignment="1">
      <alignment horizontal="center" vertical="top" wrapText="1" readingOrder="1"/>
    </xf>
    <xf numFmtId="174" fontId="132" fillId="0" borderId="35" xfId="0" applyNumberFormat="1" applyFont="1" applyBorder="1" applyAlignment="1">
      <alignment vertical="top" wrapText="1" readingOrder="1"/>
    </xf>
    <xf numFmtId="0" fontId="132" fillId="0" borderId="35" xfId="0" applyFont="1" applyBorder="1" applyAlignment="1">
      <alignment horizontal="left" vertical="top" wrapText="1" readingOrder="1"/>
    </xf>
    <xf numFmtId="175" fontId="132" fillId="0" borderId="35" xfId="0" applyNumberFormat="1" applyFont="1" applyBorder="1" applyAlignment="1">
      <alignment horizontal="center" vertical="top" wrapText="1" readingOrder="1"/>
    </xf>
    <xf numFmtId="176" fontId="132" fillId="0" borderId="35" xfId="0" applyNumberFormat="1" applyFont="1" applyBorder="1" applyAlignment="1">
      <alignment horizontal="center" vertical="top" wrapText="1" readingOrder="1"/>
    </xf>
    <xf numFmtId="175" fontId="132" fillId="0" borderId="35" xfId="0" applyNumberFormat="1" applyFont="1" applyBorder="1" applyAlignment="1">
      <alignment vertical="top" wrapText="1" readingOrder="1"/>
    </xf>
    <xf numFmtId="177" fontId="132" fillId="0" borderId="35" xfId="0" applyNumberFormat="1" applyFont="1" applyBorder="1" applyAlignment="1">
      <alignment vertical="top" wrapText="1" readingOrder="1"/>
    </xf>
    <xf numFmtId="0" fontId="132" fillId="9" borderId="35" xfId="0" applyFont="1" applyFill="1" applyBorder="1" applyAlignment="1">
      <alignment vertical="top" wrapText="1" readingOrder="1"/>
    </xf>
    <xf numFmtId="170" fontId="132" fillId="9" borderId="35" xfId="0" applyNumberFormat="1" applyFont="1" applyFill="1" applyBorder="1" applyAlignment="1">
      <alignment horizontal="center" vertical="top" wrapText="1" readingOrder="1"/>
    </xf>
    <xf numFmtId="174" fontId="132" fillId="9" borderId="35" xfId="0" applyNumberFormat="1" applyFont="1" applyFill="1" applyBorder="1" applyAlignment="1">
      <alignment vertical="top" wrapText="1" readingOrder="1"/>
    </xf>
    <xf numFmtId="17" fontId="5" fillId="0" borderId="0" xfId="0" applyNumberFormat="1" applyFont="1"/>
    <xf numFmtId="43" fontId="134" fillId="117" borderId="0" xfId="2" applyFont="1" applyFill="1" applyAlignment="1"/>
    <xf numFmtId="0" fontId="48" fillId="0" borderId="0" xfId="0" applyFont="1" applyAlignment="1">
      <alignment horizontal="left" vertical="center" indent="1"/>
    </xf>
    <xf numFmtId="4" fontId="0" fillId="0" borderId="0" xfId="0" applyNumberFormat="1"/>
    <xf numFmtId="171" fontId="120" fillId="114" borderId="0" xfId="2" applyNumberFormat="1" applyFont="1" applyFill="1" applyAlignment="1">
      <alignment horizontal="left" vertical="center"/>
    </xf>
    <xf numFmtId="43" fontId="135" fillId="0" borderId="0" xfId="2" applyFont="1" applyFill="1" applyAlignment="1"/>
    <xf numFmtId="179" fontId="58" fillId="121" borderId="36" xfId="67" applyNumberFormat="1" applyFont="1" applyFill="1" applyBorder="1" applyAlignment="1">
      <alignment horizontal="centerContinuous"/>
    </xf>
    <xf numFmtId="179" fontId="58" fillId="121" borderId="37" xfId="67" applyNumberFormat="1" applyFont="1" applyFill="1" applyBorder="1" applyAlignment="1">
      <alignment horizontal="centerContinuous"/>
    </xf>
    <xf numFmtId="4" fontId="136" fillId="121" borderId="37" xfId="67" applyNumberFormat="1" applyFont="1" applyFill="1" applyBorder="1"/>
    <xf numFmtId="49" fontId="58" fillId="121" borderId="37" xfId="67" applyNumberFormat="1" applyFont="1" applyFill="1" applyBorder="1" applyAlignment="1">
      <alignment horizontal="centerContinuous"/>
    </xf>
    <xf numFmtId="179" fontId="5" fillId="121" borderId="37" xfId="67" applyNumberFormat="1" applyFill="1" applyBorder="1" applyAlignment="1">
      <alignment horizontal="centerContinuous"/>
    </xf>
    <xf numFmtId="49" fontId="5" fillId="121" borderId="37" xfId="67" applyNumberFormat="1" applyFill="1" applyBorder="1" applyAlignment="1">
      <alignment horizontal="centerContinuous"/>
    </xf>
    <xf numFmtId="179" fontId="5" fillId="121" borderId="38" xfId="67" applyNumberFormat="1" applyFill="1" applyBorder="1" applyAlignment="1">
      <alignment horizontal="centerContinuous"/>
    </xf>
    <xf numFmtId="49" fontId="5" fillId="121" borderId="38" xfId="67" applyNumberFormat="1" applyFill="1" applyBorder="1" applyAlignment="1">
      <alignment horizontal="centerContinuous"/>
    </xf>
    <xf numFmtId="0" fontId="5" fillId="0" borderId="0" xfId="67"/>
    <xf numFmtId="179" fontId="58" fillId="122" borderId="0" xfId="67" applyNumberFormat="1" applyFont="1" applyFill="1"/>
    <xf numFmtId="4" fontId="136" fillId="122" borderId="0" xfId="67" applyNumberFormat="1" applyFont="1" applyFill="1"/>
    <xf numFmtId="49" fontId="58" fillId="122" borderId="0" xfId="67" applyNumberFormat="1" applyFont="1" applyFill="1"/>
    <xf numFmtId="179" fontId="5" fillId="122" borderId="0" xfId="67" applyNumberFormat="1" applyFill="1"/>
    <xf numFmtId="49" fontId="5" fillId="122" borderId="0" xfId="67" applyNumberFormat="1" applyFill="1"/>
    <xf numFmtId="179" fontId="58" fillId="121" borderId="39" xfId="67" applyNumberFormat="1" applyFont="1" applyFill="1" applyBorder="1"/>
    <xf numFmtId="179" fontId="58" fillId="121" borderId="40" xfId="67" applyNumberFormat="1" applyFont="1" applyFill="1" applyBorder="1"/>
    <xf numFmtId="4" fontId="136" fillId="121" borderId="40" xfId="67" applyNumberFormat="1" applyFont="1" applyFill="1" applyBorder="1"/>
    <xf numFmtId="49" fontId="58" fillId="121" borderId="40" xfId="67" applyNumberFormat="1" applyFont="1" applyFill="1" applyBorder="1"/>
    <xf numFmtId="180" fontId="5" fillId="121" borderId="40" xfId="67" applyNumberFormat="1" applyFill="1" applyBorder="1"/>
    <xf numFmtId="179" fontId="5" fillId="121" borderId="40" xfId="67" applyNumberFormat="1" applyFill="1" applyBorder="1"/>
    <xf numFmtId="49" fontId="5" fillId="121" borderId="40" xfId="67" applyNumberFormat="1" applyFill="1" applyBorder="1"/>
    <xf numFmtId="49" fontId="5" fillId="121" borderId="41" xfId="67" applyNumberFormat="1" applyFill="1" applyBorder="1"/>
    <xf numFmtId="179" fontId="58" fillId="121" borderId="42" xfId="67" applyNumberFormat="1" applyFont="1" applyFill="1" applyBorder="1"/>
    <xf numFmtId="179" fontId="58" fillId="121" borderId="43" xfId="67" applyNumberFormat="1" applyFont="1" applyFill="1" applyBorder="1"/>
    <xf numFmtId="4" fontId="136" fillId="121" borderId="43" xfId="67" applyNumberFormat="1" applyFont="1" applyFill="1" applyBorder="1"/>
    <xf numFmtId="49" fontId="58" fillId="121" borderId="43" xfId="67" applyNumberFormat="1" applyFont="1" applyFill="1" applyBorder="1"/>
    <xf numFmtId="181" fontId="5" fillId="121" borderId="43" xfId="67" applyNumberFormat="1" applyFill="1" applyBorder="1"/>
    <xf numFmtId="179" fontId="5" fillId="121" borderId="43" xfId="67" applyNumberFormat="1" applyFill="1" applyBorder="1"/>
    <xf numFmtId="49" fontId="5" fillId="121" borderId="43" xfId="67" applyNumberFormat="1" applyFill="1" applyBorder="1"/>
    <xf numFmtId="49" fontId="5" fillId="121" borderId="44" xfId="67" applyNumberFormat="1" applyFill="1" applyBorder="1"/>
    <xf numFmtId="179" fontId="56" fillId="121" borderId="36" xfId="67" applyNumberFormat="1" applyFont="1" applyFill="1" applyBorder="1" applyAlignment="1">
      <alignment horizontal="center"/>
    </xf>
    <xf numFmtId="4" fontId="56" fillId="121" borderId="36" xfId="67" applyNumberFormat="1" applyFont="1" applyFill="1" applyBorder="1"/>
    <xf numFmtId="49" fontId="14" fillId="121" borderId="27" xfId="67" applyNumberFormat="1" applyFont="1" applyFill="1" applyBorder="1" applyAlignment="1">
      <alignment horizontal="center"/>
    </xf>
    <xf numFmtId="49" fontId="56" fillId="121" borderId="36" xfId="67" applyNumberFormat="1" applyFont="1" applyFill="1" applyBorder="1" applyAlignment="1">
      <alignment horizontal="center"/>
    </xf>
    <xf numFmtId="179" fontId="14" fillId="121" borderId="36" xfId="67" applyNumberFormat="1" applyFont="1" applyFill="1" applyBorder="1" applyAlignment="1">
      <alignment horizontal="center"/>
    </xf>
    <xf numFmtId="179" fontId="14" fillId="121" borderId="27" xfId="67" applyNumberFormat="1" applyFont="1" applyFill="1" applyBorder="1" applyAlignment="1">
      <alignment horizontal="center"/>
    </xf>
    <xf numFmtId="179" fontId="56" fillId="121" borderId="45" xfId="67" applyNumberFormat="1" applyFont="1" applyFill="1" applyBorder="1" applyAlignment="1">
      <alignment horizontal="center"/>
    </xf>
    <xf numFmtId="4" fontId="56" fillId="121" borderId="45" xfId="67" applyNumberFormat="1" applyFont="1" applyFill="1" applyBorder="1"/>
    <xf numFmtId="49" fontId="14" fillId="121" borderId="46" xfId="67" applyNumberFormat="1" applyFont="1" applyFill="1" applyBorder="1" applyAlignment="1">
      <alignment horizontal="center"/>
    </xf>
    <xf numFmtId="49" fontId="56" fillId="121" borderId="45" xfId="67" applyNumberFormat="1" applyFont="1" applyFill="1" applyBorder="1" applyAlignment="1">
      <alignment horizontal="center"/>
    </xf>
    <xf numFmtId="179" fontId="14" fillId="121" borderId="45" xfId="67" applyNumberFormat="1" applyFont="1" applyFill="1" applyBorder="1" applyAlignment="1">
      <alignment horizontal="center"/>
    </xf>
    <xf numFmtId="179" fontId="14" fillId="121" borderId="46" xfId="67" applyNumberFormat="1" applyFont="1" applyFill="1" applyBorder="1" applyAlignment="1">
      <alignment horizontal="center"/>
    </xf>
    <xf numFmtId="49" fontId="14" fillId="121" borderId="46" xfId="67" applyNumberFormat="1" applyFont="1" applyFill="1" applyBorder="1" applyAlignment="1">
      <alignment horizontal="center" wrapText="1"/>
    </xf>
    <xf numFmtId="179" fontId="56" fillId="121" borderId="42" xfId="67" applyNumberFormat="1" applyFont="1" applyFill="1" applyBorder="1" applyAlignment="1">
      <alignment horizontal="center"/>
    </xf>
    <xf numFmtId="4" fontId="56" fillId="121" borderId="42" xfId="67" applyNumberFormat="1" applyFont="1" applyFill="1" applyBorder="1"/>
    <xf numFmtId="49" fontId="14" fillId="121" borderId="47" xfId="67" applyNumberFormat="1" applyFont="1" applyFill="1" applyBorder="1" applyAlignment="1">
      <alignment horizontal="center"/>
    </xf>
    <xf numFmtId="49" fontId="56" fillId="121" borderId="42" xfId="67" applyNumberFormat="1" applyFont="1" applyFill="1" applyBorder="1" applyAlignment="1">
      <alignment horizontal="center"/>
    </xf>
    <xf numFmtId="179" fontId="14" fillId="121" borderId="42" xfId="67" applyNumberFormat="1" applyFont="1" applyFill="1" applyBorder="1" applyAlignment="1">
      <alignment horizontal="center"/>
    </xf>
    <xf numFmtId="179" fontId="14" fillId="121" borderId="47" xfId="67" applyNumberFormat="1" applyFont="1" applyFill="1" applyBorder="1" applyAlignment="1">
      <alignment horizontal="center"/>
    </xf>
    <xf numFmtId="4" fontId="58" fillId="122" borderId="0" xfId="67" applyNumberFormat="1" applyFont="1" applyFill="1"/>
    <xf numFmtId="179" fontId="56" fillId="121" borderId="39" xfId="67" applyNumberFormat="1" applyFont="1" applyFill="1" applyBorder="1" applyAlignment="1">
      <alignment horizontal="center"/>
    </xf>
    <xf numFmtId="4" fontId="56" fillId="121" borderId="39" xfId="67" applyNumberFormat="1" applyFont="1" applyFill="1" applyBorder="1"/>
    <xf numFmtId="49" fontId="14" fillId="121" borderId="36" xfId="67" applyNumberFormat="1" applyFont="1" applyFill="1" applyBorder="1" applyAlignment="1">
      <alignment horizontal="center"/>
    </xf>
    <xf numFmtId="179" fontId="58" fillId="0" borderId="48" xfId="67" applyNumberFormat="1" applyFont="1" applyBorder="1" applyProtection="1">
      <protection locked="0"/>
    </xf>
    <xf numFmtId="179" fontId="58" fillId="0" borderId="12" xfId="67" applyNumberFormat="1" applyFont="1" applyBorder="1" applyProtection="1">
      <protection locked="0"/>
    </xf>
    <xf numFmtId="4" fontId="58" fillId="0" borderId="49" xfId="67" applyNumberFormat="1" applyFont="1" applyBorder="1" applyProtection="1">
      <protection locked="0"/>
    </xf>
    <xf numFmtId="49" fontId="136" fillId="0" borderId="40" xfId="67" applyNumberFormat="1" applyFont="1" applyBorder="1" applyProtection="1">
      <protection locked="0"/>
    </xf>
    <xf numFmtId="49" fontId="58" fillId="0" borderId="40" xfId="67" applyNumberFormat="1" applyFont="1" applyBorder="1" applyProtection="1">
      <protection locked="0"/>
    </xf>
    <xf numFmtId="179" fontId="58" fillId="0" borderId="0" xfId="67" applyNumberFormat="1" applyFont="1" applyProtection="1">
      <protection locked="0"/>
    </xf>
    <xf numFmtId="179" fontId="137" fillId="0" borderId="0" xfId="67" applyNumberFormat="1" applyFont="1" applyProtection="1">
      <protection locked="0"/>
    </xf>
    <xf numFmtId="49" fontId="137" fillId="0" borderId="0" xfId="67" applyNumberFormat="1" applyFont="1" applyProtection="1">
      <protection locked="0"/>
    </xf>
    <xf numFmtId="179" fontId="136" fillId="0" borderId="0" xfId="67" applyNumberFormat="1" applyFont="1" applyProtection="1">
      <protection locked="0"/>
    </xf>
    <xf numFmtId="49" fontId="136" fillId="0" borderId="0" xfId="67" applyNumberFormat="1" applyFont="1" applyProtection="1">
      <protection locked="0"/>
    </xf>
    <xf numFmtId="179" fontId="56" fillId="121" borderId="48" xfId="67" applyNumberFormat="1" applyFont="1" applyFill="1" applyBorder="1"/>
    <xf numFmtId="179" fontId="56" fillId="121" borderId="49" xfId="67" applyNumberFormat="1" applyFont="1" applyFill="1" applyBorder="1" applyAlignment="1">
      <alignment horizontal="left"/>
    </xf>
    <xf numFmtId="49" fontId="56" fillId="121" borderId="50" xfId="67" applyNumberFormat="1" applyFont="1" applyFill="1" applyBorder="1" applyAlignment="1">
      <alignment horizontal="right"/>
    </xf>
    <xf numFmtId="49" fontId="137" fillId="121" borderId="12" xfId="67" applyNumberFormat="1" applyFont="1" applyFill="1" applyBorder="1" applyProtection="1">
      <protection locked="0"/>
    </xf>
    <xf numFmtId="49" fontId="56" fillId="121" borderId="12" xfId="67" applyNumberFormat="1" applyFont="1" applyFill="1" applyBorder="1" applyProtection="1">
      <protection locked="0"/>
    </xf>
    <xf numFmtId="179" fontId="56" fillId="121" borderId="12" xfId="67" applyNumberFormat="1" applyFont="1" applyFill="1" applyBorder="1" applyProtection="1">
      <protection locked="0"/>
    </xf>
    <xf numFmtId="179" fontId="137" fillId="121" borderId="49" xfId="67" applyNumberFormat="1" applyFont="1" applyFill="1" applyBorder="1" applyProtection="1">
      <protection locked="0"/>
    </xf>
    <xf numFmtId="179" fontId="138" fillId="121" borderId="50" xfId="67" applyNumberFormat="1" applyFont="1" applyFill="1" applyBorder="1" applyProtection="1">
      <protection locked="0"/>
    </xf>
    <xf numFmtId="49" fontId="137" fillId="121" borderId="40" xfId="67" applyNumberFormat="1" applyFont="1" applyFill="1" applyBorder="1" applyProtection="1">
      <protection locked="0"/>
    </xf>
    <xf numFmtId="179" fontId="137" fillId="121" borderId="40" xfId="67" applyNumberFormat="1" applyFont="1" applyFill="1" applyBorder="1" applyProtection="1">
      <protection locked="0"/>
    </xf>
    <xf numFmtId="49" fontId="137" fillId="121" borderId="41" xfId="67" applyNumberFormat="1" applyFont="1" applyFill="1" applyBorder="1" applyProtection="1">
      <protection locked="0"/>
    </xf>
    <xf numFmtId="0" fontId="14" fillId="0" borderId="0" xfId="67" applyFont="1"/>
    <xf numFmtId="179" fontId="56" fillId="121" borderId="52" xfId="67" applyNumberFormat="1" applyFont="1" applyFill="1" applyBorder="1"/>
    <xf numFmtId="179" fontId="56" fillId="121" borderId="53" xfId="67" applyNumberFormat="1" applyFont="1" applyFill="1" applyBorder="1" applyAlignment="1">
      <alignment horizontal="left"/>
    </xf>
    <xf numFmtId="15" fontId="56" fillId="121" borderId="54" xfId="67" applyNumberFormat="1" applyFont="1" applyFill="1" applyBorder="1"/>
    <xf numFmtId="49" fontId="14" fillId="121" borderId="0" xfId="67" applyNumberFormat="1" applyFont="1" applyFill="1" applyAlignment="1" applyProtection="1">
      <alignment horizontal="right" vertical="center"/>
      <protection locked="0"/>
    </xf>
    <xf numFmtId="49" fontId="13" fillId="121" borderId="0" xfId="67" applyNumberFormat="1" applyFont="1" applyFill="1" applyAlignment="1" applyProtection="1">
      <alignment horizontal="center" vertical="center"/>
      <protection locked="0"/>
    </xf>
    <xf numFmtId="179" fontId="56" fillId="121" borderId="0" xfId="67" applyNumberFormat="1" applyFont="1" applyFill="1" applyProtection="1">
      <protection locked="0"/>
    </xf>
    <xf numFmtId="179" fontId="137" fillId="121" borderId="53" xfId="67" applyNumberFormat="1" applyFont="1" applyFill="1" applyBorder="1" applyProtection="1">
      <protection locked="0"/>
    </xf>
    <xf numFmtId="179" fontId="137" fillId="121" borderId="54" xfId="67" applyNumberFormat="1" applyFont="1" applyFill="1" applyBorder="1" applyProtection="1">
      <protection locked="0"/>
    </xf>
    <xf numFmtId="49" fontId="137" fillId="121" borderId="0" xfId="67" applyNumberFormat="1" applyFont="1" applyFill="1" applyProtection="1">
      <protection locked="0"/>
    </xf>
    <xf numFmtId="179" fontId="139" fillId="121" borderId="0" xfId="67" applyNumberFormat="1" applyFont="1" applyFill="1" applyProtection="1">
      <protection locked="0"/>
    </xf>
    <xf numFmtId="179" fontId="140" fillId="121" borderId="0" xfId="67" applyNumberFormat="1" applyFont="1" applyFill="1" applyProtection="1">
      <protection locked="0"/>
    </xf>
    <xf numFmtId="49" fontId="139" fillId="123" borderId="55" xfId="67" applyNumberFormat="1" applyFont="1" applyFill="1" applyBorder="1" applyProtection="1">
      <protection locked="0"/>
    </xf>
    <xf numFmtId="49" fontId="137" fillId="121" borderId="56" xfId="67" applyNumberFormat="1" applyFont="1" applyFill="1" applyBorder="1" applyProtection="1">
      <protection locked="0"/>
    </xf>
    <xf numFmtId="179" fontId="56" fillId="121" borderId="0" xfId="67" applyNumberFormat="1" applyFont="1" applyFill="1" applyAlignment="1">
      <alignment horizontal="left"/>
    </xf>
    <xf numFmtId="49" fontId="54" fillId="123" borderId="55" xfId="67" applyNumberFormat="1" applyFont="1" applyFill="1" applyBorder="1" applyAlignment="1">
      <alignment horizontal="right"/>
    </xf>
    <xf numFmtId="49" fontId="56" fillId="121" borderId="0" xfId="67" applyNumberFormat="1" applyFont="1" applyFill="1" applyProtection="1">
      <protection locked="0"/>
    </xf>
    <xf numFmtId="49" fontId="140" fillId="121" borderId="56" xfId="67" applyNumberFormat="1" applyFont="1" applyFill="1" applyBorder="1" applyProtection="1">
      <protection locked="0"/>
    </xf>
    <xf numFmtId="15" fontId="56" fillId="123" borderId="55" xfId="67" applyNumberFormat="1" applyFont="1" applyFill="1" applyBorder="1"/>
    <xf numFmtId="179" fontId="56" fillId="121" borderId="57" xfId="67" applyNumberFormat="1" applyFont="1" applyFill="1" applyBorder="1"/>
    <xf numFmtId="179" fontId="56" fillId="121" borderId="58" xfId="67" applyNumberFormat="1" applyFont="1" applyFill="1" applyBorder="1" applyAlignment="1">
      <alignment horizontal="left"/>
    </xf>
    <xf numFmtId="49" fontId="54" fillId="123" borderId="55" xfId="2329" applyNumberFormat="1" applyFont="1" applyFill="1" applyBorder="1"/>
    <xf numFmtId="49" fontId="137" fillId="121" borderId="58" xfId="67" applyNumberFormat="1" applyFont="1" applyFill="1" applyBorder="1" applyProtection="1">
      <protection locked="0"/>
    </xf>
    <xf numFmtId="49" fontId="56" fillId="121" borderId="58" xfId="67" applyNumberFormat="1" applyFont="1" applyFill="1" applyBorder="1" applyProtection="1">
      <protection locked="0"/>
    </xf>
    <xf numFmtId="179" fontId="56" fillId="121" borderId="58" xfId="67" applyNumberFormat="1" applyFont="1" applyFill="1" applyBorder="1" applyProtection="1">
      <protection locked="0"/>
    </xf>
    <xf numFmtId="179" fontId="137" fillId="121" borderId="59" xfId="67" applyNumberFormat="1" applyFont="1" applyFill="1" applyBorder="1" applyProtection="1">
      <protection locked="0"/>
    </xf>
    <xf numFmtId="15" fontId="56" fillId="121" borderId="60" xfId="67" applyNumberFormat="1" applyFont="1" applyFill="1" applyBorder="1" applyAlignment="1">
      <alignment horizontal="left"/>
    </xf>
    <xf numFmtId="49" fontId="137" fillId="121" borderId="43" xfId="67" applyNumberFormat="1" applyFont="1" applyFill="1" applyBorder="1" applyProtection="1">
      <protection locked="0"/>
    </xf>
    <xf numFmtId="179" fontId="137" fillId="121" borderId="43" xfId="67" applyNumberFormat="1" applyFont="1" applyFill="1" applyBorder="1" applyProtection="1">
      <protection locked="0"/>
    </xf>
    <xf numFmtId="49" fontId="137" fillId="121" borderId="61" xfId="67" applyNumberFormat="1" applyFont="1" applyFill="1" applyBorder="1" applyProtection="1">
      <protection locked="0"/>
    </xf>
    <xf numFmtId="49" fontId="137" fillId="121" borderId="62" xfId="67" applyNumberFormat="1" applyFont="1" applyFill="1" applyBorder="1" applyProtection="1">
      <protection locked="0"/>
    </xf>
    <xf numFmtId="0" fontId="142" fillId="7" borderId="0" xfId="0" applyFont="1" applyFill="1"/>
    <xf numFmtId="179" fontId="143" fillId="0" borderId="0" xfId="67" applyNumberFormat="1" applyFont="1" applyAlignment="1">
      <alignment horizontal="left"/>
    </xf>
    <xf numFmtId="182" fontId="142" fillId="0" borderId="0" xfId="67" applyNumberFormat="1" applyFont="1"/>
    <xf numFmtId="49" fontId="144" fillId="0" borderId="0" xfId="67" applyNumberFormat="1" applyFont="1" applyProtection="1">
      <protection locked="0"/>
    </xf>
    <xf numFmtId="0" fontId="142" fillId="0" borderId="0" xfId="0" applyFont="1"/>
    <xf numFmtId="179" fontId="143" fillId="0" borderId="0" xfId="67" applyNumberFormat="1" applyFont="1" applyProtection="1">
      <protection locked="0"/>
    </xf>
    <xf numFmtId="0" fontId="142" fillId="0" borderId="0" xfId="0" quotePrefix="1" applyFont="1"/>
    <xf numFmtId="179" fontId="144" fillId="0" borderId="0" xfId="67" applyNumberFormat="1" applyFont="1" applyProtection="1">
      <protection locked="0"/>
    </xf>
    <xf numFmtId="0" fontId="142" fillId="0" borderId="0" xfId="67" applyFont="1"/>
    <xf numFmtId="49" fontId="144" fillId="0" borderId="0" xfId="67" applyNumberFormat="1" applyFont="1" applyAlignment="1" applyProtection="1">
      <alignment horizontal="center"/>
      <protection locked="0"/>
    </xf>
    <xf numFmtId="0" fontId="20" fillId="0" borderId="0" xfId="0" applyFont="1"/>
    <xf numFmtId="179" fontId="145" fillId="0" borderId="0" xfId="67" applyNumberFormat="1" applyFont="1" applyProtection="1">
      <protection locked="0"/>
    </xf>
    <xf numFmtId="0" fontId="20" fillId="0" borderId="0" xfId="0" applyFont="1" applyAlignment="1">
      <alignment horizontal="center"/>
    </xf>
    <xf numFmtId="0" fontId="146" fillId="124" borderId="0" xfId="67" applyFont="1" applyFill="1"/>
    <xf numFmtId="0" fontId="5" fillId="124" borderId="0" xfId="67" applyFill="1"/>
    <xf numFmtId="0" fontId="146" fillId="0" borderId="0" xfId="67" applyFont="1"/>
    <xf numFmtId="0" fontId="20" fillId="125" borderId="0" xfId="0" applyFont="1" applyFill="1"/>
    <xf numFmtId="0" fontId="142" fillId="125" borderId="0" xfId="67" applyFont="1" applyFill="1"/>
    <xf numFmtId="0" fontId="142" fillId="125" borderId="0" xfId="0" applyFont="1" applyFill="1"/>
    <xf numFmtId="0" fontId="0" fillId="125" borderId="0" xfId="0" applyFill="1"/>
    <xf numFmtId="179" fontId="145" fillId="125" borderId="0" xfId="67" applyNumberFormat="1" applyFont="1" applyFill="1" applyProtection="1">
      <protection locked="0"/>
    </xf>
    <xf numFmtId="0" fontId="142" fillId="125" borderId="0" xfId="0" quotePrefix="1" applyFont="1" applyFill="1"/>
    <xf numFmtId="0" fontId="142" fillId="0" borderId="0" xfId="67" applyFont="1" applyAlignment="1">
      <alignment horizontal="left"/>
    </xf>
    <xf numFmtId="14" fontId="142" fillId="0" borderId="0" xfId="67" applyNumberFormat="1" applyFont="1"/>
    <xf numFmtId="14" fontId="142" fillId="0" borderId="0" xfId="67" applyNumberFormat="1" applyFont="1" applyAlignment="1">
      <alignment horizontal="left"/>
    </xf>
    <xf numFmtId="0" fontId="142" fillId="0" borderId="0" xfId="67" quotePrefix="1" applyFont="1"/>
    <xf numFmtId="0" fontId="142" fillId="0" borderId="0" xfId="67" applyFont="1" applyAlignment="1">
      <alignment horizontal="center"/>
    </xf>
    <xf numFmtId="49" fontId="142" fillId="0" borderId="0" xfId="2329" applyNumberFormat="1" applyFont="1"/>
    <xf numFmtId="49" fontId="142" fillId="0" borderId="0" xfId="2330" applyNumberFormat="1" applyFont="1" applyFill="1"/>
    <xf numFmtId="0" fontId="58" fillId="0" borderId="0" xfId="2331" applyFont="1" applyAlignment="1">
      <alignment wrapText="1"/>
    </xf>
    <xf numFmtId="4" fontId="5" fillId="0" borderId="0" xfId="67" applyNumberFormat="1"/>
    <xf numFmtId="49" fontId="5" fillId="0" borderId="0" xfId="67" applyNumberFormat="1"/>
    <xf numFmtId="49" fontId="129" fillId="0" borderId="0" xfId="0" quotePrefix="1" applyNumberFormat="1" applyFont="1" applyAlignment="1">
      <alignment horizontal="left"/>
    </xf>
    <xf numFmtId="182" fontId="142" fillId="9" borderId="0" xfId="67" applyNumberFormat="1" applyFont="1" applyFill="1"/>
    <xf numFmtId="43" fontId="9" fillId="126" borderId="0" xfId="2" applyFont="1" applyFill="1" applyAlignment="1"/>
    <xf numFmtId="43" fontId="10" fillId="126" borderId="0" xfId="2" applyFont="1" applyFill="1"/>
    <xf numFmtId="43" fontId="24" fillId="126" borderId="0" xfId="2" applyFont="1" applyFill="1"/>
    <xf numFmtId="171" fontId="120" fillId="126" borderId="0" xfId="2" applyNumberFormat="1" applyFont="1" applyFill="1" applyAlignment="1">
      <alignment horizontal="left" vertical="center"/>
    </xf>
    <xf numFmtId="43" fontId="11" fillId="126" borderId="0" xfId="2" applyFont="1" applyFill="1" applyAlignment="1">
      <alignment horizontal="center" vertical="center" wrapText="1"/>
    </xf>
    <xf numFmtId="49" fontId="8" fillId="126" borderId="0" xfId="13" applyNumberFormat="1" applyFill="1" applyAlignment="1" applyProtection="1"/>
    <xf numFmtId="43" fontId="17" fillId="126" borderId="0" xfId="2" applyFont="1" applyFill="1"/>
    <xf numFmtId="43" fontId="8" fillId="126" borderId="0" xfId="13" applyNumberFormat="1" applyFill="1" applyAlignment="1" applyProtection="1"/>
    <xf numFmtId="43" fontId="11" fillId="126" borderId="0" xfId="2" applyFont="1" applyFill="1" applyAlignment="1"/>
    <xf numFmtId="165" fontId="11" fillId="126" borderId="1" xfId="2" applyNumberFormat="1" applyFont="1" applyFill="1" applyBorder="1" applyAlignment="1"/>
    <xf numFmtId="43" fontId="10" fillId="126" borderId="0" xfId="2" applyFont="1" applyFill="1" applyAlignment="1"/>
    <xf numFmtId="43" fontId="134" fillId="126" borderId="0" xfId="2" applyFont="1" applyFill="1" applyAlignment="1"/>
    <xf numFmtId="43" fontId="9" fillId="118" borderId="0" xfId="2" applyFont="1" applyFill="1" applyAlignment="1"/>
    <xf numFmtId="43" fontId="10" fillId="118" borderId="0" xfId="2" applyFont="1" applyFill="1"/>
    <xf numFmtId="43" fontId="46" fillId="118" borderId="0" xfId="2" applyFont="1" applyFill="1" applyAlignment="1">
      <alignment wrapText="1"/>
    </xf>
    <xf numFmtId="43" fontId="59" fillId="118" borderId="0" xfId="2" applyFont="1" applyFill="1" applyAlignment="1">
      <alignment horizontal="right" vertical="center"/>
    </xf>
    <xf numFmtId="43" fontId="11" fillId="118" borderId="0" xfId="2" applyFont="1" applyFill="1" applyAlignment="1"/>
    <xf numFmtId="43" fontId="46" fillId="118" borderId="0" xfId="2" applyFont="1" applyFill="1" applyAlignment="1">
      <alignment vertical="top" wrapText="1"/>
    </xf>
    <xf numFmtId="43" fontId="11" fillId="118" borderId="0" xfId="2" applyFont="1" applyFill="1" applyAlignment="1">
      <alignment horizontal="center" vertical="center" wrapText="1"/>
    </xf>
    <xf numFmtId="43" fontId="24" fillId="126" borderId="0" xfId="2" applyFont="1" applyFill="1" applyAlignment="1">
      <alignment horizontal="center" vertical="center" wrapText="1"/>
    </xf>
    <xf numFmtId="4" fontId="148" fillId="8" borderId="0" xfId="0" applyNumberFormat="1" applyFont="1" applyFill="1"/>
    <xf numFmtId="4" fontId="148" fillId="3" borderId="0" xfId="0" applyNumberFormat="1" applyFont="1" applyFill="1"/>
    <xf numFmtId="14" fontId="148" fillId="3" borderId="0" xfId="0" applyNumberFormat="1" applyFont="1" applyFill="1"/>
    <xf numFmtId="4" fontId="148" fillId="3" borderId="0" xfId="0" applyNumberFormat="1" applyFont="1" applyFill="1" applyAlignment="1">
      <alignment wrapText="1"/>
    </xf>
    <xf numFmtId="0" fontId="149" fillId="8" borderId="0" xfId="0" applyFont="1" applyFill="1"/>
    <xf numFmtId="4" fontId="149" fillId="3" borderId="0" xfId="0" applyNumberFormat="1" applyFont="1" applyFill="1"/>
    <xf numFmtId="15" fontId="149" fillId="3" borderId="0" xfId="0" applyNumberFormat="1" applyFont="1" applyFill="1"/>
    <xf numFmtId="4" fontId="148" fillId="3" borderId="0" xfId="58" applyNumberFormat="1" applyFont="1" applyFill="1" applyAlignment="1">
      <alignment horizontal="center" wrapText="1"/>
    </xf>
    <xf numFmtId="14" fontId="148" fillId="3" borderId="0" xfId="58" applyNumberFormat="1" applyFont="1" applyFill="1" applyAlignment="1">
      <alignment horizontal="center" wrapText="1"/>
    </xf>
    <xf numFmtId="4" fontId="149" fillId="3" borderId="0" xfId="0" applyNumberFormat="1" applyFont="1" applyFill="1" applyAlignment="1">
      <alignment vertical="top"/>
    </xf>
    <xf numFmtId="4" fontId="149" fillId="0" borderId="0" xfId="0" applyNumberFormat="1" applyFont="1" applyAlignment="1">
      <alignment vertical="top"/>
    </xf>
    <xf numFmtId="4" fontId="148" fillId="3" borderId="0" xfId="58" applyNumberFormat="1" applyFont="1" applyFill="1" applyAlignment="1">
      <alignment horizontal="right" wrapText="1"/>
    </xf>
    <xf numFmtId="4" fontId="148" fillId="3" borderId="0" xfId="58" applyNumberFormat="1" applyFont="1" applyFill="1" applyAlignment="1">
      <alignment wrapText="1"/>
    </xf>
    <xf numFmtId="14" fontId="148" fillId="3" borderId="0" xfId="58" applyNumberFormat="1" applyFont="1" applyFill="1" applyAlignment="1">
      <alignment horizontal="right" wrapText="1"/>
    </xf>
    <xf numFmtId="4" fontId="149" fillId="3" borderId="0" xfId="0" applyNumberFormat="1" applyFont="1" applyFill="1" applyAlignment="1">
      <alignment horizontal="right"/>
    </xf>
    <xf numFmtId="4" fontId="148" fillId="3" borderId="0" xfId="0" applyNumberFormat="1" applyFont="1" applyFill="1" applyAlignment="1">
      <alignment horizontal="right"/>
    </xf>
    <xf numFmtId="14" fontId="149" fillId="3" borderId="0" xfId="0" applyNumberFormat="1" applyFont="1" applyFill="1"/>
    <xf numFmtId="4" fontId="149" fillId="0" borderId="0" xfId="0" quotePrefix="1" applyNumberFormat="1" applyFont="1"/>
    <xf numFmtId="1" fontId="149" fillId="3" borderId="0" xfId="0" applyNumberFormat="1" applyFont="1" applyFill="1" applyAlignment="1">
      <alignment horizontal="left"/>
    </xf>
    <xf numFmtId="4" fontId="149" fillId="3" borderId="0" xfId="0" applyNumberFormat="1" applyFont="1" applyFill="1" applyAlignment="1">
      <alignment wrapText="1"/>
    </xf>
    <xf numFmtId="4" fontId="149" fillId="3" borderId="0" xfId="0" applyNumberFormat="1" applyFont="1" applyFill="1" applyAlignment="1">
      <alignment vertical="center"/>
    </xf>
    <xf numFmtId="4" fontId="149" fillId="3" borderId="0" xfId="0" quotePrefix="1" applyNumberFormat="1" applyFont="1" applyFill="1"/>
    <xf numFmtId="4" fontId="149" fillId="4" borderId="0" xfId="0" applyNumberFormat="1" applyFont="1" applyFill="1" applyAlignment="1">
      <alignment horizontal="right"/>
    </xf>
    <xf numFmtId="4" fontId="148" fillId="4" borderId="0" xfId="0" applyNumberFormat="1" applyFont="1" applyFill="1" applyAlignment="1">
      <alignment horizontal="right"/>
    </xf>
    <xf numFmtId="4" fontId="149" fillId="4" borderId="0" xfId="0" applyNumberFormat="1" applyFont="1" applyFill="1"/>
    <xf numFmtId="14" fontId="149" fillId="4" borderId="0" xfId="0" applyNumberFormat="1" applyFont="1" applyFill="1"/>
    <xf numFmtId="4" fontId="149" fillId="4" borderId="0" xfId="0" applyNumberFormat="1" applyFont="1" applyFill="1" applyAlignment="1">
      <alignment vertical="top"/>
    </xf>
    <xf numFmtId="4" fontId="149" fillId="0" borderId="0" xfId="0" applyNumberFormat="1" applyFont="1"/>
    <xf numFmtId="4" fontId="148" fillId="3" borderId="1" xfId="58" applyNumberFormat="1" applyFont="1" applyFill="1" applyBorder="1" applyAlignment="1">
      <alignment horizontal="right" wrapText="1"/>
    </xf>
    <xf numFmtId="4" fontId="148" fillId="14" borderId="0" xfId="0" applyNumberFormat="1" applyFont="1" applyFill="1"/>
    <xf numFmtId="0" fontId="149" fillId="14" borderId="0" xfId="0" applyFont="1" applyFill="1"/>
    <xf numFmtId="0" fontId="149" fillId="3" borderId="0" xfId="66" applyFont="1" applyFill="1"/>
    <xf numFmtId="4" fontId="149" fillId="3" borderId="0" xfId="0" applyNumberFormat="1" applyFont="1" applyFill="1" applyAlignment="1">
      <alignment horizontal="right" wrapText="1"/>
    </xf>
    <xf numFmtId="0" fontId="149" fillId="3" borderId="0" xfId="0" applyFont="1" applyFill="1" applyAlignment="1">
      <alignment horizontal="left" wrapText="1"/>
    </xf>
    <xf numFmtId="4" fontId="148" fillId="3" borderId="0" xfId="0" applyNumberFormat="1" applyFont="1" applyFill="1" applyAlignment="1">
      <alignment vertical="top"/>
    </xf>
    <xf numFmtId="14" fontId="149" fillId="3" borderId="0" xfId="0" applyNumberFormat="1" applyFont="1" applyFill="1" applyAlignment="1">
      <alignment vertical="top"/>
    </xf>
    <xf numFmtId="4" fontId="149" fillId="3" borderId="0" xfId="0" applyNumberFormat="1" applyFont="1" applyFill="1" applyAlignment="1">
      <alignment vertical="top" wrapText="1"/>
    </xf>
    <xf numFmtId="4" fontId="148" fillId="19" borderId="0" xfId="0" applyNumberFormat="1" applyFont="1" applyFill="1"/>
    <xf numFmtId="4" fontId="149" fillId="3" borderId="0" xfId="0" applyNumberFormat="1" applyFont="1" applyFill="1" applyAlignment="1">
      <alignment horizontal="left"/>
    </xf>
    <xf numFmtId="14" fontId="149" fillId="3" borderId="0" xfId="0" applyNumberFormat="1" applyFont="1" applyFill="1" applyAlignment="1">
      <alignment horizontal="left"/>
    </xf>
    <xf numFmtId="0" fontId="149" fillId="19" borderId="0" xfId="0" applyFont="1" applyFill="1"/>
    <xf numFmtId="4" fontId="148" fillId="3" borderId="0" xfId="0" applyNumberFormat="1" applyFont="1" applyFill="1" applyAlignment="1">
      <alignment horizontal="left"/>
    </xf>
    <xf numFmtId="14" fontId="148" fillId="3" borderId="0" xfId="0" applyNumberFormat="1" applyFont="1" applyFill="1" applyAlignment="1">
      <alignment horizontal="left"/>
    </xf>
    <xf numFmtId="4" fontId="148" fillId="3" borderId="0" xfId="58" applyNumberFormat="1" applyFont="1" applyFill="1" applyAlignment="1">
      <alignment horizontal="left" wrapText="1"/>
    </xf>
    <xf numFmtId="2" fontId="149" fillId="3" borderId="0" xfId="0" applyNumberFormat="1" applyFont="1" applyFill="1"/>
    <xf numFmtId="0" fontId="149" fillId="3" borderId="0" xfId="0" applyFont="1" applyFill="1" applyAlignment="1">
      <alignment wrapText="1" readingOrder="1"/>
    </xf>
    <xf numFmtId="4" fontId="149" fillId="3" borderId="0" xfId="0" applyNumberFormat="1" applyFont="1" applyFill="1" applyAlignment="1">
      <alignment horizontal="left" wrapText="1"/>
    </xf>
    <xf numFmtId="3" fontId="149" fillId="3" borderId="0" xfId="0" applyNumberFormat="1" applyFont="1" applyFill="1"/>
    <xf numFmtId="4" fontId="149" fillId="3" borderId="0" xfId="58" applyNumberFormat="1" applyFont="1" applyFill="1" applyAlignment="1">
      <alignment horizontal="left" wrapText="1"/>
    </xf>
    <xf numFmtId="4" fontId="148" fillId="116" borderId="0" xfId="0" applyNumberFormat="1" applyFont="1" applyFill="1"/>
    <xf numFmtId="0" fontId="149" fillId="116" borderId="0" xfId="0" applyFont="1" applyFill="1"/>
    <xf numFmtId="4" fontId="148" fillId="0" borderId="0" xfId="0" applyNumberFormat="1" applyFont="1" applyAlignment="1">
      <alignment vertical="top"/>
    </xf>
    <xf numFmtId="14" fontId="149" fillId="0" borderId="0" xfId="0" applyNumberFormat="1" applyFont="1" applyAlignment="1">
      <alignment vertical="top"/>
    </xf>
    <xf numFmtId="4" fontId="149" fillId="0" borderId="0" xfId="0" applyNumberFormat="1" applyFont="1" applyAlignment="1">
      <alignment vertical="top" wrapText="1"/>
    </xf>
    <xf numFmtId="4" fontId="148" fillId="118" borderId="0" xfId="0" applyNumberFormat="1" applyFont="1" applyFill="1"/>
    <xf numFmtId="0" fontId="149" fillId="118" borderId="0" xfId="0" applyFont="1" applyFill="1"/>
    <xf numFmtId="0" fontId="149" fillId="3" borderId="0" xfId="0" applyFont="1" applyFill="1"/>
    <xf numFmtId="4" fontId="148" fillId="114" borderId="0" xfId="0" applyNumberFormat="1" applyFont="1" applyFill="1"/>
    <xf numFmtId="0" fontId="149" fillId="114" borderId="0" xfId="0" applyFont="1" applyFill="1"/>
    <xf numFmtId="4" fontId="150" fillId="3" borderId="0" xfId="0" applyNumberFormat="1" applyFont="1" applyFill="1" applyAlignment="1">
      <alignment horizontal="right"/>
    </xf>
    <xf numFmtId="4" fontId="150" fillId="3" borderId="0" xfId="0" applyNumberFormat="1" applyFont="1" applyFill="1" applyAlignment="1">
      <alignment wrapText="1"/>
    </xf>
    <xf numFmtId="4" fontId="151" fillId="3" borderId="0" xfId="0" applyNumberFormat="1" applyFont="1" applyFill="1"/>
    <xf numFmtId="4" fontId="152" fillId="3" borderId="0" xfId="0" applyNumberFormat="1" applyFont="1" applyFill="1"/>
    <xf numFmtId="14" fontId="151" fillId="3" borderId="0" xfId="0" applyNumberFormat="1" applyFont="1" applyFill="1" applyAlignment="1">
      <alignment horizontal="left"/>
    </xf>
    <xf numFmtId="14" fontId="149" fillId="0" borderId="0" xfId="0" applyNumberFormat="1" applyFont="1"/>
    <xf numFmtId="4" fontId="151" fillId="3" borderId="0" xfId="0" applyNumberFormat="1" applyFont="1" applyFill="1" applyAlignment="1">
      <alignment horizontal="left" wrapText="1"/>
    </xf>
    <xf numFmtId="4" fontId="149" fillId="3" borderId="0" xfId="0" applyNumberFormat="1" applyFont="1" applyFill="1" applyAlignment="1">
      <alignment horizontal="left" wrapText="1"/>
    </xf>
    <xf numFmtId="49" fontId="139" fillId="121" borderId="51" xfId="67" applyNumberFormat="1" applyFont="1" applyFill="1" applyBorder="1" applyAlignment="1" applyProtection="1">
      <alignment horizontal="center" vertical="center"/>
      <protection locked="0"/>
    </xf>
    <xf numFmtId="49" fontId="139" fillId="121" borderId="46" xfId="67" applyNumberFormat="1" applyFont="1" applyFill="1" applyBorder="1" applyAlignment="1" applyProtection="1">
      <alignment horizontal="center" vertical="center"/>
      <protection locked="0"/>
    </xf>
    <xf numFmtId="13" fontId="9" fillId="118" borderId="0" xfId="2" quotePrefix="1" applyNumberFormat="1" applyFont="1" applyFill="1" applyAlignment="1">
      <alignment horizontal="center" vertical="center"/>
    </xf>
    <xf numFmtId="43" fontId="9" fillId="118" borderId="0" xfId="2" applyFont="1" applyFill="1" applyAlignment="1">
      <alignment horizontal="center" vertical="center"/>
    </xf>
    <xf numFmtId="13" fontId="9" fillId="5" borderId="0" xfId="2" quotePrefix="1" applyNumberFormat="1" applyFont="1" applyFill="1" applyAlignment="1">
      <alignment horizontal="center" vertical="center"/>
    </xf>
    <xf numFmtId="43" fontId="9" fillId="5" borderId="0" xfId="2" applyFont="1" applyFill="1" applyAlignment="1">
      <alignment horizontal="center" vertical="center"/>
    </xf>
    <xf numFmtId="4" fontId="5" fillId="3" borderId="0" xfId="0" applyNumberFormat="1" applyFont="1" applyFill="1" applyAlignment="1">
      <alignment horizontal="left" wrapText="1"/>
    </xf>
    <xf numFmtId="0" fontId="22" fillId="8" borderId="0" xfId="0" applyFont="1" applyFill="1" applyAlignment="1">
      <alignment horizontal="left" wrapText="1"/>
    </xf>
    <xf numFmtId="0" fontId="22" fillId="14" borderId="0" xfId="0" applyFont="1" applyFill="1" applyAlignment="1">
      <alignment horizontal="left" wrapText="1"/>
    </xf>
    <xf numFmtId="0" fontId="63" fillId="0" borderId="0" xfId="0" applyFont="1" applyAlignment="1">
      <alignment vertical="top" wrapText="1" readingOrder="1"/>
    </xf>
    <xf numFmtId="0" fontId="48" fillId="0" borderId="0" xfId="0" applyFont="1" applyAlignment="1"/>
    <xf numFmtId="0" fontId="48" fillId="0" borderId="0" xfId="0" applyFont="1" applyAlignment="1">
      <alignment horizontal="left" vertical="center" wrapText="1"/>
    </xf>
    <xf numFmtId="0" fontId="28" fillId="2" borderId="0" xfId="1" applyFont="1" applyAlignment="1">
      <alignment horizontal="left" wrapText="1"/>
    </xf>
  </cellXfs>
  <cellStyles count="2336">
    <cellStyle name="%" xfId="99" xr:uid="{00000000-0005-0000-0000-000000000000}"/>
    <cellStyle name="20% - Accent1" xfId="82" builtinId="30" customBuiltin="1"/>
    <cellStyle name="20% - Accent1 10" xfId="100" xr:uid="{00000000-0005-0000-0000-000002000000}"/>
    <cellStyle name="20% - Accent1 10 2" xfId="101" xr:uid="{00000000-0005-0000-0000-000003000000}"/>
    <cellStyle name="20% - Accent1 11" xfId="102" xr:uid="{00000000-0005-0000-0000-000004000000}"/>
    <cellStyle name="20% - Accent1 11 2" xfId="103" xr:uid="{00000000-0005-0000-0000-000005000000}"/>
    <cellStyle name="20% - Accent1 12" xfId="104" xr:uid="{00000000-0005-0000-0000-000006000000}"/>
    <cellStyle name="20% - Accent1 12 2" xfId="105" xr:uid="{00000000-0005-0000-0000-000007000000}"/>
    <cellStyle name="20% - Accent1 13" xfId="106" xr:uid="{00000000-0005-0000-0000-000008000000}"/>
    <cellStyle name="20% - Accent1 13 2" xfId="107" xr:uid="{00000000-0005-0000-0000-000009000000}"/>
    <cellStyle name="20% - Accent1 14" xfId="108" xr:uid="{00000000-0005-0000-0000-00000A000000}"/>
    <cellStyle name="20% - Accent1 14 2" xfId="109" xr:uid="{00000000-0005-0000-0000-00000B000000}"/>
    <cellStyle name="20% - Accent1 15" xfId="110" xr:uid="{00000000-0005-0000-0000-00000C000000}"/>
    <cellStyle name="20% - Accent1 15 2" xfId="111" xr:uid="{00000000-0005-0000-0000-00000D000000}"/>
    <cellStyle name="20% - Accent1 16" xfId="112" xr:uid="{00000000-0005-0000-0000-00000E000000}"/>
    <cellStyle name="20% - Accent1 2" xfId="113" xr:uid="{00000000-0005-0000-0000-00000F000000}"/>
    <cellStyle name="20% - Accent1 2 2" xfId="114" xr:uid="{00000000-0005-0000-0000-000010000000}"/>
    <cellStyle name="20% - Accent1 2 2 2" xfId="115" xr:uid="{00000000-0005-0000-0000-000011000000}"/>
    <cellStyle name="20% - Accent1 2 3" xfId="116" xr:uid="{00000000-0005-0000-0000-000012000000}"/>
    <cellStyle name="20% - Accent1 2 3 2" xfId="117" xr:uid="{00000000-0005-0000-0000-000013000000}"/>
    <cellStyle name="20% - Accent1 2 4" xfId="118" xr:uid="{00000000-0005-0000-0000-000014000000}"/>
    <cellStyle name="20% - Accent1 3" xfId="119" xr:uid="{00000000-0005-0000-0000-000015000000}"/>
    <cellStyle name="20% - Accent1 3 2" xfId="120" xr:uid="{00000000-0005-0000-0000-000016000000}"/>
    <cellStyle name="20% - Accent1 4" xfId="121" xr:uid="{00000000-0005-0000-0000-000017000000}"/>
    <cellStyle name="20% - Accent1 4 2" xfId="122" xr:uid="{00000000-0005-0000-0000-000018000000}"/>
    <cellStyle name="20% - Accent1 5" xfId="123" xr:uid="{00000000-0005-0000-0000-000019000000}"/>
    <cellStyle name="20% - Accent1 5 2" xfId="124" xr:uid="{00000000-0005-0000-0000-00001A000000}"/>
    <cellStyle name="20% - Accent1 6" xfId="125" xr:uid="{00000000-0005-0000-0000-00001B000000}"/>
    <cellStyle name="20% - Accent1 6 2" xfId="126" xr:uid="{00000000-0005-0000-0000-00001C000000}"/>
    <cellStyle name="20% - Accent1 7" xfId="127" xr:uid="{00000000-0005-0000-0000-00001D000000}"/>
    <cellStyle name="20% - Accent1 7 2" xfId="128" xr:uid="{00000000-0005-0000-0000-00001E000000}"/>
    <cellStyle name="20% - Accent1 8" xfId="129" xr:uid="{00000000-0005-0000-0000-00001F000000}"/>
    <cellStyle name="20% - Accent1 8 2" xfId="130" xr:uid="{00000000-0005-0000-0000-000020000000}"/>
    <cellStyle name="20% - Accent1 9" xfId="131" xr:uid="{00000000-0005-0000-0000-000021000000}"/>
    <cellStyle name="20% - Accent1 9 2" xfId="132" xr:uid="{00000000-0005-0000-0000-000022000000}"/>
    <cellStyle name="20% - Accent2" xfId="85" builtinId="34" customBuiltin="1"/>
    <cellStyle name="20% - Accent2 10" xfId="133" xr:uid="{00000000-0005-0000-0000-000024000000}"/>
    <cellStyle name="20% - Accent2 10 2" xfId="134" xr:uid="{00000000-0005-0000-0000-000025000000}"/>
    <cellStyle name="20% - Accent2 11" xfId="135" xr:uid="{00000000-0005-0000-0000-000026000000}"/>
    <cellStyle name="20% - Accent2 11 2" xfId="136" xr:uid="{00000000-0005-0000-0000-000027000000}"/>
    <cellStyle name="20% - Accent2 12" xfId="137" xr:uid="{00000000-0005-0000-0000-000028000000}"/>
    <cellStyle name="20% - Accent2 12 2" xfId="138" xr:uid="{00000000-0005-0000-0000-000029000000}"/>
    <cellStyle name="20% - Accent2 13" xfId="139" xr:uid="{00000000-0005-0000-0000-00002A000000}"/>
    <cellStyle name="20% - Accent2 13 2" xfId="140" xr:uid="{00000000-0005-0000-0000-00002B000000}"/>
    <cellStyle name="20% - Accent2 14" xfId="141" xr:uid="{00000000-0005-0000-0000-00002C000000}"/>
    <cellStyle name="20% - Accent2 14 2" xfId="142" xr:uid="{00000000-0005-0000-0000-00002D000000}"/>
    <cellStyle name="20% - Accent2 15" xfId="143" xr:uid="{00000000-0005-0000-0000-00002E000000}"/>
    <cellStyle name="20% - Accent2 15 2" xfId="144" xr:uid="{00000000-0005-0000-0000-00002F000000}"/>
    <cellStyle name="20% - Accent2 16" xfId="145" xr:uid="{00000000-0005-0000-0000-000030000000}"/>
    <cellStyle name="20% - Accent2 2" xfId="146" xr:uid="{00000000-0005-0000-0000-000031000000}"/>
    <cellStyle name="20% - Accent2 2 2" xfId="147" xr:uid="{00000000-0005-0000-0000-000032000000}"/>
    <cellStyle name="20% - Accent2 2 2 2" xfId="148" xr:uid="{00000000-0005-0000-0000-000033000000}"/>
    <cellStyle name="20% - Accent2 2 3" xfId="149" xr:uid="{00000000-0005-0000-0000-000034000000}"/>
    <cellStyle name="20% - Accent2 2 3 2" xfId="150" xr:uid="{00000000-0005-0000-0000-000035000000}"/>
    <cellStyle name="20% - Accent2 2 4" xfId="151" xr:uid="{00000000-0005-0000-0000-000036000000}"/>
    <cellStyle name="20% - Accent2 3" xfId="152" xr:uid="{00000000-0005-0000-0000-000037000000}"/>
    <cellStyle name="20% - Accent2 3 2" xfId="153" xr:uid="{00000000-0005-0000-0000-000038000000}"/>
    <cellStyle name="20% - Accent2 4" xfId="154" xr:uid="{00000000-0005-0000-0000-000039000000}"/>
    <cellStyle name="20% - Accent2 4 2" xfId="155" xr:uid="{00000000-0005-0000-0000-00003A000000}"/>
    <cellStyle name="20% - Accent2 5" xfId="156" xr:uid="{00000000-0005-0000-0000-00003B000000}"/>
    <cellStyle name="20% - Accent2 5 2" xfId="157" xr:uid="{00000000-0005-0000-0000-00003C000000}"/>
    <cellStyle name="20% - Accent2 6" xfId="158" xr:uid="{00000000-0005-0000-0000-00003D000000}"/>
    <cellStyle name="20% - Accent2 6 2" xfId="159" xr:uid="{00000000-0005-0000-0000-00003E000000}"/>
    <cellStyle name="20% - Accent2 7" xfId="160" xr:uid="{00000000-0005-0000-0000-00003F000000}"/>
    <cellStyle name="20% - Accent2 7 2" xfId="161" xr:uid="{00000000-0005-0000-0000-000040000000}"/>
    <cellStyle name="20% - Accent2 8" xfId="162" xr:uid="{00000000-0005-0000-0000-000041000000}"/>
    <cellStyle name="20% - Accent2 8 2" xfId="163" xr:uid="{00000000-0005-0000-0000-000042000000}"/>
    <cellStyle name="20% - Accent2 9" xfId="164" xr:uid="{00000000-0005-0000-0000-000043000000}"/>
    <cellStyle name="20% - Accent2 9 2" xfId="165" xr:uid="{00000000-0005-0000-0000-000044000000}"/>
    <cellStyle name="20% - Accent3" xfId="88" builtinId="38" customBuiltin="1"/>
    <cellStyle name="20% - Accent3 10" xfId="166" xr:uid="{00000000-0005-0000-0000-000046000000}"/>
    <cellStyle name="20% - Accent3 10 2" xfId="167" xr:uid="{00000000-0005-0000-0000-000047000000}"/>
    <cellStyle name="20% - Accent3 11" xfId="168" xr:uid="{00000000-0005-0000-0000-000048000000}"/>
    <cellStyle name="20% - Accent3 11 2" xfId="169" xr:uid="{00000000-0005-0000-0000-000049000000}"/>
    <cellStyle name="20% - Accent3 12" xfId="170" xr:uid="{00000000-0005-0000-0000-00004A000000}"/>
    <cellStyle name="20% - Accent3 12 2" xfId="171" xr:uid="{00000000-0005-0000-0000-00004B000000}"/>
    <cellStyle name="20% - Accent3 13" xfId="172" xr:uid="{00000000-0005-0000-0000-00004C000000}"/>
    <cellStyle name="20% - Accent3 13 2" xfId="173" xr:uid="{00000000-0005-0000-0000-00004D000000}"/>
    <cellStyle name="20% - Accent3 14" xfId="174" xr:uid="{00000000-0005-0000-0000-00004E000000}"/>
    <cellStyle name="20% - Accent3 14 2" xfId="175" xr:uid="{00000000-0005-0000-0000-00004F000000}"/>
    <cellStyle name="20% - Accent3 15" xfId="176" xr:uid="{00000000-0005-0000-0000-000050000000}"/>
    <cellStyle name="20% - Accent3 15 2" xfId="177" xr:uid="{00000000-0005-0000-0000-000051000000}"/>
    <cellStyle name="20% - Accent3 16" xfId="178" xr:uid="{00000000-0005-0000-0000-000052000000}"/>
    <cellStyle name="20% - Accent3 2" xfId="179" xr:uid="{00000000-0005-0000-0000-000053000000}"/>
    <cellStyle name="20% - Accent3 2 2" xfId="180" xr:uid="{00000000-0005-0000-0000-000054000000}"/>
    <cellStyle name="20% - Accent3 2 2 2" xfId="181" xr:uid="{00000000-0005-0000-0000-000055000000}"/>
    <cellStyle name="20% - Accent3 2 3" xfId="182" xr:uid="{00000000-0005-0000-0000-000056000000}"/>
    <cellStyle name="20% - Accent3 2 3 2" xfId="183" xr:uid="{00000000-0005-0000-0000-000057000000}"/>
    <cellStyle name="20% - Accent3 2 4" xfId="184" xr:uid="{00000000-0005-0000-0000-000058000000}"/>
    <cellStyle name="20% - Accent3 3" xfId="185" xr:uid="{00000000-0005-0000-0000-000059000000}"/>
    <cellStyle name="20% - Accent3 3 2" xfId="186" xr:uid="{00000000-0005-0000-0000-00005A000000}"/>
    <cellStyle name="20% - Accent3 4" xfId="187" xr:uid="{00000000-0005-0000-0000-00005B000000}"/>
    <cellStyle name="20% - Accent3 4 2" xfId="188" xr:uid="{00000000-0005-0000-0000-00005C000000}"/>
    <cellStyle name="20% - Accent3 5" xfId="189" xr:uid="{00000000-0005-0000-0000-00005D000000}"/>
    <cellStyle name="20% - Accent3 5 2" xfId="190" xr:uid="{00000000-0005-0000-0000-00005E000000}"/>
    <cellStyle name="20% - Accent3 6" xfId="191" xr:uid="{00000000-0005-0000-0000-00005F000000}"/>
    <cellStyle name="20% - Accent3 6 2" xfId="192" xr:uid="{00000000-0005-0000-0000-000060000000}"/>
    <cellStyle name="20% - Accent3 7" xfId="193" xr:uid="{00000000-0005-0000-0000-000061000000}"/>
    <cellStyle name="20% - Accent3 7 2" xfId="194" xr:uid="{00000000-0005-0000-0000-000062000000}"/>
    <cellStyle name="20% - Accent3 8" xfId="195" xr:uid="{00000000-0005-0000-0000-000063000000}"/>
    <cellStyle name="20% - Accent3 8 2" xfId="196" xr:uid="{00000000-0005-0000-0000-000064000000}"/>
    <cellStyle name="20% - Accent3 9" xfId="197" xr:uid="{00000000-0005-0000-0000-000065000000}"/>
    <cellStyle name="20% - Accent3 9 2" xfId="198" xr:uid="{00000000-0005-0000-0000-000066000000}"/>
    <cellStyle name="20% - Accent4" xfId="91" builtinId="42" customBuiltin="1"/>
    <cellStyle name="20% - Accent4 10" xfId="199" xr:uid="{00000000-0005-0000-0000-000068000000}"/>
    <cellStyle name="20% - Accent4 10 2" xfId="200" xr:uid="{00000000-0005-0000-0000-000069000000}"/>
    <cellStyle name="20% - Accent4 11" xfId="201" xr:uid="{00000000-0005-0000-0000-00006A000000}"/>
    <cellStyle name="20% - Accent4 11 2" xfId="202" xr:uid="{00000000-0005-0000-0000-00006B000000}"/>
    <cellStyle name="20% - Accent4 12" xfId="203" xr:uid="{00000000-0005-0000-0000-00006C000000}"/>
    <cellStyle name="20% - Accent4 12 2" xfId="204" xr:uid="{00000000-0005-0000-0000-00006D000000}"/>
    <cellStyle name="20% - Accent4 13" xfId="205" xr:uid="{00000000-0005-0000-0000-00006E000000}"/>
    <cellStyle name="20% - Accent4 13 2" xfId="206" xr:uid="{00000000-0005-0000-0000-00006F000000}"/>
    <cellStyle name="20% - Accent4 14" xfId="207" xr:uid="{00000000-0005-0000-0000-000070000000}"/>
    <cellStyle name="20% - Accent4 14 2" xfId="208" xr:uid="{00000000-0005-0000-0000-000071000000}"/>
    <cellStyle name="20% - Accent4 15" xfId="209" xr:uid="{00000000-0005-0000-0000-000072000000}"/>
    <cellStyle name="20% - Accent4 15 2" xfId="210" xr:uid="{00000000-0005-0000-0000-000073000000}"/>
    <cellStyle name="20% - Accent4 16" xfId="211" xr:uid="{00000000-0005-0000-0000-000074000000}"/>
    <cellStyle name="20% - Accent4 2" xfId="212" xr:uid="{00000000-0005-0000-0000-000075000000}"/>
    <cellStyle name="20% - Accent4 2 2" xfId="213" xr:uid="{00000000-0005-0000-0000-000076000000}"/>
    <cellStyle name="20% - Accent4 2 2 2" xfId="214" xr:uid="{00000000-0005-0000-0000-000077000000}"/>
    <cellStyle name="20% - Accent4 2 3" xfId="215" xr:uid="{00000000-0005-0000-0000-000078000000}"/>
    <cellStyle name="20% - Accent4 2 3 2" xfId="216" xr:uid="{00000000-0005-0000-0000-000079000000}"/>
    <cellStyle name="20% - Accent4 2 4" xfId="217" xr:uid="{00000000-0005-0000-0000-00007A000000}"/>
    <cellStyle name="20% - Accent4 3" xfId="218" xr:uid="{00000000-0005-0000-0000-00007B000000}"/>
    <cellStyle name="20% - Accent4 3 2" xfId="219" xr:uid="{00000000-0005-0000-0000-00007C000000}"/>
    <cellStyle name="20% - Accent4 4" xfId="220" xr:uid="{00000000-0005-0000-0000-00007D000000}"/>
    <cellStyle name="20% - Accent4 4 2" xfId="221" xr:uid="{00000000-0005-0000-0000-00007E000000}"/>
    <cellStyle name="20% - Accent4 5" xfId="222" xr:uid="{00000000-0005-0000-0000-00007F000000}"/>
    <cellStyle name="20% - Accent4 5 2" xfId="223" xr:uid="{00000000-0005-0000-0000-000080000000}"/>
    <cellStyle name="20% - Accent4 6" xfId="224" xr:uid="{00000000-0005-0000-0000-000081000000}"/>
    <cellStyle name="20% - Accent4 6 2" xfId="225" xr:uid="{00000000-0005-0000-0000-000082000000}"/>
    <cellStyle name="20% - Accent4 7" xfId="226" xr:uid="{00000000-0005-0000-0000-000083000000}"/>
    <cellStyle name="20% - Accent4 7 2" xfId="227" xr:uid="{00000000-0005-0000-0000-000084000000}"/>
    <cellStyle name="20% - Accent4 8" xfId="228" xr:uid="{00000000-0005-0000-0000-000085000000}"/>
    <cellStyle name="20% - Accent4 8 2" xfId="229" xr:uid="{00000000-0005-0000-0000-000086000000}"/>
    <cellStyle name="20% - Accent4 9" xfId="230" xr:uid="{00000000-0005-0000-0000-000087000000}"/>
    <cellStyle name="20% - Accent4 9 2" xfId="231" xr:uid="{00000000-0005-0000-0000-000088000000}"/>
    <cellStyle name="20% - Accent5" xfId="94" builtinId="46" customBuiltin="1"/>
    <cellStyle name="20% - Accent5 10" xfId="232" xr:uid="{00000000-0005-0000-0000-00008A000000}"/>
    <cellStyle name="20% - Accent5 10 2" xfId="233" xr:uid="{00000000-0005-0000-0000-00008B000000}"/>
    <cellStyle name="20% - Accent5 11" xfId="234" xr:uid="{00000000-0005-0000-0000-00008C000000}"/>
    <cellStyle name="20% - Accent5 11 2" xfId="235" xr:uid="{00000000-0005-0000-0000-00008D000000}"/>
    <cellStyle name="20% - Accent5 12" xfId="236" xr:uid="{00000000-0005-0000-0000-00008E000000}"/>
    <cellStyle name="20% - Accent5 12 2" xfId="237" xr:uid="{00000000-0005-0000-0000-00008F000000}"/>
    <cellStyle name="20% - Accent5 13" xfId="238" xr:uid="{00000000-0005-0000-0000-000090000000}"/>
    <cellStyle name="20% - Accent5 13 2" xfId="239" xr:uid="{00000000-0005-0000-0000-000091000000}"/>
    <cellStyle name="20% - Accent5 14" xfId="240" xr:uid="{00000000-0005-0000-0000-000092000000}"/>
    <cellStyle name="20% - Accent5 14 2" xfId="241" xr:uid="{00000000-0005-0000-0000-000093000000}"/>
    <cellStyle name="20% - Accent5 15" xfId="242" xr:uid="{00000000-0005-0000-0000-000094000000}"/>
    <cellStyle name="20% - Accent5 15 2" xfId="243" xr:uid="{00000000-0005-0000-0000-000095000000}"/>
    <cellStyle name="20% - Accent5 16" xfId="244" xr:uid="{00000000-0005-0000-0000-000096000000}"/>
    <cellStyle name="20% - Accent5 2" xfId="245" xr:uid="{00000000-0005-0000-0000-000097000000}"/>
    <cellStyle name="20% - Accent5 2 2" xfId="246" xr:uid="{00000000-0005-0000-0000-000098000000}"/>
    <cellStyle name="20% - Accent5 2 2 2" xfId="247" xr:uid="{00000000-0005-0000-0000-000099000000}"/>
    <cellStyle name="20% - Accent5 2 3" xfId="248" xr:uid="{00000000-0005-0000-0000-00009A000000}"/>
    <cellStyle name="20% - Accent5 2 3 2" xfId="249" xr:uid="{00000000-0005-0000-0000-00009B000000}"/>
    <cellStyle name="20% - Accent5 2 4" xfId="250" xr:uid="{00000000-0005-0000-0000-00009C000000}"/>
    <cellStyle name="20% - Accent5 3" xfId="251" xr:uid="{00000000-0005-0000-0000-00009D000000}"/>
    <cellStyle name="20% - Accent5 3 2" xfId="252" xr:uid="{00000000-0005-0000-0000-00009E000000}"/>
    <cellStyle name="20% - Accent5 4" xfId="253" xr:uid="{00000000-0005-0000-0000-00009F000000}"/>
    <cellStyle name="20% - Accent5 4 2" xfId="254" xr:uid="{00000000-0005-0000-0000-0000A0000000}"/>
    <cellStyle name="20% - Accent5 5" xfId="255" xr:uid="{00000000-0005-0000-0000-0000A1000000}"/>
    <cellStyle name="20% - Accent5 5 2" xfId="256" xr:uid="{00000000-0005-0000-0000-0000A2000000}"/>
    <cellStyle name="20% - Accent5 6" xfId="257" xr:uid="{00000000-0005-0000-0000-0000A3000000}"/>
    <cellStyle name="20% - Accent5 6 2" xfId="258" xr:uid="{00000000-0005-0000-0000-0000A4000000}"/>
    <cellStyle name="20% - Accent5 7" xfId="259" xr:uid="{00000000-0005-0000-0000-0000A5000000}"/>
    <cellStyle name="20% - Accent5 7 2" xfId="260" xr:uid="{00000000-0005-0000-0000-0000A6000000}"/>
    <cellStyle name="20% - Accent5 8" xfId="261" xr:uid="{00000000-0005-0000-0000-0000A7000000}"/>
    <cellStyle name="20% - Accent5 8 2" xfId="262" xr:uid="{00000000-0005-0000-0000-0000A8000000}"/>
    <cellStyle name="20% - Accent5 9" xfId="263" xr:uid="{00000000-0005-0000-0000-0000A9000000}"/>
    <cellStyle name="20% - Accent5 9 2" xfId="264" xr:uid="{00000000-0005-0000-0000-0000AA000000}"/>
    <cellStyle name="20% - Accent6" xfId="97" builtinId="50" customBuiltin="1"/>
    <cellStyle name="20% - Accent6 10" xfId="265" xr:uid="{00000000-0005-0000-0000-0000AC000000}"/>
    <cellStyle name="20% - Accent6 10 2" xfId="266" xr:uid="{00000000-0005-0000-0000-0000AD000000}"/>
    <cellStyle name="20% - Accent6 11" xfId="267" xr:uid="{00000000-0005-0000-0000-0000AE000000}"/>
    <cellStyle name="20% - Accent6 11 2" xfId="268" xr:uid="{00000000-0005-0000-0000-0000AF000000}"/>
    <cellStyle name="20% - Accent6 12" xfId="269" xr:uid="{00000000-0005-0000-0000-0000B0000000}"/>
    <cellStyle name="20% - Accent6 12 2" xfId="270" xr:uid="{00000000-0005-0000-0000-0000B1000000}"/>
    <cellStyle name="20% - Accent6 13" xfId="271" xr:uid="{00000000-0005-0000-0000-0000B2000000}"/>
    <cellStyle name="20% - Accent6 13 2" xfId="272" xr:uid="{00000000-0005-0000-0000-0000B3000000}"/>
    <cellStyle name="20% - Accent6 14" xfId="273" xr:uid="{00000000-0005-0000-0000-0000B4000000}"/>
    <cellStyle name="20% - Accent6 14 2" xfId="274" xr:uid="{00000000-0005-0000-0000-0000B5000000}"/>
    <cellStyle name="20% - Accent6 15" xfId="275" xr:uid="{00000000-0005-0000-0000-0000B6000000}"/>
    <cellStyle name="20% - Accent6 15 2" xfId="276" xr:uid="{00000000-0005-0000-0000-0000B7000000}"/>
    <cellStyle name="20% - Accent6 16" xfId="277" xr:uid="{00000000-0005-0000-0000-0000B8000000}"/>
    <cellStyle name="20% - Accent6 2" xfId="278" xr:uid="{00000000-0005-0000-0000-0000B9000000}"/>
    <cellStyle name="20% - Accent6 2 2" xfId="279" xr:uid="{00000000-0005-0000-0000-0000BA000000}"/>
    <cellStyle name="20% - Accent6 2 2 2" xfId="280" xr:uid="{00000000-0005-0000-0000-0000BB000000}"/>
    <cellStyle name="20% - Accent6 2 3" xfId="281" xr:uid="{00000000-0005-0000-0000-0000BC000000}"/>
    <cellStyle name="20% - Accent6 2 3 2" xfId="282" xr:uid="{00000000-0005-0000-0000-0000BD000000}"/>
    <cellStyle name="20% - Accent6 2 4" xfId="283" xr:uid="{00000000-0005-0000-0000-0000BE000000}"/>
    <cellStyle name="20% - Accent6 3" xfId="284" xr:uid="{00000000-0005-0000-0000-0000BF000000}"/>
    <cellStyle name="20% - Accent6 3 2" xfId="285" xr:uid="{00000000-0005-0000-0000-0000C0000000}"/>
    <cellStyle name="20% - Accent6 4" xfId="286" xr:uid="{00000000-0005-0000-0000-0000C1000000}"/>
    <cellStyle name="20% - Accent6 4 2" xfId="287" xr:uid="{00000000-0005-0000-0000-0000C2000000}"/>
    <cellStyle name="20% - Accent6 5" xfId="288" xr:uid="{00000000-0005-0000-0000-0000C3000000}"/>
    <cellStyle name="20% - Accent6 5 2" xfId="289" xr:uid="{00000000-0005-0000-0000-0000C4000000}"/>
    <cellStyle name="20% - Accent6 6" xfId="290" xr:uid="{00000000-0005-0000-0000-0000C5000000}"/>
    <cellStyle name="20% - Accent6 6 2" xfId="291" xr:uid="{00000000-0005-0000-0000-0000C6000000}"/>
    <cellStyle name="20% - Accent6 7" xfId="292" xr:uid="{00000000-0005-0000-0000-0000C7000000}"/>
    <cellStyle name="20% - Accent6 7 2" xfId="293" xr:uid="{00000000-0005-0000-0000-0000C8000000}"/>
    <cellStyle name="20% - Accent6 8" xfId="294" xr:uid="{00000000-0005-0000-0000-0000C9000000}"/>
    <cellStyle name="20% - Accent6 8 2" xfId="295" xr:uid="{00000000-0005-0000-0000-0000CA000000}"/>
    <cellStyle name="20% - Accent6 9" xfId="296" xr:uid="{00000000-0005-0000-0000-0000CB000000}"/>
    <cellStyle name="20% - Accent6 9 2" xfId="297" xr:uid="{00000000-0005-0000-0000-0000CC000000}"/>
    <cellStyle name="40% - Accent1" xfId="83" builtinId="31" customBuiltin="1"/>
    <cellStyle name="40% - Accent1 10" xfId="298" xr:uid="{00000000-0005-0000-0000-0000CE000000}"/>
    <cellStyle name="40% - Accent1 10 2" xfId="299" xr:uid="{00000000-0005-0000-0000-0000CF000000}"/>
    <cellStyle name="40% - Accent1 11" xfId="300" xr:uid="{00000000-0005-0000-0000-0000D0000000}"/>
    <cellStyle name="40% - Accent1 11 2" xfId="301" xr:uid="{00000000-0005-0000-0000-0000D1000000}"/>
    <cellStyle name="40% - Accent1 12" xfId="302" xr:uid="{00000000-0005-0000-0000-0000D2000000}"/>
    <cellStyle name="40% - Accent1 12 2" xfId="303" xr:uid="{00000000-0005-0000-0000-0000D3000000}"/>
    <cellStyle name="40% - Accent1 13" xfId="304" xr:uid="{00000000-0005-0000-0000-0000D4000000}"/>
    <cellStyle name="40% - Accent1 13 2" xfId="305" xr:uid="{00000000-0005-0000-0000-0000D5000000}"/>
    <cellStyle name="40% - Accent1 14" xfId="306" xr:uid="{00000000-0005-0000-0000-0000D6000000}"/>
    <cellStyle name="40% - Accent1 14 2" xfId="307" xr:uid="{00000000-0005-0000-0000-0000D7000000}"/>
    <cellStyle name="40% - Accent1 15" xfId="308" xr:uid="{00000000-0005-0000-0000-0000D8000000}"/>
    <cellStyle name="40% - Accent1 15 2" xfId="309" xr:uid="{00000000-0005-0000-0000-0000D9000000}"/>
    <cellStyle name="40% - Accent1 16" xfId="310" xr:uid="{00000000-0005-0000-0000-0000DA000000}"/>
    <cellStyle name="40% - Accent1 2" xfId="311" xr:uid="{00000000-0005-0000-0000-0000DB000000}"/>
    <cellStyle name="40% - Accent1 2 2" xfId="312" xr:uid="{00000000-0005-0000-0000-0000DC000000}"/>
    <cellStyle name="40% - Accent1 2 2 2" xfId="313" xr:uid="{00000000-0005-0000-0000-0000DD000000}"/>
    <cellStyle name="40% - Accent1 2 3" xfId="314" xr:uid="{00000000-0005-0000-0000-0000DE000000}"/>
    <cellStyle name="40% - Accent1 2 3 2" xfId="315" xr:uid="{00000000-0005-0000-0000-0000DF000000}"/>
    <cellStyle name="40% - Accent1 2 4" xfId="316" xr:uid="{00000000-0005-0000-0000-0000E0000000}"/>
    <cellStyle name="40% - Accent1 3" xfId="317" xr:uid="{00000000-0005-0000-0000-0000E1000000}"/>
    <cellStyle name="40% - Accent1 3 2" xfId="318" xr:uid="{00000000-0005-0000-0000-0000E2000000}"/>
    <cellStyle name="40% - Accent1 4" xfId="319" xr:uid="{00000000-0005-0000-0000-0000E3000000}"/>
    <cellStyle name="40% - Accent1 4 2" xfId="320" xr:uid="{00000000-0005-0000-0000-0000E4000000}"/>
    <cellStyle name="40% - Accent1 5" xfId="321" xr:uid="{00000000-0005-0000-0000-0000E5000000}"/>
    <cellStyle name="40% - Accent1 5 2" xfId="322" xr:uid="{00000000-0005-0000-0000-0000E6000000}"/>
    <cellStyle name="40% - Accent1 6" xfId="323" xr:uid="{00000000-0005-0000-0000-0000E7000000}"/>
    <cellStyle name="40% - Accent1 6 2" xfId="324" xr:uid="{00000000-0005-0000-0000-0000E8000000}"/>
    <cellStyle name="40% - Accent1 7" xfId="325" xr:uid="{00000000-0005-0000-0000-0000E9000000}"/>
    <cellStyle name="40% - Accent1 7 2" xfId="326" xr:uid="{00000000-0005-0000-0000-0000EA000000}"/>
    <cellStyle name="40% - Accent1 8" xfId="327" xr:uid="{00000000-0005-0000-0000-0000EB000000}"/>
    <cellStyle name="40% - Accent1 8 2" xfId="328" xr:uid="{00000000-0005-0000-0000-0000EC000000}"/>
    <cellStyle name="40% - Accent1 9" xfId="329" xr:uid="{00000000-0005-0000-0000-0000ED000000}"/>
    <cellStyle name="40% - Accent1 9 2" xfId="330" xr:uid="{00000000-0005-0000-0000-0000EE000000}"/>
    <cellStyle name="40% - Accent2" xfId="86" builtinId="35" customBuiltin="1"/>
    <cellStyle name="40% - Accent2 10" xfId="331" xr:uid="{00000000-0005-0000-0000-0000F0000000}"/>
    <cellStyle name="40% - Accent2 10 2" xfId="332" xr:uid="{00000000-0005-0000-0000-0000F1000000}"/>
    <cellStyle name="40% - Accent2 11" xfId="333" xr:uid="{00000000-0005-0000-0000-0000F2000000}"/>
    <cellStyle name="40% - Accent2 11 2" xfId="334" xr:uid="{00000000-0005-0000-0000-0000F3000000}"/>
    <cellStyle name="40% - Accent2 12" xfId="335" xr:uid="{00000000-0005-0000-0000-0000F4000000}"/>
    <cellStyle name="40% - Accent2 12 2" xfId="336" xr:uid="{00000000-0005-0000-0000-0000F5000000}"/>
    <cellStyle name="40% - Accent2 13" xfId="337" xr:uid="{00000000-0005-0000-0000-0000F6000000}"/>
    <cellStyle name="40% - Accent2 13 2" xfId="338" xr:uid="{00000000-0005-0000-0000-0000F7000000}"/>
    <cellStyle name="40% - Accent2 14" xfId="339" xr:uid="{00000000-0005-0000-0000-0000F8000000}"/>
    <cellStyle name="40% - Accent2 14 2" xfId="340" xr:uid="{00000000-0005-0000-0000-0000F9000000}"/>
    <cellStyle name="40% - Accent2 15" xfId="341" xr:uid="{00000000-0005-0000-0000-0000FA000000}"/>
    <cellStyle name="40% - Accent2 15 2" xfId="342" xr:uid="{00000000-0005-0000-0000-0000FB000000}"/>
    <cellStyle name="40% - Accent2 16" xfId="343" xr:uid="{00000000-0005-0000-0000-0000FC000000}"/>
    <cellStyle name="40% - Accent2 2" xfId="344" xr:uid="{00000000-0005-0000-0000-0000FD000000}"/>
    <cellStyle name="40% - Accent2 2 2" xfId="345" xr:uid="{00000000-0005-0000-0000-0000FE000000}"/>
    <cellStyle name="40% - Accent2 2 2 2" xfId="346" xr:uid="{00000000-0005-0000-0000-0000FF000000}"/>
    <cellStyle name="40% - Accent2 2 3" xfId="347" xr:uid="{00000000-0005-0000-0000-000000010000}"/>
    <cellStyle name="40% - Accent2 2 3 2" xfId="348" xr:uid="{00000000-0005-0000-0000-000001010000}"/>
    <cellStyle name="40% - Accent2 2 4" xfId="349" xr:uid="{00000000-0005-0000-0000-000002010000}"/>
    <cellStyle name="40% - Accent2 3" xfId="350" xr:uid="{00000000-0005-0000-0000-000003010000}"/>
    <cellStyle name="40% - Accent2 3 2" xfId="351" xr:uid="{00000000-0005-0000-0000-000004010000}"/>
    <cellStyle name="40% - Accent2 4" xfId="352" xr:uid="{00000000-0005-0000-0000-000005010000}"/>
    <cellStyle name="40% - Accent2 4 2" xfId="353" xr:uid="{00000000-0005-0000-0000-000006010000}"/>
    <cellStyle name="40% - Accent2 5" xfId="354" xr:uid="{00000000-0005-0000-0000-000007010000}"/>
    <cellStyle name="40% - Accent2 5 2" xfId="355" xr:uid="{00000000-0005-0000-0000-000008010000}"/>
    <cellStyle name="40% - Accent2 6" xfId="356" xr:uid="{00000000-0005-0000-0000-000009010000}"/>
    <cellStyle name="40% - Accent2 6 2" xfId="357" xr:uid="{00000000-0005-0000-0000-00000A010000}"/>
    <cellStyle name="40% - Accent2 7" xfId="358" xr:uid="{00000000-0005-0000-0000-00000B010000}"/>
    <cellStyle name="40% - Accent2 7 2" xfId="359" xr:uid="{00000000-0005-0000-0000-00000C010000}"/>
    <cellStyle name="40% - Accent2 8" xfId="360" xr:uid="{00000000-0005-0000-0000-00000D010000}"/>
    <cellStyle name="40% - Accent2 8 2" xfId="361" xr:uid="{00000000-0005-0000-0000-00000E010000}"/>
    <cellStyle name="40% - Accent2 9" xfId="362" xr:uid="{00000000-0005-0000-0000-00000F010000}"/>
    <cellStyle name="40% - Accent2 9 2" xfId="363" xr:uid="{00000000-0005-0000-0000-000010010000}"/>
    <cellStyle name="40% - Accent3" xfId="89" builtinId="39" customBuiltin="1"/>
    <cellStyle name="40% - Accent3 10" xfId="364" xr:uid="{00000000-0005-0000-0000-000012010000}"/>
    <cellStyle name="40% - Accent3 10 2" xfId="365" xr:uid="{00000000-0005-0000-0000-000013010000}"/>
    <cellStyle name="40% - Accent3 11" xfId="366" xr:uid="{00000000-0005-0000-0000-000014010000}"/>
    <cellStyle name="40% - Accent3 11 2" xfId="367" xr:uid="{00000000-0005-0000-0000-000015010000}"/>
    <cellStyle name="40% - Accent3 12" xfId="368" xr:uid="{00000000-0005-0000-0000-000016010000}"/>
    <cellStyle name="40% - Accent3 12 2" xfId="369" xr:uid="{00000000-0005-0000-0000-000017010000}"/>
    <cellStyle name="40% - Accent3 13" xfId="370" xr:uid="{00000000-0005-0000-0000-000018010000}"/>
    <cellStyle name="40% - Accent3 13 2" xfId="371" xr:uid="{00000000-0005-0000-0000-000019010000}"/>
    <cellStyle name="40% - Accent3 14" xfId="372" xr:uid="{00000000-0005-0000-0000-00001A010000}"/>
    <cellStyle name="40% - Accent3 14 2" xfId="373" xr:uid="{00000000-0005-0000-0000-00001B010000}"/>
    <cellStyle name="40% - Accent3 15" xfId="374" xr:uid="{00000000-0005-0000-0000-00001C010000}"/>
    <cellStyle name="40% - Accent3 15 2" xfId="375" xr:uid="{00000000-0005-0000-0000-00001D010000}"/>
    <cellStyle name="40% - Accent3 16" xfId="376" xr:uid="{00000000-0005-0000-0000-00001E010000}"/>
    <cellStyle name="40% - Accent3 2" xfId="377" xr:uid="{00000000-0005-0000-0000-00001F010000}"/>
    <cellStyle name="40% - Accent3 2 2" xfId="378" xr:uid="{00000000-0005-0000-0000-000020010000}"/>
    <cellStyle name="40% - Accent3 2 2 2" xfId="379" xr:uid="{00000000-0005-0000-0000-000021010000}"/>
    <cellStyle name="40% - Accent3 2 3" xfId="380" xr:uid="{00000000-0005-0000-0000-000022010000}"/>
    <cellStyle name="40% - Accent3 2 3 2" xfId="381" xr:uid="{00000000-0005-0000-0000-000023010000}"/>
    <cellStyle name="40% - Accent3 2 4" xfId="382" xr:uid="{00000000-0005-0000-0000-000024010000}"/>
    <cellStyle name="40% - Accent3 3" xfId="383" xr:uid="{00000000-0005-0000-0000-000025010000}"/>
    <cellStyle name="40% - Accent3 3 2" xfId="384" xr:uid="{00000000-0005-0000-0000-000026010000}"/>
    <cellStyle name="40% - Accent3 4" xfId="385" xr:uid="{00000000-0005-0000-0000-000027010000}"/>
    <cellStyle name="40% - Accent3 4 2" xfId="386" xr:uid="{00000000-0005-0000-0000-000028010000}"/>
    <cellStyle name="40% - Accent3 5" xfId="387" xr:uid="{00000000-0005-0000-0000-000029010000}"/>
    <cellStyle name="40% - Accent3 5 2" xfId="388" xr:uid="{00000000-0005-0000-0000-00002A010000}"/>
    <cellStyle name="40% - Accent3 6" xfId="389" xr:uid="{00000000-0005-0000-0000-00002B010000}"/>
    <cellStyle name="40% - Accent3 6 2" xfId="390" xr:uid="{00000000-0005-0000-0000-00002C010000}"/>
    <cellStyle name="40% - Accent3 7" xfId="391" xr:uid="{00000000-0005-0000-0000-00002D010000}"/>
    <cellStyle name="40% - Accent3 7 2" xfId="392" xr:uid="{00000000-0005-0000-0000-00002E010000}"/>
    <cellStyle name="40% - Accent3 8" xfId="393" xr:uid="{00000000-0005-0000-0000-00002F010000}"/>
    <cellStyle name="40% - Accent3 8 2" xfId="394" xr:uid="{00000000-0005-0000-0000-000030010000}"/>
    <cellStyle name="40% - Accent3 9" xfId="395" xr:uid="{00000000-0005-0000-0000-000031010000}"/>
    <cellStyle name="40% - Accent3 9 2" xfId="396" xr:uid="{00000000-0005-0000-0000-000032010000}"/>
    <cellStyle name="40% - Accent4" xfId="92" builtinId="43" customBuiltin="1"/>
    <cellStyle name="40% - Accent4 10" xfId="397" xr:uid="{00000000-0005-0000-0000-000034010000}"/>
    <cellStyle name="40% - Accent4 10 2" xfId="398" xr:uid="{00000000-0005-0000-0000-000035010000}"/>
    <cellStyle name="40% - Accent4 11" xfId="399" xr:uid="{00000000-0005-0000-0000-000036010000}"/>
    <cellStyle name="40% - Accent4 11 2" xfId="400" xr:uid="{00000000-0005-0000-0000-000037010000}"/>
    <cellStyle name="40% - Accent4 12" xfId="401" xr:uid="{00000000-0005-0000-0000-000038010000}"/>
    <cellStyle name="40% - Accent4 12 2" xfId="402" xr:uid="{00000000-0005-0000-0000-000039010000}"/>
    <cellStyle name="40% - Accent4 13" xfId="403" xr:uid="{00000000-0005-0000-0000-00003A010000}"/>
    <cellStyle name="40% - Accent4 13 2" xfId="404" xr:uid="{00000000-0005-0000-0000-00003B010000}"/>
    <cellStyle name="40% - Accent4 14" xfId="405" xr:uid="{00000000-0005-0000-0000-00003C010000}"/>
    <cellStyle name="40% - Accent4 14 2" xfId="406" xr:uid="{00000000-0005-0000-0000-00003D010000}"/>
    <cellStyle name="40% - Accent4 15" xfId="407" xr:uid="{00000000-0005-0000-0000-00003E010000}"/>
    <cellStyle name="40% - Accent4 15 2" xfId="408" xr:uid="{00000000-0005-0000-0000-00003F010000}"/>
    <cellStyle name="40% - Accent4 16" xfId="409" xr:uid="{00000000-0005-0000-0000-000040010000}"/>
    <cellStyle name="40% - Accent4 2" xfId="410" xr:uid="{00000000-0005-0000-0000-000041010000}"/>
    <cellStyle name="40% - Accent4 2 2" xfId="411" xr:uid="{00000000-0005-0000-0000-000042010000}"/>
    <cellStyle name="40% - Accent4 2 2 2" xfId="412" xr:uid="{00000000-0005-0000-0000-000043010000}"/>
    <cellStyle name="40% - Accent4 2 3" xfId="413" xr:uid="{00000000-0005-0000-0000-000044010000}"/>
    <cellStyle name="40% - Accent4 2 3 2" xfId="414" xr:uid="{00000000-0005-0000-0000-000045010000}"/>
    <cellStyle name="40% - Accent4 2 4" xfId="415" xr:uid="{00000000-0005-0000-0000-000046010000}"/>
    <cellStyle name="40% - Accent4 3" xfId="416" xr:uid="{00000000-0005-0000-0000-000047010000}"/>
    <cellStyle name="40% - Accent4 3 2" xfId="417" xr:uid="{00000000-0005-0000-0000-000048010000}"/>
    <cellStyle name="40% - Accent4 4" xfId="418" xr:uid="{00000000-0005-0000-0000-000049010000}"/>
    <cellStyle name="40% - Accent4 4 2" xfId="419" xr:uid="{00000000-0005-0000-0000-00004A010000}"/>
    <cellStyle name="40% - Accent4 5" xfId="420" xr:uid="{00000000-0005-0000-0000-00004B010000}"/>
    <cellStyle name="40% - Accent4 5 2" xfId="421" xr:uid="{00000000-0005-0000-0000-00004C010000}"/>
    <cellStyle name="40% - Accent4 6" xfId="422" xr:uid="{00000000-0005-0000-0000-00004D010000}"/>
    <cellStyle name="40% - Accent4 6 2" xfId="423" xr:uid="{00000000-0005-0000-0000-00004E010000}"/>
    <cellStyle name="40% - Accent4 7" xfId="424" xr:uid="{00000000-0005-0000-0000-00004F010000}"/>
    <cellStyle name="40% - Accent4 7 2" xfId="425" xr:uid="{00000000-0005-0000-0000-000050010000}"/>
    <cellStyle name="40% - Accent4 8" xfId="426" xr:uid="{00000000-0005-0000-0000-000051010000}"/>
    <cellStyle name="40% - Accent4 8 2" xfId="427" xr:uid="{00000000-0005-0000-0000-000052010000}"/>
    <cellStyle name="40% - Accent4 9" xfId="428" xr:uid="{00000000-0005-0000-0000-000053010000}"/>
    <cellStyle name="40% - Accent4 9 2" xfId="429" xr:uid="{00000000-0005-0000-0000-000054010000}"/>
    <cellStyle name="40% - Accent5" xfId="95" builtinId="47" customBuiltin="1"/>
    <cellStyle name="40% - Accent5 10" xfId="430" xr:uid="{00000000-0005-0000-0000-000056010000}"/>
    <cellStyle name="40% - Accent5 10 2" xfId="431" xr:uid="{00000000-0005-0000-0000-000057010000}"/>
    <cellStyle name="40% - Accent5 11" xfId="432" xr:uid="{00000000-0005-0000-0000-000058010000}"/>
    <cellStyle name="40% - Accent5 11 2" xfId="433" xr:uid="{00000000-0005-0000-0000-000059010000}"/>
    <cellStyle name="40% - Accent5 12" xfId="434" xr:uid="{00000000-0005-0000-0000-00005A010000}"/>
    <cellStyle name="40% - Accent5 12 2" xfId="435" xr:uid="{00000000-0005-0000-0000-00005B010000}"/>
    <cellStyle name="40% - Accent5 13" xfId="436" xr:uid="{00000000-0005-0000-0000-00005C010000}"/>
    <cellStyle name="40% - Accent5 13 2" xfId="437" xr:uid="{00000000-0005-0000-0000-00005D010000}"/>
    <cellStyle name="40% - Accent5 14" xfId="438" xr:uid="{00000000-0005-0000-0000-00005E010000}"/>
    <cellStyle name="40% - Accent5 14 2" xfId="439" xr:uid="{00000000-0005-0000-0000-00005F010000}"/>
    <cellStyle name="40% - Accent5 15" xfId="440" xr:uid="{00000000-0005-0000-0000-000060010000}"/>
    <cellStyle name="40% - Accent5 15 2" xfId="441" xr:uid="{00000000-0005-0000-0000-000061010000}"/>
    <cellStyle name="40% - Accent5 16" xfId="442" xr:uid="{00000000-0005-0000-0000-000062010000}"/>
    <cellStyle name="40% - Accent5 2" xfId="443" xr:uid="{00000000-0005-0000-0000-000063010000}"/>
    <cellStyle name="40% - Accent5 2 2" xfId="444" xr:uid="{00000000-0005-0000-0000-000064010000}"/>
    <cellStyle name="40% - Accent5 2 2 2" xfId="445" xr:uid="{00000000-0005-0000-0000-000065010000}"/>
    <cellStyle name="40% - Accent5 2 3" xfId="446" xr:uid="{00000000-0005-0000-0000-000066010000}"/>
    <cellStyle name="40% - Accent5 2 3 2" xfId="447" xr:uid="{00000000-0005-0000-0000-000067010000}"/>
    <cellStyle name="40% - Accent5 2 4" xfId="448" xr:uid="{00000000-0005-0000-0000-000068010000}"/>
    <cellStyle name="40% - Accent5 3" xfId="449" xr:uid="{00000000-0005-0000-0000-000069010000}"/>
    <cellStyle name="40% - Accent5 3 2" xfId="450" xr:uid="{00000000-0005-0000-0000-00006A010000}"/>
    <cellStyle name="40% - Accent5 4" xfId="451" xr:uid="{00000000-0005-0000-0000-00006B010000}"/>
    <cellStyle name="40% - Accent5 4 2" xfId="452" xr:uid="{00000000-0005-0000-0000-00006C010000}"/>
    <cellStyle name="40% - Accent5 5" xfId="453" xr:uid="{00000000-0005-0000-0000-00006D010000}"/>
    <cellStyle name="40% - Accent5 5 2" xfId="454" xr:uid="{00000000-0005-0000-0000-00006E010000}"/>
    <cellStyle name="40% - Accent5 6" xfId="455" xr:uid="{00000000-0005-0000-0000-00006F010000}"/>
    <cellStyle name="40% - Accent5 6 2" xfId="456" xr:uid="{00000000-0005-0000-0000-000070010000}"/>
    <cellStyle name="40% - Accent5 7" xfId="457" xr:uid="{00000000-0005-0000-0000-000071010000}"/>
    <cellStyle name="40% - Accent5 7 2" xfId="458" xr:uid="{00000000-0005-0000-0000-000072010000}"/>
    <cellStyle name="40% - Accent5 8" xfId="459" xr:uid="{00000000-0005-0000-0000-000073010000}"/>
    <cellStyle name="40% - Accent5 8 2" xfId="460" xr:uid="{00000000-0005-0000-0000-000074010000}"/>
    <cellStyle name="40% - Accent5 9" xfId="461" xr:uid="{00000000-0005-0000-0000-000075010000}"/>
    <cellStyle name="40% - Accent5 9 2" xfId="462" xr:uid="{00000000-0005-0000-0000-000076010000}"/>
    <cellStyle name="40% - Accent6" xfId="98" builtinId="51" customBuiltin="1"/>
    <cellStyle name="40% - Accent6 10" xfId="463" xr:uid="{00000000-0005-0000-0000-000078010000}"/>
    <cellStyle name="40% - Accent6 10 2" xfId="464" xr:uid="{00000000-0005-0000-0000-000079010000}"/>
    <cellStyle name="40% - Accent6 11" xfId="465" xr:uid="{00000000-0005-0000-0000-00007A010000}"/>
    <cellStyle name="40% - Accent6 11 2" xfId="466" xr:uid="{00000000-0005-0000-0000-00007B010000}"/>
    <cellStyle name="40% - Accent6 12" xfId="467" xr:uid="{00000000-0005-0000-0000-00007C010000}"/>
    <cellStyle name="40% - Accent6 12 2" xfId="468" xr:uid="{00000000-0005-0000-0000-00007D010000}"/>
    <cellStyle name="40% - Accent6 13" xfId="469" xr:uid="{00000000-0005-0000-0000-00007E010000}"/>
    <cellStyle name="40% - Accent6 13 2" xfId="470" xr:uid="{00000000-0005-0000-0000-00007F010000}"/>
    <cellStyle name="40% - Accent6 14" xfId="471" xr:uid="{00000000-0005-0000-0000-000080010000}"/>
    <cellStyle name="40% - Accent6 14 2" xfId="472" xr:uid="{00000000-0005-0000-0000-000081010000}"/>
    <cellStyle name="40% - Accent6 15" xfId="473" xr:uid="{00000000-0005-0000-0000-000082010000}"/>
    <cellStyle name="40% - Accent6 15 2" xfId="474" xr:uid="{00000000-0005-0000-0000-000083010000}"/>
    <cellStyle name="40% - Accent6 16" xfId="475" xr:uid="{00000000-0005-0000-0000-000084010000}"/>
    <cellStyle name="40% - Accent6 2" xfId="476" xr:uid="{00000000-0005-0000-0000-000085010000}"/>
    <cellStyle name="40% - Accent6 2 2" xfId="477" xr:uid="{00000000-0005-0000-0000-000086010000}"/>
    <cellStyle name="40% - Accent6 2 2 2" xfId="478" xr:uid="{00000000-0005-0000-0000-000087010000}"/>
    <cellStyle name="40% - Accent6 2 3" xfId="479" xr:uid="{00000000-0005-0000-0000-000088010000}"/>
    <cellStyle name="40% - Accent6 2 3 2" xfId="480" xr:uid="{00000000-0005-0000-0000-000089010000}"/>
    <cellStyle name="40% - Accent6 2 4" xfId="481" xr:uid="{00000000-0005-0000-0000-00008A010000}"/>
    <cellStyle name="40% - Accent6 3" xfId="482" xr:uid="{00000000-0005-0000-0000-00008B010000}"/>
    <cellStyle name="40% - Accent6 3 2" xfId="483" xr:uid="{00000000-0005-0000-0000-00008C010000}"/>
    <cellStyle name="40% - Accent6 4" xfId="484" xr:uid="{00000000-0005-0000-0000-00008D010000}"/>
    <cellStyle name="40% - Accent6 4 2" xfId="485" xr:uid="{00000000-0005-0000-0000-00008E010000}"/>
    <cellStyle name="40% - Accent6 5" xfId="486" xr:uid="{00000000-0005-0000-0000-00008F010000}"/>
    <cellStyle name="40% - Accent6 5 2" xfId="487" xr:uid="{00000000-0005-0000-0000-000090010000}"/>
    <cellStyle name="40% - Accent6 6" xfId="488" xr:uid="{00000000-0005-0000-0000-000091010000}"/>
    <cellStyle name="40% - Accent6 6 2" xfId="489" xr:uid="{00000000-0005-0000-0000-000092010000}"/>
    <cellStyle name="40% - Accent6 7" xfId="490" xr:uid="{00000000-0005-0000-0000-000093010000}"/>
    <cellStyle name="40% - Accent6 7 2" xfId="491" xr:uid="{00000000-0005-0000-0000-000094010000}"/>
    <cellStyle name="40% - Accent6 8" xfId="492" xr:uid="{00000000-0005-0000-0000-000095010000}"/>
    <cellStyle name="40% - Accent6 8 2" xfId="493" xr:uid="{00000000-0005-0000-0000-000096010000}"/>
    <cellStyle name="40% - Accent6 9" xfId="494" xr:uid="{00000000-0005-0000-0000-000097010000}"/>
    <cellStyle name="40% - Accent6 9 2" xfId="495" xr:uid="{00000000-0005-0000-0000-000098010000}"/>
    <cellStyle name="60% - Accent1 10" xfId="497" xr:uid="{00000000-0005-0000-0000-000099010000}"/>
    <cellStyle name="60% - Accent1 11" xfId="498" xr:uid="{00000000-0005-0000-0000-00009A010000}"/>
    <cellStyle name="60% - Accent1 12" xfId="499" xr:uid="{00000000-0005-0000-0000-00009B010000}"/>
    <cellStyle name="60% - Accent1 13" xfId="500" xr:uid="{00000000-0005-0000-0000-00009C010000}"/>
    <cellStyle name="60% - Accent1 14" xfId="501" xr:uid="{00000000-0005-0000-0000-00009D010000}"/>
    <cellStyle name="60% - Accent1 15" xfId="502" xr:uid="{00000000-0005-0000-0000-00009E010000}"/>
    <cellStyle name="60% - Accent1 16" xfId="503" xr:uid="{00000000-0005-0000-0000-00009F010000}"/>
    <cellStyle name="60% - Accent1 17" xfId="496" xr:uid="{00000000-0005-0000-0000-0000A0010000}"/>
    <cellStyle name="60% - Accent1 2" xfId="504" xr:uid="{00000000-0005-0000-0000-0000A1010000}"/>
    <cellStyle name="60% - Accent1 2 2" xfId="505" xr:uid="{00000000-0005-0000-0000-0000A2010000}"/>
    <cellStyle name="60% - Accent1 2 3" xfId="506" xr:uid="{00000000-0005-0000-0000-0000A3010000}"/>
    <cellStyle name="60% - Accent1 3" xfId="507" xr:uid="{00000000-0005-0000-0000-0000A4010000}"/>
    <cellStyle name="60% - Accent1 4" xfId="508" xr:uid="{00000000-0005-0000-0000-0000A5010000}"/>
    <cellStyle name="60% - Accent1 5" xfId="509" xr:uid="{00000000-0005-0000-0000-0000A6010000}"/>
    <cellStyle name="60% - Accent1 6" xfId="510" xr:uid="{00000000-0005-0000-0000-0000A7010000}"/>
    <cellStyle name="60% - Accent1 7" xfId="511" xr:uid="{00000000-0005-0000-0000-0000A8010000}"/>
    <cellStyle name="60% - Accent1 8" xfId="512" xr:uid="{00000000-0005-0000-0000-0000A9010000}"/>
    <cellStyle name="60% - Accent1 9" xfId="513" xr:uid="{00000000-0005-0000-0000-0000AA010000}"/>
    <cellStyle name="60% - Accent2 10" xfId="515" xr:uid="{00000000-0005-0000-0000-0000AB010000}"/>
    <cellStyle name="60% - Accent2 11" xfId="516" xr:uid="{00000000-0005-0000-0000-0000AC010000}"/>
    <cellStyle name="60% - Accent2 12" xfId="517" xr:uid="{00000000-0005-0000-0000-0000AD010000}"/>
    <cellStyle name="60% - Accent2 13" xfId="518" xr:uid="{00000000-0005-0000-0000-0000AE010000}"/>
    <cellStyle name="60% - Accent2 14" xfId="519" xr:uid="{00000000-0005-0000-0000-0000AF010000}"/>
    <cellStyle name="60% - Accent2 15" xfId="520" xr:uid="{00000000-0005-0000-0000-0000B0010000}"/>
    <cellStyle name="60% - Accent2 16" xfId="521" xr:uid="{00000000-0005-0000-0000-0000B1010000}"/>
    <cellStyle name="60% - Accent2 17" xfId="514" xr:uid="{00000000-0005-0000-0000-0000B2010000}"/>
    <cellStyle name="60% - Accent2 2" xfId="522" xr:uid="{00000000-0005-0000-0000-0000B3010000}"/>
    <cellStyle name="60% - Accent2 2 2" xfId="523" xr:uid="{00000000-0005-0000-0000-0000B4010000}"/>
    <cellStyle name="60% - Accent2 2 3" xfId="524" xr:uid="{00000000-0005-0000-0000-0000B5010000}"/>
    <cellStyle name="60% - Accent2 3" xfId="525" xr:uid="{00000000-0005-0000-0000-0000B6010000}"/>
    <cellStyle name="60% - Accent2 4" xfId="526" xr:uid="{00000000-0005-0000-0000-0000B7010000}"/>
    <cellStyle name="60% - Accent2 5" xfId="527" xr:uid="{00000000-0005-0000-0000-0000B8010000}"/>
    <cellStyle name="60% - Accent2 6" xfId="528" xr:uid="{00000000-0005-0000-0000-0000B9010000}"/>
    <cellStyle name="60% - Accent2 7" xfId="529" xr:uid="{00000000-0005-0000-0000-0000BA010000}"/>
    <cellStyle name="60% - Accent2 8" xfId="530" xr:uid="{00000000-0005-0000-0000-0000BB010000}"/>
    <cellStyle name="60% - Accent2 9" xfId="531" xr:uid="{00000000-0005-0000-0000-0000BC010000}"/>
    <cellStyle name="60% - Accent3 10" xfId="533" xr:uid="{00000000-0005-0000-0000-0000BD010000}"/>
    <cellStyle name="60% - Accent3 11" xfId="534" xr:uid="{00000000-0005-0000-0000-0000BE010000}"/>
    <cellStyle name="60% - Accent3 12" xfId="535" xr:uid="{00000000-0005-0000-0000-0000BF010000}"/>
    <cellStyle name="60% - Accent3 13" xfId="536" xr:uid="{00000000-0005-0000-0000-0000C0010000}"/>
    <cellStyle name="60% - Accent3 14" xfId="537" xr:uid="{00000000-0005-0000-0000-0000C1010000}"/>
    <cellStyle name="60% - Accent3 15" xfId="538" xr:uid="{00000000-0005-0000-0000-0000C2010000}"/>
    <cellStyle name="60% - Accent3 16" xfId="539" xr:uid="{00000000-0005-0000-0000-0000C3010000}"/>
    <cellStyle name="60% - Accent3 17" xfId="532" xr:uid="{00000000-0005-0000-0000-0000C4010000}"/>
    <cellStyle name="60% - Accent3 2" xfId="540" xr:uid="{00000000-0005-0000-0000-0000C5010000}"/>
    <cellStyle name="60% - Accent3 2 2" xfId="541" xr:uid="{00000000-0005-0000-0000-0000C6010000}"/>
    <cellStyle name="60% - Accent3 2 3" xfId="542" xr:uid="{00000000-0005-0000-0000-0000C7010000}"/>
    <cellStyle name="60% - Accent3 3" xfId="543" xr:uid="{00000000-0005-0000-0000-0000C8010000}"/>
    <cellStyle name="60% - Accent3 4" xfId="544" xr:uid="{00000000-0005-0000-0000-0000C9010000}"/>
    <cellStyle name="60% - Accent3 5" xfId="545" xr:uid="{00000000-0005-0000-0000-0000CA010000}"/>
    <cellStyle name="60% - Accent3 6" xfId="546" xr:uid="{00000000-0005-0000-0000-0000CB010000}"/>
    <cellStyle name="60% - Accent3 7" xfId="547" xr:uid="{00000000-0005-0000-0000-0000CC010000}"/>
    <cellStyle name="60% - Accent3 8" xfId="548" xr:uid="{00000000-0005-0000-0000-0000CD010000}"/>
    <cellStyle name="60% - Accent3 9" xfId="549" xr:uid="{00000000-0005-0000-0000-0000CE010000}"/>
    <cellStyle name="60% - Accent4 10" xfId="551" xr:uid="{00000000-0005-0000-0000-0000CF010000}"/>
    <cellStyle name="60% - Accent4 11" xfId="552" xr:uid="{00000000-0005-0000-0000-0000D0010000}"/>
    <cellStyle name="60% - Accent4 12" xfId="553" xr:uid="{00000000-0005-0000-0000-0000D1010000}"/>
    <cellStyle name="60% - Accent4 13" xfId="554" xr:uid="{00000000-0005-0000-0000-0000D2010000}"/>
    <cellStyle name="60% - Accent4 14" xfId="555" xr:uid="{00000000-0005-0000-0000-0000D3010000}"/>
    <cellStyle name="60% - Accent4 15" xfId="556" xr:uid="{00000000-0005-0000-0000-0000D4010000}"/>
    <cellStyle name="60% - Accent4 16" xfId="557" xr:uid="{00000000-0005-0000-0000-0000D5010000}"/>
    <cellStyle name="60% - Accent4 17" xfId="550" xr:uid="{00000000-0005-0000-0000-0000D6010000}"/>
    <cellStyle name="60% - Accent4 2" xfId="558" xr:uid="{00000000-0005-0000-0000-0000D7010000}"/>
    <cellStyle name="60% - Accent4 2 2" xfId="559" xr:uid="{00000000-0005-0000-0000-0000D8010000}"/>
    <cellStyle name="60% - Accent4 2 3" xfId="560" xr:uid="{00000000-0005-0000-0000-0000D9010000}"/>
    <cellStyle name="60% - Accent4 3" xfId="561" xr:uid="{00000000-0005-0000-0000-0000DA010000}"/>
    <cellStyle name="60% - Accent4 4" xfId="562" xr:uid="{00000000-0005-0000-0000-0000DB010000}"/>
    <cellStyle name="60% - Accent4 5" xfId="563" xr:uid="{00000000-0005-0000-0000-0000DC010000}"/>
    <cellStyle name="60% - Accent4 6" xfId="564" xr:uid="{00000000-0005-0000-0000-0000DD010000}"/>
    <cellStyle name="60% - Accent4 7" xfId="565" xr:uid="{00000000-0005-0000-0000-0000DE010000}"/>
    <cellStyle name="60% - Accent4 8" xfId="566" xr:uid="{00000000-0005-0000-0000-0000DF010000}"/>
    <cellStyle name="60% - Accent4 9" xfId="567" xr:uid="{00000000-0005-0000-0000-0000E0010000}"/>
    <cellStyle name="60% - Accent5 10" xfId="569" xr:uid="{00000000-0005-0000-0000-0000E1010000}"/>
    <cellStyle name="60% - Accent5 11" xfId="570" xr:uid="{00000000-0005-0000-0000-0000E2010000}"/>
    <cellStyle name="60% - Accent5 12" xfId="571" xr:uid="{00000000-0005-0000-0000-0000E3010000}"/>
    <cellStyle name="60% - Accent5 13" xfId="572" xr:uid="{00000000-0005-0000-0000-0000E4010000}"/>
    <cellStyle name="60% - Accent5 14" xfId="573" xr:uid="{00000000-0005-0000-0000-0000E5010000}"/>
    <cellStyle name="60% - Accent5 15" xfId="574" xr:uid="{00000000-0005-0000-0000-0000E6010000}"/>
    <cellStyle name="60% - Accent5 16" xfId="575" xr:uid="{00000000-0005-0000-0000-0000E7010000}"/>
    <cellStyle name="60% - Accent5 17" xfId="568" xr:uid="{00000000-0005-0000-0000-0000E8010000}"/>
    <cellStyle name="60% - Accent5 2" xfId="576" xr:uid="{00000000-0005-0000-0000-0000E9010000}"/>
    <cellStyle name="60% - Accent5 2 2" xfId="577" xr:uid="{00000000-0005-0000-0000-0000EA010000}"/>
    <cellStyle name="60% - Accent5 2 3" xfId="578" xr:uid="{00000000-0005-0000-0000-0000EB010000}"/>
    <cellStyle name="60% - Accent5 3" xfId="579" xr:uid="{00000000-0005-0000-0000-0000EC010000}"/>
    <cellStyle name="60% - Accent5 4" xfId="580" xr:uid="{00000000-0005-0000-0000-0000ED010000}"/>
    <cellStyle name="60% - Accent5 5" xfId="581" xr:uid="{00000000-0005-0000-0000-0000EE010000}"/>
    <cellStyle name="60% - Accent5 6" xfId="582" xr:uid="{00000000-0005-0000-0000-0000EF010000}"/>
    <cellStyle name="60% - Accent5 7" xfId="583" xr:uid="{00000000-0005-0000-0000-0000F0010000}"/>
    <cellStyle name="60% - Accent5 8" xfId="584" xr:uid="{00000000-0005-0000-0000-0000F1010000}"/>
    <cellStyle name="60% - Accent5 9" xfId="585" xr:uid="{00000000-0005-0000-0000-0000F2010000}"/>
    <cellStyle name="60% - Accent6 10" xfId="587" xr:uid="{00000000-0005-0000-0000-0000F3010000}"/>
    <cellStyle name="60% - Accent6 11" xfId="588" xr:uid="{00000000-0005-0000-0000-0000F4010000}"/>
    <cellStyle name="60% - Accent6 12" xfId="589" xr:uid="{00000000-0005-0000-0000-0000F5010000}"/>
    <cellStyle name="60% - Accent6 13" xfId="590" xr:uid="{00000000-0005-0000-0000-0000F6010000}"/>
    <cellStyle name="60% - Accent6 14" xfId="591" xr:uid="{00000000-0005-0000-0000-0000F7010000}"/>
    <cellStyle name="60% - Accent6 15" xfId="592" xr:uid="{00000000-0005-0000-0000-0000F8010000}"/>
    <cellStyle name="60% - Accent6 16" xfId="593" xr:uid="{00000000-0005-0000-0000-0000F9010000}"/>
    <cellStyle name="60% - Accent6 17" xfId="586" xr:uid="{00000000-0005-0000-0000-0000FA010000}"/>
    <cellStyle name="60% - Accent6 2" xfId="594" xr:uid="{00000000-0005-0000-0000-0000FB010000}"/>
    <cellStyle name="60% - Accent6 2 2" xfId="595" xr:uid="{00000000-0005-0000-0000-0000FC010000}"/>
    <cellStyle name="60% - Accent6 2 3" xfId="596" xr:uid="{00000000-0005-0000-0000-0000FD010000}"/>
    <cellStyle name="60% - Accent6 3" xfId="597" xr:uid="{00000000-0005-0000-0000-0000FE010000}"/>
    <cellStyle name="60% - Accent6 4" xfId="598" xr:uid="{00000000-0005-0000-0000-0000FF010000}"/>
    <cellStyle name="60% - Accent6 5" xfId="599" xr:uid="{00000000-0005-0000-0000-000000020000}"/>
    <cellStyle name="60% - Accent6 6" xfId="600" xr:uid="{00000000-0005-0000-0000-000001020000}"/>
    <cellStyle name="60% - Accent6 7" xfId="601" xr:uid="{00000000-0005-0000-0000-000002020000}"/>
    <cellStyle name="60% - Accent6 8" xfId="602" xr:uid="{00000000-0005-0000-0000-000003020000}"/>
    <cellStyle name="60% - Accent6 9" xfId="603" xr:uid="{00000000-0005-0000-0000-000004020000}"/>
    <cellStyle name="Accent1" xfId="81" builtinId="29" customBuiltin="1"/>
    <cellStyle name="Accent1 - 20%" xfId="604" xr:uid="{00000000-0005-0000-0000-000006020000}"/>
    <cellStyle name="Accent1 - 20% 2" xfId="605" xr:uid="{00000000-0005-0000-0000-000007020000}"/>
    <cellStyle name="Accent1 - 20% 3" xfId="606" xr:uid="{00000000-0005-0000-0000-000008020000}"/>
    <cellStyle name="Accent1 - 40%" xfId="607" xr:uid="{00000000-0005-0000-0000-000009020000}"/>
    <cellStyle name="Accent1 - 40% 2" xfId="608" xr:uid="{00000000-0005-0000-0000-00000A020000}"/>
    <cellStyle name="Accent1 - 40% 3" xfId="609" xr:uid="{00000000-0005-0000-0000-00000B020000}"/>
    <cellStyle name="Accent1 - 60%" xfId="610" xr:uid="{00000000-0005-0000-0000-00000C020000}"/>
    <cellStyle name="Accent1 - 60% 2" xfId="611" xr:uid="{00000000-0005-0000-0000-00000D020000}"/>
    <cellStyle name="Accent1 10" xfId="612" xr:uid="{00000000-0005-0000-0000-00000E020000}"/>
    <cellStyle name="Accent1 11" xfId="613" xr:uid="{00000000-0005-0000-0000-00000F020000}"/>
    <cellStyle name="Accent1 12" xfId="614" xr:uid="{00000000-0005-0000-0000-000010020000}"/>
    <cellStyle name="Accent1 13" xfId="615" xr:uid="{00000000-0005-0000-0000-000011020000}"/>
    <cellStyle name="Accent1 14" xfId="616" xr:uid="{00000000-0005-0000-0000-000012020000}"/>
    <cellStyle name="Accent1 15" xfId="617" xr:uid="{00000000-0005-0000-0000-000013020000}"/>
    <cellStyle name="Accent1 16" xfId="618" xr:uid="{00000000-0005-0000-0000-000014020000}"/>
    <cellStyle name="Accent1 17" xfId="619" xr:uid="{00000000-0005-0000-0000-000015020000}"/>
    <cellStyle name="Accent1 2" xfId="620" xr:uid="{00000000-0005-0000-0000-000016020000}"/>
    <cellStyle name="Accent1 2 2" xfId="621" xr:uid="{00000000-0005-0000-0000-000017020000}"/>
    <cellStyle name="Accent1 2 3" xfId="622" xr:uid="{00000000-0005-0000-0000-000018020000}"/>
    <cellStyle name="Accent1 3" xfId="623" xr:uid="{00000000-0005-0000-0000-000019020000}"/>
    <cellStyle name="Accent1 4" xfId="624" xr:uid="{00000000-0005-0000-0000-00001A020000}"/>
    <cellStyle name="Accent1 5" xfId="625" xr:uid="{00000000-0005-0000-0000-00001B020000}"/>
    <cellStyle name="Accent1 6" xfId="626" xr:uid="{00000000-0005-0000-0000-00001C020000}"/>
    <cellStyle name="Accent1 7" xfId="627" xr:uid="{00000000-0005-0000-0000-00001D020000}"/>
    <cellStyle name="Accent1 8" xfId="628" xr:uid="{00000000-0005-0000-0000-00001E020000}"/>
    <cellStyle name="Accent1 9" xfId="629" xr:uid="{00000000-0005-0000-0000-00001F020000}"/>
    <cellStyle name="Accent2" xfId="84" builtinId="33" customBuiltin="1"/>
    <cellStyle name="Accent2 - 20%" xfId="630" xr:uid="{00000000-0005-0000-0000-000021020000}"/>
    <cellStyle name="Accent2 - 20% 2" xfId="631" xr:uid="{00000000-0005-0000-0000-000022020000}"/>
    <cellStyle name="Accent2 - 20% 3" xfId="632" xr:uid="{00000000-0005-0000-0000-000023020000}"/>
    <cellStyle name="Accent2 - 40%" xfId="633" xr:uid="{00000000-0005-0000-0000-000024020000}"/>
    <cellStyle name="Accent2 - 40% 2" xfId="634" xr:uid="{00000000-0005-0000-0000-000025020000}"/>
    <cellStyle name="Accent2 - 40% 3" xfId="635" xr:uid="{00000000-0005-0000-0000-000026020000}"/>
    <cellStyle name="Accent2 - 60%" xfId="636" xr:uid="{00000000-0005-0000-0000-000027020000}"/>
    <cellStyle name="Accent2 - 60% 2" xfId="637" xr:uid="{00000000-0005-0000-0000-000028020000}"/>
    <cellStyle name="Accent2 10" xfId="638" xr:uid="{00000000-0005-0000-0000-000029020000}"/>
    <cellStyle name="Accent2 11" xfId="639" xr:uid="{00000000-0005-0000-0000-00002A020000}"/>
    <cellStyle name="Accent2 12" xfId="640" xr:uid="{00000000-0005-0000-0000-00002B020000}"/>
    <cellStyle name="Accent2 13" xfId="641" xr:uid="{00000000-0005-0000-0000-00002C020000}"/>
    <cellStyle name="Accent2 14" xfId="642" xr:uid="{00000000-0005-0000-0000-00002D020000}"/>
    <cellStyle name="Accent2 15" xfId="643" xr:uid="{00000000-0005-0000-0000-00002E020000}"/>
    <cellStyle name="Accent2 16" xfId="644" xr:uid="{00000000-0005-0000-0000-00002F020000}"/>
    <cellStyle name="Accent2 17" xfId="645" xr:uid="{00000000-0005-0000-0000-000030020000}"/>
    <cellStyle name="Accent2 2" xfId="646" xr:uid="{00000000-0005-0000-0000-000031020000}"/>
    <cellStyle name="Accent2 2 2" xfId="647" xr:uid="{00000000-0005-0000-0000-000032020000}"/>
    <cellStyle name="Accent2 2 3" xfId="648" xr:uid="{00000000-0005-0000-0000-000033020000}"/>
    <cellStyle name="Accent2 3" xfId="649" xr:uid="{00000000-0005-0000-0000-000034020000}"/>
    <cellStyle name="Accent2 4" xfId="650" xr:uid="{00000000-0005-0000-0000-000035020000}"/>
    <cellStyle name="Accent2 5" xfId="651" xr:uid="{00000000-0005-0000-0000-000036020000}"/>
    <cellStyle name="Accent2 6" xfId="652" xr:uid="{00000000-0005-0000-0000-000037020000}"/>
    <cellStyle name="Accent2 7" xfId="653" xr:uid="{00000000-0005-0000-0000-000038020000}"/>
    <cellStyle name="Accent2 8" xfId="654" xr:uid="{00000000-0005-0000-0000-000039020000}"/>
    <cellStyle name="Accent2 9" xfId="655" xr:uid="{00000000-0005-0000-0000-00003A020000}"/>
    <cellStyle name="Accent3" xfId="87" builtinId="37" customBuiltin="1"/>
    <cellStyle name="Accent3 - 20%" xfId="656" xr:uid="{00000000-0005-0000-0000-00003C020000}"/>
    <cellStyle name="Accent3 - 20% 2" xfId="657" xr:uid="{00000000-0005-0000-0000-00003D020000}"/>
    <cellStyle name="Accent3 - 20% 3" xfId="658" xr:uid="{00000000-0005-0000-0000-00003E020000}"/>
    <cellStyle name="Accent3 - 40%" xfId="659" xr:uid="{00000000-0005-0000-0000-00003F020000}"/>
    <cellStyle name="Accent3 - 40% 2" xfId="660" xr:uid="{00000000-0005-0000-0000-000040020000}"/>
    <cellStyle name="Accent3 - 40% 3" xfId="661" xr:uid="{00000000-0005-0000-0000-000041020000}"/>
    <cellStyle name="Accent3 - 60%" xfId="662" xr:uid="{00000000-0005-0000-0000-000042020000}"/>
    <cellStyle name="Accent3 - 60% 2" xfId="663" xr:uid="{00000000-0005-0000-0000-000043020000}"/>
    <cellStyle name="Accent3 10" xfId="664" xr:uid="{00000000-0005-0000-0000-000044020000}"/>
    <cellStyle name="Accent3 11" xfId="665" xr:uid="{00000000-0005-0000-0000-000045020000}"/>
    <cellStyle name="Accent3 12" xfId="666" xr:uid="{00000000-0005-0000-0000-000046020000}"/>
    <cellStyle name="Accent3 13" xfId="667" xr:uid="{00000000-0005-0000-0000-000047020000}"/>
    <cellStyle name="Accent3 14" xfId="668" xr:uid="{00000000-0005-0000-0000-000048020000}"/>
    <cellStyle name="Accent3 15" xfId="669" xr:uid="{00000000-0005-0000-0000-000049020000}"/>
    <cellStyle name="Accent3 16" xfId="670" xr:uid="{00000000-0005-0000-0000-00004A020000}"/>
    <cellStyle name="Accent3 17" xfId="671" xr:uid="{00000000-0005-0000-0000-00004B020000}"/>
    <cellStyle name="Accent3 2" xfId="672" xr:uid="{00000000-0005-0000-0000-00004C020000}"/>
    <cellStyle name="Accent3 2 2" xfId="673" xr:uid="{00000000-0005-0000-0000-00004D020000}"/>
    <cellStyle name="Accent3 2 3" xfId="674" xr:uid="{00000000-0005-0000-0000-00004E020000}"/>
    <cellStyle name="Accent3 3" xfId="675" xr:uid="{00000000-0005-0000-0000-00004F020000}"/>
    <cellStyle name="Accent3 4" xfId="676" xr:uid="{00000000-0005-0000-0000-000050020000}"/>
    <cellStyle name="Accent3 5" xfId="677" xr:uid="{00000000-0005-0000-0000-000051020000}"/>
    <cellStyle name="Accent3 6" xfId="678" xr:uid="{00000000-0005-0000-0000-000052020000}"/>
    <cellStyle name="Accent3 7" xfId="679" xr:uid="{00000000-0005-0000-0000-000053020000}"/>
    <cellStyle name="Accent3 8" xfId="680" xr:uid="{00000000-0005-0000-0000-000054020000}"/>
    <cellStyle name="Accent3 9" xfId="681" xr:uid="{00000000-0005-0000-0000-000055020000}"/>
    <cellStyle name="Accent4" xfId="90" builtinId="41" customBuiltin="1"/>
    <cellStyle name="Accent4 - 20%" xfId="682" xr:uid="{00000000-0005-0000-0000-000057020000}"/>
    <cellStyle name="Accent4 - 20% 2" xfId="683" xr:uid="{00000000-0005-0000-0000-000058020000}"/>
    <cellStyle name="Accent4 - 20% 3" xfId="684" xr:uid="{00000000-0005-0000-0000-000059020000}"/>
    <cellStyle name="Accent4 - 40%" xfId="685" xr:uid="{00000000-0005-0000-0000-00005A020000}"/>
    <cellStyle name="Accent4 - 40% 2" xfId="686" xr:uid="{00000000-0005-0000-0000-00005B020000}"/>
    <cellStyle name="Accent4 - 40% 3" xfId="687" xr:uid="{00000000-0005-0000-0000-00005C020000}"/>
    <cellStyle name="Accent4 - 60%" xfId="688" xr:uid="{00000000-0005-0000-0000-00005D020000}"/>
    <cellStyle name="Accent4 - 60% 2" xfId="689" xr:uid="{00000000-0005-0000-0000-00005E020000}"/>
    <cellStyle name="Accent4 10" xfId="690" xr:uid="{00000000-0005-0000-0000-00005F020000}"/>
    <cellStyle name="Accent4 11" xfId="691" xr:uid="{00000000-0005-0000-0000-000060020000}"/>
    <cellStyle name="Accent4 12" xfId="692" xr:uid="{00000000-0005-0000-0000-000061020000}"/>
    <cellStyle name="Accent4 13" xfId="693" xr:uid="{00000000-0005-0000-0000-000062020000}"/>
    <cellStyle name="Accent4 14" xfId="694" xr:uid="{00000000-0005-0000-0000-000063020000}"/>
    <cellStyle name="Accent4 15" xfId="695" xr:uid="{00000000-0005-0000-0000-000064020000}"/>
    <cellStyle name="Accent4 16" xfId="696" xr:uid="{00000000-0005-0000-0000-000065020000}"/>
    <cellStyle name="Accent4 17" xfId="697" xr:uid="{00000000-0005-0000-0000-000066020000}"/>
    <cellStyle name="Accent4 2" xfId="698" xr:uid="{00000000-0005-0000-0000-000067020000}"/>
    <cellStyle name="Accent4 2 2" xfId="699" xr:uid="{00000000-0005-0000-0000-000068020000}"/>
    <cellStyle name="Accent4 2 3" xfId="700" xr:uid="{00000000-0005-0000-0000-000069020000}"/>
    <cellStyle name="Accent4 3" xfId="701" xr:uid="{00000000-0005-0000-0000-00006A020000}"/>
    <cellStyle name="Accent4 4" xfId="702" xr:uid="{00000000-0005-0000-0000-00006B020000}"/>
    <cellStyle name="Accent4 5" xfId="703" xr:uid="{00000000-0005-0000-0000-00006C020000}"/>
    <cellStyle name="Accent4 6" xfId="704" xr:uid="{00000000-0005-0000-0000-00006D020000}"/>
    <cellStyle name="Accent4 7" xfId="705" xr:uid="{00000000-0005-0000-0000-00006E020000}"/>
    <cellStyle name="Accent4 8" xfId="706" xr:uid="{00000000-0005-0000-0000-00006F020000}"/>
    <cellStyle name="Accent4 9" xfId="707" xr:uid="{00000000-0005-0000-0000-000070020000}"/>
    <cellStyle name="Accent5" xfId="93" builtinId="45" customBuiltin="1"/>
    <cellStyle name="Accent5 - 20%" xfId="708" xr:uid="{00000000-0005-0000-0000-000072020000}"/>
    <cellStyle name="Accent5 - 20% 2" xfId="709" xr:uid="{00000000-0005-0000-0000-000073020000}"/>
    <cellStyle name="Accent5 - 20% 3" xfId="710" xr:uid="{00000000-0005-0000-0000-000074020000}"/>
    <cellStyle name="Accent5 - 40%" xfId="711" xr:uid="{00000000-0005-0000-0000-000075020000}"/>
    <cellStyle name="Accent5 - 40% 2" xfId="712" xr:uid="{00000000-0005-0000-0000-000076020000}"/>
    <cellStyle name="Accent5 - 60%" xfId="713" xr:uid="{00000000-0005-0000-0000-000077020000}"/>
    <cellStyle name="Accent5 - 60% 2" xfId="714" xr:uid="{00000000-0005-0000-0000-000078020000}"/>
    <cellStyle name="Accent5 10" xfId="715" xr:uid="{00000000-0005-0000-0000-000079020000}"/>
    <cellStyle name="Accent5 11" xfId="716" xr:uid="{00000000-0005-0000-0000-00007A020000}"/>
    <cellStyle name="Accent5 12" xfId="717" xr:uid="{00000000-0005-0000-0000-00007B020000}"/>
    <cellStyle name="Accent5 13" xfId="718" xr:uid="{00000000-0005-0000-0000-00007C020000}"/>
    <cellStyle name="Accent5 14" xfId="719" xr:uid="{00000000-0005-0000-0000-00007D020000}"/>
    <cellStyle name="Accent5 15" xfId="720" xr:uid="{00000000-0005-0000-0000-00007E020000}"/>
    <cellStyle name="Accent5 16" xfId="721" xr:uid="{00000000-0005-0000-0000-00007F020000}"/>
    <cellStyle name="Accent5 17" xfId="722" xr:uid="{00000000-0005-0000-0000-000080020000}"/>
    <cellStyle name="Accent5 2" xfId="723" xr:uid="{00000000-0005-0000-0000-000081020000}"/>
    <cellStyle name="Accent5 2 2" xfId="724" xr:uid="{00000000-0005-0000-0000-000082020000}"/>
    <cellStyle name="Accent5 2 3" xfId="725" xr:uid="{00000000-0005-0000-0000-000083020000}"/>
    <cellStyle name="Accent5 3" xfId="726" xr:uid="{00000000-0005-0000-0000-000084020000}"/>
    <cellStyle name="Accent5 4" xfId="727" xr:uid="{00000000-0005-0000-0000-000085020000}"/>
    <cellStyle name="Accent5 5" xfId="728" xr:uid="{00000000-0005-0000-0000-000086020000}"/>
    <cellStyle name="Accent5 6" xfId="729" xr:uid="{00000000-0005-0000-0000-000087020000}"/>
    <cellStyle name="Accent5 7" xfId="730" xr:uid="{00000000-0005-0000-0000-000088020000}"/>
    <cellStyle name="Accent5 8" xfId="731" xr:uid="{00000000-0005-0000-0000-000089020000}"/>
    <cellStyle name="Accent5 9" xfId="732" xr:uid="{00000000-0005-0000-0000-00008A020000}"/>
    <cellStyle name="Accent6" xfId="96" builtinId="49" customBuiltin="1"/>
    <cellStyle name="Accent6 - 20%" xfId="733" xr:uid="{00000000-0005-0000-0000-00008C020000}"/>
    <cellStyle name="Accent6 - 20% 2" xfId="734" xr:uid="{00000000-0005-0000-0000-00008D020000}"/>
    <cellStyle name="Accent6 - 40%" xfId="735" xr:uid="{00000000-0005-0000-0000-00008E020000}"/>
    <cellStyle name="Accent6 - 40% 2" xfId="736" xr:uid="{00000000-0005-0000-0000-00008F020000}"/>
    <cellStyle name="Accent6 - 40% 3" xfId="737" xr:uid="{00000000-0005-0000-0000-000090020000}"/>
    <cellStyle name="Accent6 - 60%" xfId="738" xr:uid="{00000000-0005-0000-0000-000091020000}"/>
    <cellStyle name="Accent6 - 60% 2" xfId="739" xr:uid="{00000000-0005-0000-0000-000092020000}"/>
    <cellStyle name="Accent6 10" xfId="740" xr:uid="{00000000-0005-0000-0000-000093020000}"/>
    <cellStyle name="Accent6 11" xfId="741" xr:uid="{00000000-0005-0000-0000-000094020000}"/>
    <cellStyle name="Accent6 12" xfId="742" xr:uid="{00000000-0005-0000-0000-000095020000}"/>
    <cellStyle name="Accent6 13" xfId="743" xr:uid="{00000000-0005-0000-0000-000096020000}"/>
    <cellStyle name="Accent6 14" xfId="744" xr:uid="{00000000-0005-0000-0000-000097020000}"/>
    <cellStyle name="Accent6 15" xfId="745" xr:uid="{00000000-0005-0000-0000-000098020000}"/>
    <cellStyle name="Accent6 16" xfId="746" xr:uid="{00000000-0005-0000-0000-000099020000}"/>
    <cellStyle name="Accent6 17" xfId="747" xr:uid="{00000000-0005-0000-0000-00009A020000}"/>
    <cellStyle name="Accent6 2" xfId="748" xr:uid="{00000000-0005-0000-0000-00009B020000}"/>
    <cellStyle name="Accent6 2 2" xfId="749" xr:uid="{00000000-0005-0000-0000-00009C020000}"/>
    <cellStyle name="Accent6 2 3" xfId="750" xr:uid="{00000000-0005-0000-0000-00009D020000}"/>
    <cellStyle name="Accent6 3" xfId="751" xr:uid="{00000000-0005-0000-0000-00009E020000}"/>
    <cellStyle name="Accent6 4" xfId="752" xr:uid="{00000000-0005-0000-0000-00009F020000}"/>
    <cellStyle name="Accent6 5" xfId="753" xr:uid="{00000000-0005-0000-0000-0000A0020000}"/>
    <cellStyle name="Accent6 6" xfId="754" xr:uid="{00000000-0005-0000-0000-0000A1020000}"/>
    <cellStyle name="Accent6 7" xfId="755" xr:uid="{00000000-0005-0000-0000-0000A2020000}"/>
    <cellStyle name="Accent6 8" xfId="756" xr:uid="{00000000-0005-0000-0000-0000A3020000}"/>
    <cellStyle name="Accent6 9" xfId="757" xr:uid="{00000000-0005-0000-0000-0000A4020000}"/>
    <cellStyle name="Bad" xfId="1" builtinId="27" customBuiltin="1"/>
    <cellStyle name="Bad 10" xfId="758" xr:uid="{00000000-0005-0000-0000-0000A6020000}"/>
    <cellStyle name="Bad 11" xfId="759" xr:uid="{00000000-0005-0000-0000-0000A7020000}"/>
    <cellStyle name="Bad 12" xfId="760" xr:uid="{00000000-0005-0000-0000-0000A8020000}"/>
    <cellStyle name="Bad 13" xfId="761" xr:uid="{00000000-0005-0000-0000-0000A9020000}"/>
    <cellStyle name="Bad 14" xfId="762" xr:uid="{00000000-0005-0000-0000-0000AA020000}"/>
    <cellStyle name="Bad 15" xfId="763" xr:uid="{00000000-0005-0000-0000-0000AB020000}"/>
    <cellStyle name="Bad 16" xfId="764" xr:uid="{00000000-0005-0000-0000-0000AC020000}"/>
    <cellStyle name="Bad 17" xfId="765" xr:uid="{00000000-0005-0000-0000-0000AD020000}"/>
    <cellStyle name="Bad 2" xfId="766" xr:uid="{00000000-0005-0000-0000-0000AE020000}"/>
    <cellStyle name="Bad 2 10" xfId="767" xr:uid="{00000000-0005-0000-0000-0000AF020000}"/>
    <cellStyle name="Bad 2 2" xfId="768" xr:uid="{00000000-0005-0000-0000-0000B0020000}"/>
    <cellStyle name="Bad 2 2 2" xfId="769" xr:uid="{00000000-0005-0000-0000-0000B1020000}"/>
    <cellStyle name="Bad 2 2 2 2" xfId="770" xr:uid="{00000000-0005-0000-0000-0000B2020000}"/>
    <cellStyle name="Bad 2 2 2 2 2" xfId="771" xr:uid="{00000000-0005-0000-0000-0000B3020000}"/>
    <cellStyle name="Bad 2 2 2 2 2 2" xfId="772" xr:uid="{00000000-0005-0000-0000-0000B4020000}"/>
    <cellStyle name="Bad 2 2 2 2 2 2 2" xfId="773" xr:uid="{00000000-0005-0000-0000-0000B5020000}"/>
    <cellStyle name="Bad 2 2 2 2 2 2 3" xfId="774" xr:uid="{00000000-0005-0000-0000-0000B6020000}"/>
    <cellStyle name="Bad 2 2 2 2 2 3" xfId="775" xr:uid="{00000000-0005-0000-0000-0000B7020000}"/>
    <cellStyle name="Bad 2 2 2 2 3" xfId="776" xr:uid="{00000000-0005-0000-0000-0000B8020000}"/>
    <cellStyle name="Bad 2 2 2 2 4" xfId="777" xr:uid="{00000000-0005-0000-0000-0000B9020000}"/>
    <cellStyle name="Bad 2 2 2 2 5" xfId="778" xr:uid="{00000000-0005-0000-0000-0000BA020000}"/>
    <cellStyle name="Bad 2 2 2 3" xfId="779" xr:uid="{00000000-0005-0000-0000-0000BB020000}"/>
    <cellStyle name="Bad 2 2 2 4" xfId="780" xr:uid="{00000000-0005-0000-0000-0000BC020000}"/>
    <cellStyle name="Bad 2 2 2 5" xfId="781" xr:uid="{00000000-0005-0000-0000-0000BD020000}"/>
    <cellStyle name="Bad 2 2 3" xfId="782" xr:uid="{00000000-0005-0000-0000-0000BE020000}"/>
    <cellStyle name="Bad 2 2 4" xfId="783" xr:uid="{00000000-0005-0000-0000-0000BF020000}"/>
    <cellStyle name="Bad 2 2 5" xfId="784" xr:uid="{00000000-0005-0000-0000-0000C0020000}"/>
    <cellStyle name="Bad 2 2 6" xfId="785" xr:uid="{00000000-0005-0000-0000-0000C1020000}"/>
    <cellStyle name="Bad 2 2 7" xfId="786" xr:uid="{00000000-0005-0000-0000-0000C2020000}"/>
    <cellStyle name="Bad 2 2 8" xfId="787" xr:uid="{00000000-0005-0000-0000-0000C3020000}"/>
    <cellStyle name="Bad 2 2 9" xfId="788" xr:uid="{00000000-0005-0000-0000-0000C4020000}"/>
    <cellStyle name="Bad 2 3" xfId="789" xr:uid="{00000000-0005-0000-0000-0000C5020000}"/>
    <cellStyle name="Bad 2 4" xfId="790" xr:uid="{00000000-0005-0000-0000-0000C6020000}"/>
    <cellStyle name="Bad 2 5" xfId="791" xr:uid="{00000000-0005-0000-0000-0000C7020000}"/>
    <cellStyle name="Bad 2 6" xfId="792" xr:uid="{00000000-0005-0000-0000-0000C8020000}"/>
    <cellStyle name="Bad 2 7" xfId="793" xr:uid="{00000000-0005-0000-0000-0000C9020000}"/>
    <cellStyle name="Bad 2 8" xfId="794" xr:uid="{00000000-0005-0000-0000-0000CA020000}"/>
    <cellStyle name="Bad 2 9" xfId="795" xr:uid="{00000000-0005-0000-0000-0000CB020000}"/>
    <cellStyle name="Bad 3" xfId="796" xr:uid="{00000000-0005-0000-0000-0000CC020000}"/>
    <cellStyle name="Bad 4" xfId="797" xr:uid="{00000000-0005-0000-0000-0000CD020000}"/>
    <cellStyle name="Bad 5" xfId="798" xr:uid="{00000000-0005-0000-0000-0000CE020000}"/>
    <cellStyle name="Bad 6" xfId="799" xr:uid="{00000000-0005-0000-0000-0000CF020000}"/>
    <cellStyle name="Bad 7" xfId="800" xr:uid="{00000000-0005-0000-0000-0000D0020000}"/>
    <cellStyle name="Bad 8" xfId="801" xr:uid="{00000000-0005-0000-0000-0000D1020000}"/>
    <cellStyle name="Bad 9" xfId="802" xr:uid="{00000000-0005-0000-0000-0000D2020000}"/>
    <cellStyle name="CALC Amount Total" xfId="803" xr:uid="{00000000-0005-0000-0000-0000D3020000}"/>
    <cellStyle name="Calculation" xfId="75" builtinId="22" customBuiltin="1"/>
    <cellStyle name="Calculation 10" xfId="804" xr:uid="{00000000-0005-0000-0000-0000D5020000}"/>
    <cellStyle name="Calculation 11" xfId="805" xr:uid="{00000000-0005-0000-0000-0000D6020000}"/>
    <cellStyle name="Calculation 12" xfId="806" xr:uid="{00000000-0005-0000-0000-0000D7020000}"/>
    <cellStyle name="Calculation 13" xfId="807" xr:uid="{00000000-0005-0000-0000-0000D8020000}"/>
    <cellStyle name="Calculation 14" xfId="808" xr:uid="{00000000-0005-0000-0000-0000D9020000}"/>
    <cellStyle name="Calculation 15" xfId="809" xr:uid="{00000000-0005-0000-0000-0000DA020000}"/>
    <cellStyle name="Calculation 16" xfId="810" xr:uid="{00000000-0005-0000-0000-0000DB020000}"/>
    <cellStyle name="Calculation 2" xfId="811" xr:uid="{00000000-0005-0000-0000-0000DC020000}"/>
    <cellStyle name="Calculation 2 2" xfId="812" xr:uid="{00000000-0005-0000-0000-0000DD020000}"/>
    <cellStyle name="Calculation 2 3" xfId="813" xr:uid="{00000000-0005-0000-0000-0000DE020000}"/>
    <cellStyle name="Calculation 3" xfId="814" xr:uid="{00000000-0005-0000-0000-0000DF020000}"/>
    <cellStyle name="Calculation 4" xfId="815" xr:uid="{00000000-0005-0000-0000-0000E0020000}"/>
    <cellStyle name="Calculation 5" xfId="816" xr:uid="{00000000-0005-0000-0000-0000E1020000}"/>
    <cellStyle name="Calculation 6" xfId="817" xr:uid="{00000000-0005-0000-0000-0000E2020000}"/>
    <cellStyle name="Calculation 7" xfId="818" xr:uid="{00000000-0005-0000-0000-0000E3020000}"/>
    <cellStyle name="Calculation 8" xfId="819" xr:uid="{00000000-0005-0000-0000-0000E4020000}"/>
    <cellStyle name="Calculation 9" xfId="820" xr:uid="{00000000-0005-0000-0000-0000E5020000}"/>
    <cellStyle name="ce2649368_986" xfId="821" xr:uid="{00000000-0005-0000-0000-0000E6020000}"/>
    <cellStyle name="Check Cell" xfId="77" builtinId="23" customBuiltin="1"/>
    <cellStyle name="Check Cell 10" xfId="822" xr:uid="{00000000-0005-0000-0000-0000E8020000}"/>
    <cellStyle name="Check Cell 11" xfId="823" xr:uid="{00000000-0005-0000-0000-0000E9020000}"/>
    <cellStyle name="Check Cell 12" xfId="824" xr:uid="{00000000-0005-0000-0000-0000EA020000}"/>
    <cellStyle name="Check Cell 13" xfId="825" xr:uid="{00000000-0005-0000-0000-0000EB020000}"/>
    <cellStyle name="Check Cell 14" xfId="826" xr:uid="{00000000-0005-0000-0000-0000EC020000}"/>
    <cellStyle name="Check Cell 15" xfId="827" xr:uid="{00000000-0005-0000-0000-0000ED020000}"/>
    <cellStyle name="Check Cell 16" xfId="828" xr:uid="{00000000-0005-0000-0000-0000EE020000}"/>
    <cellStyle name="Check Cell 17" xfId="829" xr:uid="{00000000-0005-0000-0000-0000EF020000}"/>
    <cellStyle name="Check Cell 2" xfId="830" xr:uid="{00000000-0005-0000-0000-0000F0020000}"/>
    <cellStyle name="Check Cell 2 2" xfId="831" xr:uid="{00000000-0005-0000-0000-0000F1020000}"/>
    <cellStyle name="Check Cell 2 3" xfId="832" xr:uid="{00000000-0005-0000-0000-0000F2020000}"/>
    <cellStyle name="Check Cell 2_&gt; 500 " xfId="833" xr:uid="{00000000-0005-0000-0000-0000F3020000}"/>
    <cellStyle name="Check Cell 3" xfId="834" xr:uid="{00000000-0005-0000-0000-0000F4020000}"/>
    <cellStyle name="Check Cell 4" xfId="835" xr:uid="{00000000-0005-0000-0000-0000F5020000}"/>
    <cellStyle name="Check Cell 5" xfId="836" xr:uid="{00000000-0005-0000-0000-0000F6020000}"/>
    <cellStyle name="Check Cell 6" xfId="837" xr:uid="{00000000-0005-0000-0000-0000F7020000}"/>
    <cellStyle name="Check Cell 7" xfId="838" xr:uid="{00000000-0005-0000-0000-0000F8020000}"/>
    <cellStyle name="Check Cell 8" xfId="839" xr:uid="{00000000-0005-0000-0000-0000F9020000}"/>
    <cellStyle name="Check Cell 9" xfId="840" xr:uid="{00000000-0005-0000-0000-0000FA020000}"/>
    <cellStyle name="Comma" xfId="2" builtinId="3"/>
    <cellStyle name="Comma 2" xfId="3" xr:uid="{00000000-0005-0000-0000-0000FC020000}"/>
    <cellStyle name="Comma 2 2" xfId="4" xr:uid="{00000000-0005-0000-0000-0000FD020000}"/>
    <cellStyle name="Comma 2 2 2" xfId="5" xr:uid="{00000000-0005-0000-0000-0000FE020000}"/>
    <cellStyle name="Comma 2 2 2 2" xfId="844" xr:uid="{00000000-0005-0000-0000-0000FF020000}"/>
    <cellStyle name="Comma 2 2 3" xfId="845" xr:uid="{00000000-0005-0000-0000-000000030000}"/>
    <cellStyle name="Comma 2 2 4" xfId="843" xr:uid="{00000000-0005-0000-0000-000001030000}"/>
    <cellStyle name="Comma 2 3" xfId="6" xr:uid="{00000000-0005-0000-0000-000002030000}"/>
    <cellStyle name="Comma 2 3 2" xfId="7" xr:uid="{00000000-0005-0000-0000-000003030000}"/>
    <cellStyle name="Comma 2 3 2 2" xfId="847" xr:uid="{00000000-0005-0000-0000-000004030000}"/>
    <cellStyle name="Comma 2 3 3" xfId="8" xr:uid="{00000000-0005-0000-0000-000005030000}"/>
    <cellStyle name="Comma 2 3 3 2" xfId="848" xr:uid="{00000000-0005-0000-0000-000006030000}"/>
    <cellStyle name="Comma 2 3 4" xfId="849" xr:uid="{00000000-0005-0000-0000-000007030000}"/>
    <cellStyle name="Comma 2 3 5" xfId="846" xr:uid="{00000000-0005-0000-0000-000008030000}"/>
    <cellStyle name="Comma 2 4" xfId="9" xr:uid="{00000000-0005-0000-0000-000009030000}"/>
    <cellStyle name="Comma 2 4 2" xfId="851" xr:uid="{00000000-0005-0000-0000-00000A030000}"/>
    <cellStyle name="Comma 2 4 3" xfId="850" xr:uid="{00000000-0005-0000-0000-00000B030000}"/>
    <cellStyle name="Comma 2 5" xfId="842" xr:uid="{00000000-0005-0000-0000-00000C030000}"/>
    <cellStyle name="Comma 3" xfId="10" xr:uid="{00000000-0005-0000-0000-00000D030000}"/>
    <cellStyle name="Comma 3 2" xfId="853" xr:uid="{00000000-0005-0000-0000-00000E030000}"/>
    <cellStyle name="Comma 3 3" xfId="852" xr:uid="{00000000-0005-0000-0000-00000F030000}"/>
    <cellStyle name="Comma 4" xfId="854" xr:uid="{00000000-0005-0000-0000-000010030000}"/>
    <cellStyle name="Comma 5" xfId="855" xr:uid="{00000000-0005-0000-0000-000011030000}"/>
    <cellStyle name="Comma 6" xfId="841" xr:uid="{00000000-0005-0000-0000-000012030000}"/>
    <cellStyle name="Currency 2" xfId="11" xr:uid="{00000000-0005-0000-0000-000013030000}"/>
    <cellStyle name="Currency 2 2" xfId="12" xr:uid="{00000000-0005-0000-0000-000014030000}"/>
    <cellStyle name="Currency 2 2 2" xfId="858" xr:uid="{00000000-0005-0000-0000-000015030000}"/>
    <cellStyle name="Currency 2 3" xfId="857" xr:uid="{00000000-0005-0000-0000-000016030000}"/>
    <cellStyle name="Currency 3" xfId="856" xr:uid="{00000000-0005-0000-0000-000017030000}"/>
    <cellStyle name="Currency 4" xfId="2333" xr:uid="{7F1327AF-678E-4604-BB5D-1D085F6C30B4}"/>
    <cellStyle name="Default" xfId="859" xr:uid="{00000000-0005-0000-0000-000018030000}"/>
    <cellStyle name="Default 10" xfId="860" xr:uid="{00000000-0005-0000-0000-000019030000}"/>
    <cellStyle name="Default 10 2" xfId="861" xr:uid="{00000000-0005-0000-0000-00001A030000}"/>
    <cellStyle name="Default 11" xfId="862" xr:uid="{00000000-0005-0000-0000-00001B030000}"/>
    <cellStyle name="Default 11 2" xfId="863" xr:uid="{00000000-0005-0000-0000-00001C030000}"/>
    <cellStyle name="Default 12" xfId="864" xr:uid="{00000000-0005-0000-0000-00001D030000}"/>
    <cellStyle name="Default 2" xfId="865" xr:uid="{00000000-0005-0000-0000-00001E030000}"/>
    <cellStyle name="Default 2 10" xfId="866" xr:uid="{00000000-0005-0000-0000-00001F030000}"/>
    <cellStyle name="Default 2 10 2" xfId="867" xr:uid="{00000000-0005-0000-0000-000020030000}"/>
    <cellStyle name="Default 2 11" xfId="868" xr:uid="{00000000-0005-0000-0000-000021030000}"/>
    <cellStyle name="Default 2 2" xfId="869" xr:uid="{00000000-0005-0000-0000-000022030000}"/>
    <cellStyle name="Default 2 2 2" xfId="870" xr:uid="{00000000-0005-0000-0000-000023030000}"/>
    <cellStyle name="Default 2 3" xfId="871" xr:uid="{00000000-0005-0000-0000-000024030000}"/>
    <cellStyle name="Default 2 3 2" xfId="872" xr:uid="{00000000-0005-0000-0000-000025030000}"/>
    <cellStyle name="Default 2 4" xfId="873" xr:uid="{00000000-0005-0000-0000-000026030000}"/>
    <cellStyle name="Default 2 4 2" xfId="874" xr:uid="{00000000-0005-0000-0000-000027030000}"/>
    <cellStyle name="Default 2 5" xfId="875" xr:uid="{00000000-0005-0000-0000-000028030000}"/>
    <cellStyle name="Default 2 5 2" xfId="876" xr:uid="{00000000-0005-0000-0000-000029030000}"/>
    <cellStyle name="Default 2 6" xfId="877" xr:uid="{00000000-0005-0000-0000-00002A030000}"/>
    <cellStyle name="Default 2 6 2" xfId="878" xr:uid="{00000000-0005-0000-0000-00002B030000}"/>
    <cellStyle name="Default 2 7" xfId="879" xr:uid="{00000000-0005-0000-0000-00002C030000}"/>
    <cellStyle name="Default 2 7 2" xfId="880" xr:uid="{00000000-0005-0000-0000-00002D030000}"/>
    <cellStyle name="Default 2 8" xfId="881" xr:uid="{00000000-0005-0000-0000-00002E030000}"/>
    <cellStyle name="Default 2 8 2" xfId="882" xr:uid="{00000000-0005-0000-0000-00002F030000}"/>
    <cellStyle name="Default 2 9" xfId="883" xr:uid="{00000000-0005-0000-0000-000030030000}"/>
    <cellStyle name="Default 2 9 2" xfId="884" xr:uid="{00000000-0005-0000-0000-000031030000}"/>
    <cellStyle name="Default 3" xfId="885" xr:uid="{00000000-0005-0000-0000-000032030000}"/>
    <cellStyle name="Default 3 2" xfId="886" xr:uid="{00000000-0005-0000-0000-000033030000}"/>
    <cellStyle name="Default 4" xfId="887" xr:uid="{00000000-0005-0000-0000-000034030000}"/>
    <cellStyle name="Default 4 2" xfId="888" xr:uid="{00000000-0005-0000-0000-000035030000}"/>
    <cellStyle name="Default 5" xfId="889" xr:uid="{00000000-0005-0000-0000-000036030000}"/>
    <cellStyle name="Default 5 2" xfId="890" xr:uid="{00000000-0005-0000-0000-000037030000}"/>
    <cellStyle name="Default 6" xfId="891" xr:uid="{00000000-0005-0000-0000-000038030000}"/>
    <cellStyle name="Default 6 2" xfId="892" xr:uid="{00000000-0005-0000-0000-000039030000}"/>
    <cellStyle name="Default 7" xfId="893" xr:uid="{00000000-0005-0000-0000-00003A030000}"/>
    <cellStyle name="Default 7 2" xfId="894" xr:uid="{00000000-0005-0000-0000-00003B030000}"/>
    <cellStyle name="Default 8" xfId="895" xr:uid="{00000000-0005-0000-0000-00003C030000}"/>
    <cellStyle name="Default 8 2" xfId="896" xr:uid="{00000000-0005-0000-0000-00003D030000}"/>
    <cellStyle name="Default 9" xfId="897" xr:uid="{00000000-0005-0000-0000-00003E030000}"/>
    <cellStyle name="Default 9 2" xfId="898" xr:uid="{00000000-0005-0000-0000-00003F030000}"/>
    <cellStyle name="Default_Sheet1" xfId="899" xr:uid="{00000000-0005-0000-0000-000040030000}"/>
    <cellStyle name="Emphasis 1" xfId="900" xr:uid="{00000000-0005-0000-0000-000041030000}"/>
    <cellStyle name="Emphasis 1 2" xfId="901" xr:uid="{00000000-0005-0000-0000-000042030000}"/>
    <cellStyle name="Emphasis 2" xfId="902" xr:uid="{00000000-0005-0000-0000-000043030000}"/>
    <cellStyle name="Emphasis 2 2" xfId="903" xr:uid="{00000000-0005-0000-0000-000044030000}"/>
    <cellStyle name="Emphasis 3" xfId="904" xr:uid="{00000000-0005-0000-0000-000045030000}"/>
    <cellStyle name="Emphasis 3 2" xfId="905" xr:uid="{00000000-0005-0000-0000-000046030000}"/>
    <cellStyle name="Explanatory Text" xfId="79" builtinId="53" customBuiltin="1"/>
    <cellStyle name="Explanatory Text 10" xfId="906" xr:uid="{00000000-0005-0000-0000-000048030000}"/>
    <cellStyle name="Explanatory Text 11" xfId="907" xr:uid="{00000000-0005-0000-0000-000049030000}"/>
    <cellStyle name="Explanatory Text 12" xfId="908" xr:uid="{00000000-0005-0000-0000-00004A030000}"/>
    <cellStyle name="Explanatory Text 13" xfId="909" xr:uid="{00000000-0005-0000-0000-00004B030000}"/>
    <cellStyle name="Explanatory Text 14" xfId="910" xr:uid="{00000000-0005-0000-0000-00004C030000}"/>
    <cellStyle name="Explanatory Text 15" xfId="911" xr:uid="{00000000-0005-0000-0000-00004D030000}"/>
    <cellStyle name="Explanatory Text 16" xfId="912" xr:uid="{00000000-0005-0000-0000-00004E030000}"/>
    <cellStyle name="Explanatory Text 2" xfId="913" xr:uid="{00000000-0005-0000-0000-00004F030000}"/>
    <cellStyle name="Explanatory Text 2 2" xfId="914" xr:uid="{00000000-0005-0000-0000-000050030000}"/>
    <cellStyle name="Explanatory Text 2 3" xfId="915" xr:uid="{00000000-0005-0000-0000-000051030000}"/>
    <cellStyle name="Explanatory Text 3" xfId="916" xr:uid="{00000000-0005-0000-0000-000052030000}"/>
    <cellStyle name="Explanatory Text 4" xfId="917" xr:uid="{00000000-0005-0000-0000-000053030000}"/>
    <cellStyle name="Explanatory Text 5" xfId="918" xr:uid="{00000000-0005-0000-0000-000054030000}"/>
    <cellStyle name="Explanatory Text 6" xfId="919" xr:uid="{00000000-0005-0000-0000-000055030000}"/>
    <cellStyle name="Explanatory Text 7" xfId="920" xr:uid="{00000000-0005-0000-0000-000056030000}"/>
    <cellStyle name="Explanatory Text 8" xfId="921" xr:uid="{00000000-0005-0000-0000-000057030000}"/>
    <cellStyle name="Explanatory Text 9" xfId="922" xr:uid="{00000000-0005-0000-0000-000058030000}"/>
    <cellStyle name="Good" xfId="65" builtinId="26" customBuiltin="1"/>
    <cellStyle name="Good 10" xfId="923" xr:uid="{00000000-0005-0000-0000-00005A030000}"/>
    <cellStyle name="Good 10 2" xfId="924" xr:uid="{00000000-0005-0000-0000-00005B030000}"/>
    <cellStyle name="Good 11" xfId="925" xr:uid="{00000000-0005-0000-0000-00005C030000}"/>
    <cellStyle name="Good 11 2" xfId="926" xr:uid="{00000000-0005-0000-0000-00005D030000}"/>
    <cellStyle name="Good 12" xfId="927" xr:uid="{00000000-0005-0000-0000-00005E030000}"/>
    <cellStyle name="Good 12 2" xfId="928" xr:uid="{00000000-0005-0000-0000-00005F030000}"/>
    <cellStyle name="Good 13" xfId="929" xr:uid="{00000000-0005-0000-0000-000060030000}"/>
    <cellStyle name="Good 13 2" xfId="930" xr:uid="{00000000-0005-0000-0000-000061030000}"/>
    <cellStyle name="Good 14" xfId="931" xr:uid="{00000000-0005-0000-0000-000062030000}"/>
    <cellStyle name="Good 14 2" xfId="932" xr:uid="{00000000-0005-0000-0000-000063030000}"/>
    <cellStyle name="Good 15" xfId="933" xr:uid="{00000000-0005-0000-0000-000064030000}"/>
    <cellStyle name="Good 15 2" xfId="934" xr:uid="{00000000-0005-0000-0000-000065030000}"/>
    <cellStyle name="Good 16" xfId="935" xr:uid="{00000000-0005-0000-0000-000066030000}"/>
    <cellStyle name="Good 2" xfId="936" xr:uid="{00000000-0005-0000-0000-000067030000}"/>
    <cellStyle name="Good 2 2" xfId="937" xr:uid="{00000000-0005-0000-0000-000068030000}"/>
    <cellStyle name="Good 2 3" xfId="938" xr:uid="{00000000-0005-0000-0000-000069030000}"/>
    <cellStyle name="Good 3" xfId="939" xr:uid="{00000000-0005-0000-0000-00006A030000}"/>
    <cellStyle name="Good 4" xfId="940" xr:uid="{00000000-0005-0000-0000-00006B030000}"/>
    <cellStyle name="Good 5" xfId="941" xr:uid="{00000000-0005-0000-0000-00006C030000}"/>
    <cellStyle name="Good 6" xfId="942" xr:uid="{00000000-0005-0000-0000-00006D030000}"/>
    <cellStyle name="Good 6 2" xfId="943" xr:uid="{00000000-0005-0000-0000-00006E030000}"/>
    <cellStyle name="Good 7" xfId="944" xr:uid="{00000000-0005-0000-0000-00006F030000}"/>
    <cellStyle name="Good 7 2" xfId="945" xr:uid="{00000000-0005-0000-0000-000070030000}"/>
    <cellStyle name="Good 8" xfId="946" xr:uid="{00000000-0005-0000-0000-000071030000}"/>
    <cellStyle name="Good 8 2" xfId="947" xr:uid="{00000000-0005-0000-0000-000072030000}"/>
    <cellStyle name="Good 9" xfId="948" xr:uid="{00000000-0005-0000-0000-000073030000}"/>
    <cellStyle name="Good 9 2" xfId="949" xr:uid="{00000000-0005-0000-0000-000074030000}"/>
    <cellStyle name="Heading 1" xfId="69" builtinId="16" customBuiltin="1"/>
    <cellStyle name="Heading 1 10" xfId="950" xr:uid="{00000000-0005-0000-0000-000076030000}"/>
    <cellStyle name="Heading 1 11" xfId="951" xr:uid="{00000000-0005-0000-0000-000077030000}"/>
    <cellStyle name="Heading 1 12" xfId="952" xr:uid="{00000000-0005-0000-0000-000078030000}"/>
    <cellStyle name="Heading 1 13" xfId="953" xr:uid="{00000000-0005-0000-0000-000079030000}"/>
    <cellStyle name="Heading 1 14" xfId="954" xr:uid="{00000000-0005-0000-0000-00007A030000}"/>
    <cellStyle name="Heading 1 15" xfId="955" xr:uid="{00000000-0005-0000-0000-00007B030000}"/>
    <cellStyle name="Heading 1 16" xfId="956" xr:uid="{00000000-0005-0000-0000-00007C030000}"/>
    <cellStyle name="Heading 1 2" xfId="957" xr:uid="{00000000-0005-0000-0000-00007D030000}"/>
    <cellStyle name="Heading 1 2 2" xfId="958" xr:uid="{00000000-0005-0000-0000-00007E030000}"/>
    <cellStyle name="Heading 1 2 3" xfId="959" xr:uid="{00000000-0005-0000-0000-00007F030000}"/>
    <cellStyle name="Heading 1 3" xfId="960" xr:uid="{00000000-0005-0000-0000-000080030000}"/>
    <cellStyle name="Heading 1 4" xfId="961" xr:uid="{00000000-0005-0000-0000-000081030000}"/>
    <cellStyle name="Heading 1 5" xfId="962" xr:uid="{00000000-0005-0000-0000-000082030000}"/>
    <cellStyle name="Heading 1 6" xfId="963" xr:uid="{00000000-0005-0000-0000-000083030000}"/>
    <cellStyle name="Heading 1 7" xfId="964" xr:uid="{00000000-0005-0000-0000-000084030000}"/>
    <cellStyle name="Heading 1 8" xfId="965" xr:uid="{00000000-0005-0000-0000-000085030000}"/>
    <cellStyle name="Heading 1 9" xfId="966" xr:uid="{00000000-0005-0000-0000-000086030000}"/>
    <cellStyle name="Heading 2" xfId="70" builtinId="17" customBuiltin="1"/>
    <cellStyle name="Heading 2 10" xfId="967" xr:uid="{00000000-0005-0000-0000-000088030000}"/>
    <cellStyle name="Heading 2 11" xfId="968" xr:uid="{00000000-0005-0000-0000-000089030000}"/>
    <cellStyle name="Heading 2 12" xfId="969" xr:uid="{00000000-0005-0000-0000-00008A030000}"/>
    <cellStyle name="Heading 2 13" xfId="970" xr:uid="{00000000-0005-0000-0000-00008B030000}"/>
    <cellStyle name="Heading 2 14" xfId="971" xr:uid="{00000000-0005-0000-0000-00008C030000}"/>
    <cellStyle name="Heading 2 15" xfId="972" xr:uid="{00000000-0005-0000-0000-00008D030000}"/>
    <cellStyle name="Heading 2 16" xfId="973" xr:uid="{00000000-0005-0000-0000-00008E030000}"/>
    <cellStyle name="Heading 2 2" xfId="974" xr:uid="{00000000-0005-0000-0000-00008F030000}"/>
    <cellStyle name="Heading 2 2 2" xfId="975" xr:uid="{00000000-0005-0000-0000-000090030000}"/>
    <cellStyle name="Heading 2 2 3" xfId="976" xr:uid="{00000000-0005-0000-0000-000091030000}"/>
    <cellStyle name="Heading 2 3" xfId="977" xr:uid="{00000000-0005-0000-0000-000092030000}"/>
    <cellStyle name="Heading 2 4" xfId="978" xr:uid="{00000000-0005-0000-0000-000093030000}"/>
    <cellStyle name="Heading 2 5" xfId="979" xr:uid="{00000000-0005-0000-0000-000094030000}"/>
    <cellStyle name="Heading 2 6" xfId="980" xr:uid="{00000000-0005-0000-0000-000095030000}"/>
    <cellStyle name="Heading 2 7" xfId="981" xr:uid="{00000000-0005-0000-0000-000096030000}"/>
    <cellStyle name="Heading 2 8" xfId="982" xr:uid="{00000000-0005-0000-0000-000097030000}"/>
    <cellStyle name="Heading 2 9" xfId="983" xr:uid="{00000000-0005-0000-0000-000098030000}"/>
    <cellStyle name="Heading 3" xfId="71" builtinId="18" customBuiltin="1"/>
    <cellStyle name="Heading 3 10" xfId="984" xr:uid="{00000000-0005-0000-0000-00009A030000}"/>
    <cellStyle name="Heading 3 11" xfId="985" xr:uid="{00000000-0005-0000-0000-00009B030000}"/>
    <cellStyle name="Heading 3 12" xfId="986" xr:uid="{00000000-0005-0000-0000-00009C030000}"/>
    <cellStyle name="Heading 3 13" xfId="987" xr:uid="{00000000-0005-0000-0000-00009D030000}"/>
    <cellStyle name="Heading 3 14" xfId="988" xr:uid="{00000000-0005-0000-0000-00009E030000}"/>
    <cellStyle name="Heading 3 15" xfId="989" xr:uid="{00000000-0005-0000-0000-00009F030000}"/>
    <cellStyle name="Heading 3 16" xfId="990" xr:uid="{00000000-0005-0000-0000-0000A0030000}"/>
    <cellStyle name="Heading 3 2" xfId="991" xr:uid="{00000000-0005-0000-0000-0000A1030000}"/>
    <cellStyle name="Heading 3 2 2" xfId="992" xr:uid="{00000000-0005-0000-0000-0000A2030000}"/>
    <cellStyle name="Heading 3 2 3" xfId="993" xr:uid="{00000000-0005-0000-0000-0000A3030000}"/>
    <cellStyle name="Heading 3 3" xfId="994" xr:uid="{00000000-0005-0000-0000-0000A4030000}"/>
    <cellStyle name="Heading 3 4" xfId="995" xr:uid="{00000000-0005-0000-0000-0000A5030000}"/>
    <cellStyle name="Heading 3 5" xfId="996" xr:uid="{00000000-0005-0000-0000-0000A6030000}"/>
    <cellStyle name="Heading 3 6" xfId="997" xr:uid="{00000000-0005-0000-0000-0000A7030000}"/>
    <cellStyle name="Heading 3 7" xfId="998" xr:uid="{00000000-0005-0000-0000-0000A8030000}"/>
    <cellStyle name="Heading 3 8" xfId="999" xr:uid="{00000000-0005-0000-0000-0000A9030000}"/>
    <cellStyle name="Heading 3 9" xfId="1000" xr:uid="{00000000-0005-0000-0000-0000AA030000}"/>
    <cellStyle name="Heading 4" xfId="72" builtinId="19" customBuiltin="1"/>
    <cellStyle name="Heading 4 10" xfId="1001" xr:uid="{00000000-0005-0000-0000-0000AC030000}"/>
    <cellStyle name="Heading 4 11" xfId="1002" xr:uid="{00000000-0005-0000-0000-0000AD030000}"/>
    <cellStyle name="Heading 4 12" xfId="1003" xr:uid="{00000000-0005-0000-0000-0000AE030000}"/>
    <cellStyle name="Heading 4 13" xfId="1004" xr:uid="{00000000-0005-0000-0000-0000AF030000}"/>
    <cellStyle name="Heading 4 14" xfId="1005" xr:uid="{00000000-0005-0000-0000-0000B0030000}"/>
    <cellStyle name="Heading 4 15" xfId="1006" xr:uid="{00000000-0005-0000-0000-0000B1030000}"/>
    <cellStyle name="Heading 4 16" xfId="1007" xr:uid="{00000000-0005-0000-0000-0000B2030000}"/>
    <cellStyle name="Heading 4 2" xfId="1008" xr:uid="{00000000-0005-0000-0000-0000B3030000}"/>
    <cellStyle name="Heading 4 2 2" xfId="1009" xr:uid="{00000000-0005-0000-0000-0000B4030000}"/>
    <cellStyle name="Heading 4 2 3" xfId="1010" xr:uid="{00000000-0005-0000-0000-0000B5030000}"/>
    <cellStyle name="Heading 4 3" xfId="1011" xr:uid="{00000000-0005-0000-0000-0000B6030000}"/>
    <cellStyle name="Heading 4 4" xfId="1012" xr:uid="{00000000-0005-0000-0000-0000B7030000}"/>
    <cellStyle name="Heading 4 5" xfId="1013" xr:uid="{00000000-0005-0000-0000-0000B8030000}"/>
    <cellStyle name="Heading 4 6" xfId="1014" xr:uid="{00000000-0005-0000-0000-0000B9030000}"/>
    <cellStyle name="Heading 4 7" xfId="1015" xr:uid="{00000000-0005-0000-0000-0000BA030000}"/>
    <cellStyle name="Heading 4 8" xfId="1016" xr:uid="{00000000-0005-0000-0000-0000BB030000}"/>
    <cellStyle name="Heading 4 9" xfId="1017" xr:uid="{00000000-0005-0000-0000-0000BC030000}"/>
    <cellStyle name="Hyperlink" xfId="13" builtinId="8"/>
    <cellStyle name="Hyperlink 2" xfId="14" xr:uid="{00000000-0005-0000-0000-0000BE030000}"/>
    <cellStyle name="Hyperlink 2 2" xfId="1018" xr:uid="{00000000-0005-0000-0000-0000BF030000}"/>
    <cellStyle name="Hyperlink 3" xfId="2334" xr:uid="{9FB74525-4B4C-4620-8BFD-11BD0C9F10E9}"/>
    <cellStyle name="Input" xfId="73" builtinId="20" customBuiltin="1"/>
    <cellStyle name="Input 10" xfId="1019" xr:uid="{00000000-0005-0000-0000-0000C1030000}"/>
    <cellStyle name="Input 11" xfId="1020" xr:uid="{00000000-0005-0000-0000-0000C2030000}"/>
    <cellStyle name="Input 12" xfId="1021" xr:uid="{00000000-0005-0000-0000-0000C3030000}"/>
    <cellStyle name="Input 13" xfId="1022" xr:uid="{00000000-0005-0000-0000-0000C4030000}"/>
    <cellStyle name="Input 14" xfId="1023" xr:uid="{00000000-0005-0000-0000-0000C5030000}"/>
    <cellStyle name="Input 15" xfId="1024" xr:uid="{00000000-0005-0000-0000-0000C6030000}"/>
    <cellStyle name="Input 16" xfId="1025" xr:uid="{00000000-0005-0000-0000-0000C7030000}"/>
    <cellStyle name="Input 2" xfId="1026" xr:uid="{00000000-0005-0000-0000-0000C8030000}"/>
    <cellStyle name="Input 2 2" xfId="1027" xr:uid="{00000000-0005-0000-0000-0000C9030000}"/>
    <cellStyle name="Input 2 3" xfId="1028" xr:uid="{00000000-0005-0000-0000-0000CA030000}"/>
    <cellStyle name="Input 3" xfId="1029" xr:uid="{00000000-0005-0000-0000-0000CB030000}"/>
    <cellStyle name="Input 4" xfId="1030" xr:uid="{00000000-0005-0000-0000-0000CC030000}"/>
    <cellStyle name="Input 5" xfId="1031" xr:uid="{00000000-0005-0000-0000-0000CD030000}"/>
    <cellStyle name="Input 6" xfId="1032" xr:uid="{00000000-0005-0000-0000-0000CE030000}"/>
    <cellStyle name="Input 7" xfId="1033" xr:uid="{00000000-0005-0000-0000-0000CF030000}"/>
    <cellStyle name="Input 8" xfId="1034" xr:uid="{00000000-0005-0000-0000-0000D0030000}"/>
    <cellStyle name="Input 9" xfId="1035" xr:uid="{00000000-0005-0000-0000-0000D1030000}"/>
    <cellStyle name="Linked Cell" xfId="76" builtinId="24" customBuiltin="1"/>
    <cellStyle name="Linked Cell 10" xfId="1036" xr:uid="{00000000-0005-0000-0000-0000D3030000}"/>
    <cellStyle name="Linked Cell 11" xfId="1037" xr:uid="{00000000-0005-0000-0000-0000D4030000}"/>
    <cellStyle name="Linked Cell 12" xfId="1038" xr:uid="{00000000-0005-0000-0000-0000D5030000}"/>
    <cellStyle name="Linked Cell 13" xfId="1039" xr:uid="{00000000-0005-0000-0000-0000D6030000}"/>
    <cellStyle name="Linked Cell 14" xfId="1040" xr:uid="{00000000-0005-0000-0000-0000D7030000}"/>
    <cellStyle name="Linked Cell 15" xfId="1041" xr:uid="{00000000-0005-0000-0000-0000D8030000}"/>
    <cellStyle name="Linked Cell 16" xfId="1042" xr:uid="{00000000-0005-0000-0000-0000D9030000}"/>
    <cellStyle name="Linked Cell 2" xfId="1043" xr:uid="{00000000-0005-0000-0000-0000DA030000}"/>
    <cellStyle name="Linked Cell 2 2" xfId="1044" xr:uid="{00000000-0005-0000-0000-0000DB030000}"/>
    <cellStyle name="Linked Cell 2 3" xfId="1045" xr:uid="{00000000-0005-0000-0000-0000DC030000}"/>
    <cellStyle name="Linked Cell 3" xfId="1046" xr:uid="{00000000-0005-0000-0000-0000DD030000}"/>
    <cellStyle name="Linked Cell 4" xfId="1047" xr:uid="{00000000-0005-0000-0000-0000DE030000}"/>
    <cellStyle name="Linked Cell 5" xfId="1048" xr:uid="{00000000-0005-0000-0000-0000DF030000}"/>
    <cellStyle name="Linked Cell 6" xfId="1049" xr:uid="{00000000-0005-0000-0000-0000E0030000}"/>
    <cellStyle name="Linked Cell 7" xfId="1050" xr:uid="{00000000-0005-0000-0000-0000E1030000}"/>
    <cellStyle name="Linked Cell 8" xfId="1051" xr:uid="{00000000-0005-0000-0000-0000E2030000}"/>
    <cellStyle name="Linked Cell 9" xfId="1052" xr:uid="{00000000-0005-0000-0000-0000E3030000}"/>
    <cellStyle name="MComment" xfId="1053" xr:uid="{00000000-0005-0000-0000-0000E4030000}"/>
    <cellStyle name="MSectionHeading" xfId="1054" xr:uid="{00000000-0005-0000-0000-0000E5030000}"/>
    <cellStyle name="Neutral 10" xfId="1056" xr:uid="{00000000-0005-0000-0000-0000E6030000}"/>
    <cellStyle name="Neutral 11" xfId="1057" xr:uid="{00000000-0005-0000-0000-0000E7030000}"/>
    <cellStyle name="Neutral 12" xfId="1058" xr:uid="{00000000-0005-0000-0000-0000E8030000}"/>
    <cellStyle name="Neutral 13" xfId="1059" xr:uid="{00000000-0005-0000-0000-0000E9030000}"/>
    <cellStyle name="Neutral 14" xfId="1060" xr:uid="{00000000-0005-0000-0000-0000EA030000}"/>
    <cellStyle name="Neutral 15" xfId="1061" xr:uid="{00000000-0005-0000-0000-0000EB030000}"/>
    <cellStyle name="Neutral 16" xfId="1062" xr:uid="{00000000-0005-0000-0000-0000EC030000}"/>
    <cellStyle name="Neutral 17" xfId="1055" xr:uid="{00000000-0005-0000-0000-0000ED030000}"/>
    <cellStyle name="Neutral 2" xfId="1063" xr:uid="{00000000-0005-0000-0000-0000EE030000}"/>
    <cellStyle name="Neutral 2 2" xfId="1064" xr:uid="{00000000-0005-0000-0000-0000EF030000}"/>
    <cellStyle name="Neutral 2 3" xfId="1065" xr:uid="{00000000-0005-0000-0000-0000F0030000}"/>
    <cellStyle name="Neutral 3" xfId="1066" xr:uid="{00000000-0005-0000-0000-0000F1030000}"/>
    <cellStyle name="Neutral 4" xfId="1067" xr:uid="{00000000-0005-0000-0000-0000F2030000}"/>
    <cellStyle name="Neutral 5" xfId="1068" xr:uid="{00000000-0005-0000-0000-0000F3030000}"/>
    <cellStyle name="Neutral 6" xfId="1069" xr:uid="{00000000-0005-0000-0000-0000F4030000}"/>
    <cellStyle name="Neutral 7" xfId="1070" xr:uid="{00000000-0005-0000-0000-0000F5030000}"/>
    <cellStyle name="Neutral 8" xfId="1071" xr:uid="{00000000-0005-0000-0000-0000F6030000}"/>
    <cellStyle name="Neutral 9" xfId="1072" xr:uid="{00000000-0005-0000-0000-0000F7030000}"/>
    <cellStyle name="Normal" xfId="0" builtinId="0"/>
    <cellStyle name="Normal 10" xfId="15" xr:uid="{00000000-0005-0000-0000-0000F9030000}"/>
    <cellStyle name="Normal 10 10" xfId="1074" xr:uid="{00000000-0005-0000-0000-0000FA030000}"/>
    <cellStyle name="Normal 10 10 2" xfId="1075" xr:uid="{00000000-0005-0000-0000-0000FB030000}"/>
    <cellStyle name="Normal 10 11" xfId="1076" xr:uid="{00000000-0005-0000-0000-0000FC030000}"/>
    <cellStyle name="Normal 10 12" xfId="1077" xr:uid="{00000000-0005-0000-0000-0000FD030000}"/>
    <cellStyle name="Normal 10 13" xfId="1073" xr:uid="{00000000-0005-0000-0000-0000FE030000}"/>
    <cellStyle name="Normal 10 2" xfId="1078" xr:uid="{00000000-0005-0000-0000-0000FF030000}"/>
    <cellStyle name="Normal 10 2 2" xfId="1079" xr:uid="{00000000-0005-0000-0000-000000040000}"/>
    <cellStyle name="Normal 10 3" xfId="1080" xr:uid="{00000000-0005-0000-0000-000001040000}"/>
    <cellStyle name="Normal 10 3 2" xfId="1081" xr:uid="{00000000-0005-0000-0000-000002040000}"/>
    <cellStyle name="Normal 10 4" xfId="1082" xr:uid="{00000000-0005-0000-0000-000003040000}"/>
    <cellStyle name="Normal 10 4 2" xfId="1083" xr:uid="{00000000-0005-0000-0000-000004040000}"/>
    <cellStyle name="Normal 10 5" xfId="1084" xr:uid="{00000000-0005-0000-0000-000005040000}"/>
    <cellStyle name="Normal 10 5 2" xfId="1085" xr:uid="{00000000-0005-0000-0000-000006040000}"/>
    <cellStyle name="Normal 10 6" xfId="1086" xr:uid="{00000000-0005-0000-0000-000007040000}"/>
    <cellStyle name="Normal 10 6 2" xfId="1087" xr:uid="{00000000-0005-0000-0000-000008040000}"/>
    <cellStyle name="Normal 10 7" xfId="1088" xr:uid="{00000000-0005-0000-0000-000009040000}"/>
    <cellStyle name="Normal 10 7 2" xfId="1089" xr:uid="{00000000-0005-0000-0000-00000A040000}"/>
    <cellStyle name="Normal 10 8" xfId="1090" xr:uid="{00000000-0005-0000-0000-00000B040000}"/>
    <cellStyle name="Normal 10 8 2" xfId="1091" xr:uid="{00000000-0005-0000-0000-00000C040000}"/>
    <cellStyle name="Normal 10 9" xfId="1092" xr:uid="{00000000-0005-0000-0000-00000D040000}"/>
    <cellStyle name="Normal 10 9 2" xfId="1093" xr:uid="{00000000-0005-0000-0000-00000E040000}"/>
    <cellStyle name="Normal 11" xfId="16" xr:uid="{00000000-0005-0000-0000-00000F040000}"/>
    <cellStyle name="Normal 11 2" xfId="1094" xr:uid="{00000000-0005-0000-0000-000010040000}"/>
    <cellStyle name="Normal 11 2 2" xfId="1095" xr:uid="{00000000-0005-0000-0000-000011040000}"/>
    <cellStyle name="Normal 11 3" xfId="1096" xr:uid="{00000000-0005-0000-0000-000012040000}"/>
    <cellStyle name="Normal 11 4" xfId="1097" xr:uid="{00000000-0005-0000-0000-000013040000}"/>
    <cellStyle name="Normal 12" xfId="68" xr:uid="{00000000-0005-0000-0000-000014040000}"/>
    <cellStyle name="Normal 12 2" xfId="1099" xr:uid="{00000000-0005-0000-0000-000015040000}"/>
    <cellStyle name="Normal 12 3" xfId="1098" xr:uid="{00000000-0005-0000-0000-000016040000}"/>
    <cellStyle name="Normal 13" xfId="1100" xr:uid="{00000000-0005-0000-0000-000017040000}"/>
    <cellStyle name="Normal 13 10" xfId="1101" xr:uid="{00000000-0005-0000-0000-000018040000}"/>
    <cellStyle name="Normal 13 10 2" xfId="1102" xr:uid="{00000000-0005-0000-0000-000019040000}"/>
    <cellStyle name="Normal 13 11" xfId="1103" xr:uid="{00000000-0005-0000-0000-00001A040000}"/>
    <cellStyle name="Normal 13 2" xfId="1104" xr:uid="{00000000-0005-0000-0000-00001B040000}"/>
    <cellStyle name="Normal 13 2 2" xfId="1105" xr:uid="{00000000-0005-0000-0000-00001C040000}"/>
    <cellStyle name="Normal 13 3" xfId="1106" xr:uid="{00000000-0005-0000-0000-00001D040000}"/>
    <cellStyle name="Normal 13 3 2" xfId="1107" xr:uid="{00000000-0005-0000-0000-00001E040000}"/>
    <cellStyle name="Normal 13 4" xfId="1108" xr:uid="{00000000-0005-0000-0000-00001F040000}"/>
    <cellStyle name="Normal 13 4 2" xfId="1109" xr:uid="{00000000-0005-0000-0000-000020040000}"/>
    <cellStyle name="Normal 13 5" xfId="1110" xr:uid="{00000000-0005-0000-0000-000021040000}"/>
    <cellStyle name="Normal 13 5 2" xfId="1111" xr:uid="{00000000-0005-0000-0000-000022040000}"/>
    <cellStyle name="Normal 13 6" xfId="1112" xr:uid="{00000000-0005-0000-0000-000023040000}"/>
    <cellStyle name="Normal 13 6 2" xfId="1113" xr:uid="{00000000-0005-0000-0000-000024040000}"/>
    <cellStyle name="Normal 13 7" xfId="1114" xr:uid="{00000000-0005-0000-0000-000025040000}"/>
    <cellStyle name="Normal 13 7 2" xfId="1115" xr:uid="{00000000-0005-0000-0000-000026040000}"/>
    <cellStyle name="Normal 13 8" xfId="1116" xr:uid="{00000000-0005-0000-0000-000027040000}"/>
    <cellStyle name="Normal 13 8 2" xfId="1117" xr:uid="{00000000-0005-0000-0000-000028040000}"/>
    <cellStyle name="Normal 13 9" xfId="1118" xr:uid="{00000000-0005-0000-0000-000029040000}"/>
    <cellStyle name="Normal 13 9 2" xfId="1119" xr:uid="{00000000-0005-0000-0000-00002A040000}"/>
    <cellStyle name="Normal 14" xfId="1120" xr:uid="{00000000-0005-0000-0000-00002B040000}"/>
    <cellStyle name="Normal 14 10" xfId="1121" xr:uid="{00000000-0005-0000-0000-00002C040000}"/>
    <cellStyle name="Normal 14 10 2" xfId="1122" xr:uid="{00000000-0005-0000-0000-00002D040000}"/>
    <cellStyle name="Normal 14 10 2 2" xfId="1123" xr:uid="{00000000-0005-0000-0000-00002E040000}"/>
    <cellStyle name="Normal 14 10 3" xfId="1124" xr:uid="{00000000-0005-0000-0000-00002F040000}"/>
    <cellStyle name="Normal 14 11" xfId="1125" xr:uid="{00000000-0005-0000-0000-000030040000}"/>
    <cellStyle name="Normal 14 11 2" xfId="1126" xr:uid="{00000000-0005-0000-0000-000031040000}"/>
    <cellStyle name="Normal 14 12" xfId="1127" xr:uid="{00000000-0005-0000-0000-000032040000}"/>
    <cellStyle name="Normal 14 2" xfId="1128" xr:uid="{00000000-0005-0000-0000-000033040000}"/>
    <cellStyle name="Normal 14 2 10" xfId="1129" xr:uid="{00000000-0005-0000-0000-000034040000}"/>
    <cellStyle name="Normal 14 2 10 2" xfId="1130" xr:uid="{00000000-0005-0000-0000-000035040000}"/>
    <cellStyle name="Normal 14 2 11" xfId="1131" xr:uid="{00000000-0005-0000-0000-000036040000}"/>
    <cellStyle name="Normal 14 2 2" xfId="1132" xr:uid="{00000000-0005-0000-0000-000037040000}"/>
    <cellStyle name="Normal 14 2 2 2" xfId="1133" xr:uid="{00000000-0005-0000-0000-000038040000}"/>
    <cellStyle name="Normal 14 2 2 2 2" xfId="1134" xr:uid="{00000000-0005-0000-0000-000039040000}"/>
    <cellStyle name="Normal 14 2 2 2 2 2" xfId="1135" xr:uid="{00000000-0005-0000-0000-00003A040000}"/>
    <cellStyle name="Normal 14 2 2 2 2 2 2" xfId="1136" xr:uid="{00000000-0005-0000-0000-00003B040000}"/>
    <cellStyle name="Normal 14 2 2 2 2 3" xfId="1137" xr:uid="{00000000-0005-0000-0000-00003C040000}"/>
    <cellStyle name="Normal 14 2 2 2 3" xfId="1138" xr:uid="{00000000-0005-0000-0000-00003D040000}"/>
    <cellStyle name="Normal 14 2 2 2 3 2" xfId="1139" xr:uid="{00000000-0005-0000-0000-00003E040000}"/>
    <cellStyle name="Normal 14 2 2 2 3 2 2" xfId="1140" xr:uid="{00000000-0005-0000-0000-00003F040000}"/>
    <cellStyle name="Normal 14 2 2 2 3 3" xfId="1141" xr:uid="{00000000-0005-0000-0000-000040040000}"/>
    <cellStyle name="Normal 14 2 2 2 4" xfId="1142" xr:uid="{00000000-0005-0000-0000-000041040000}"/>
    <cellStyle name="Normal 14 2 2 2 4 2" xfId="1143" xr:uid="{00000000-0005-0000-0000-000042040000}"/>
    <cellStyle name="Normal 14 2 2 2 5" xfId="1144" xr:uid="{00000000-0005-0000-0000-000043040000}"/>
    <cellStyle name="Normal 14 2 2 3" xfId="1145" xr:uid="{00000000-0005-0000-0000-000044040000}"/>
    <cellStyle name="Normal 14 2 2 3 2" xfId="1146" xr:uid="{00000000-0005-0000-0000-000045040000}"/>
    <cellStyle name="Normal 14 2 2 3 2 2" xfId="1147" xr:uid="{00000000-0005-0000-0000-000046040000}"/>
    <cellStyle name="Normal 14 2 2 3 2 2 2" xfId="1148" xr:uid="{00000000-0005-0000-0000-000047040000}"/>
    <cellStyle name="Normal 14 2 2 3 2 3" xfId="1149" xr:uid="{00000000-0005-0000-0000-000048040000}"/>
    <cellStyle name="Normal 14 2 2 3 3" xfId="1150" xr:uid="{00000000-0005-0000-0000-000049040000}"/>
    <cellStyle name="Normal 14 2 2 3 3 2" xfId="1151" xr:uid="{00000000-0005-0000-0000-00004A040000}"/>
    <cellStyle name="Normal 14 2 2 3 3 2 2" xfId="1152" xr:uid="{00000000-0005-0000-0000-00004B040000}"/>
    <cellStyle name="Normal 14 2 2 3 3 3" xfId="1153" xr:uid="{00000000-0005-0000-0000-00004C040000}"/>
    <cellStyle name="Normal 14 2 2 3 4" xfId="1154" xr:uid="{00000000-0005-0000-0000-00004D040000}"/>
    <cellStyle name="Normal 14 2 2 3 4 2" xfId="1155" xr:uid="{00000000-0005-0000-0000-00004E040000}"/>
    <cellStyle name="Normal 14 2 2 3 5" xfId="1156" xr:uid="{00000000-0005-0000-0000-00004F040000}"/>
    <cellStyle name="Normal 14 2 2 4" xfId="1157" xr:uid="{00000000-0005-0000-0000-000050040000}"/>
    <cellStyle name="Normal 14 2 2 4 2" xfId="1158" xr:uid="{00000000-0005-0000-0000-000051040000}"/>
    <cellStyle name="Normal 14 2 2 4 2 2" xfId="1159" xr:uid="{00000000-0005-0000-0000-000052040000}"/>
    <cellStyle name="Normal 14 2 2 4 3" xfId="1160" xr:uid="{00000000-0005-0000-0000-000053040000}"/>
    <cellStyle name="Normal 14 2 2 5" xfId="1161" xr:uid="{00000000-0005-0000-0000-000054040000}"/>
    <cellStyle name="Normal 14 2 2 5 2" xfId="1162" xr:uid="{00000000-0005-0000-0000-000055040000}"/>
    <cellStyle name="Normal 14 2 2 5 2 2" xfId="1163" xr:uid="{00000000-0005-0000-0000-000056040000}"/>
    <cellStyle name="Normal 14 2 2 5 3" xfId="1164" xr:uid="{00000000-0005-0000-0000-000057040000}"/>
    <cellStyle name="Normal 14 2 2 6" xfId="1165" xr:uid="{00000000-0005-0000-0000-000058040000}"/>
    <cellStyle name="Normal 14 2 2 6 2" xfId="1166" xr:uid="{00000000-0005-0000-0000-000059040000}"/>
    <cellStyle name="Normal 14 2 2 7" xfId="1167" xr:uid="{00000000-0005-0000-0000-00005A040000}"/>
    <cellStyle name="Normal 14 2 3" xfId="1168" xr:uid="{00000000-0005-0000-0000-00005B040000}"/>
    <cellStyle name="Normal 14 2 3 2" xfId="1169" xr:uid="{00000000-0005-0000-0000-00005C040000}"/>
    <cellStyle name="Normal 14 2 3 2 2" xfId="1170" xr:uid="{00000000-0005-0000-0000-00005D040000}"/>
    <cellStyle name="Normal 14 2 3 2 2 2" xfId="1171" xr:uid="{00000000-0005-0000-0000-00005E040000}"/>
    <cellStyle name="Normal 14 2 3 2 2 2 2" xfId="1172" xr:uid="{00000000-0005-0000-0000-00005F040000}"/>
    <cellStyle name="Normal 14 2 3 2 2 3" xfId="1173" xr:uid="{00000000-0005-0000-0000-000060040000}"/>
    <cellStyle name="Normal 14 2 3 2 3" xfId="1174" xr:uid="{00000000-0005-0000-0000-000061040000}"/>
    <cellStyle name="Normal 14 2 3 2 3 2" xfId="1175" xr:uid="{00000000-0005-0000-0000-000062040000}"/>
    <cellStyle name="Normal 14 2 3 2 3 2 2" xfId="1176" xr:uid="{00000000-0005-0000-0000-000063040000}"/>
    <cellStyle name="Normal 14 2 3 2 3 3" xfId="1177" xr:uid="{00000000-0005-0000-0000-000064040000}"/>
    <cellStyle name="Normal 14 2 3 2 4" xfId="1178" xr:uid="{00000000-0005-0000-0000-000065040000}"/>
    <cellStyle name="Normal 14 2 3 2 4 2" xfId="1179" xr:uid="{00000000-0005-0000-0000-000066040000}"/>
    <cellStyle name="Normal 14 2 3 2 5" xfId="1180" xr:uid="{00000000-0005-0000-0000-000067040000}"/>
    <cellStyle name="Normal 14 2 3 3" xfId="1181" xr:uid="{00000000-0005-0000-0000-000068040000}"/>
    <cellStyle name="Normal 14 2 3 3 2" xfId="1182" xr:uid="{00000000-0005-0000-0000-000069040000}"/>
    <cellStyle name="Normal 14 2 3 3 2 2" xfId="1183" xr:uid="{00000000-0005-0000-0000-00006A040000}"/>
    <cellStyle name="Normal 14 2 3 3 2 2 2" xfId="1184" xr:uid="{00000000-0005-0000-0000-00006B040000}"/>
    <cellStyle name="Normal 14 2 3 3 2 3" xfId="1185" xr:uid="{00000000-0005-0000-0000-00006C040000}"/>
    <cellStyle name="Normal 14 2 3 3 3" xfId="1186" xr:uid="{00000000-0005-0000-0000-00006D040000}"/>
    <cellStyle name="Normal 14 2 3 3 3 2" xfId="1187" xr:uid="{00000000-0005-0000-0000-00006E040000}"/>
    <cellStyle name="Normal 14 2 3 3 3 2 2" xfId="1188" xr:uid="{00000000-0005-0000-0000-00006F040000}"/>
    <cellStyle name="Normal 14 2 3 3 3 3" xfId="1189" xr:uid="{00000000-0005-0000-0000-000070040000}"/>
    <cellStyle name="Normal 14 2 3 3 4" xfId="1190" xr:uid="{00000000-0005-0000-0000-000071040000}"/>
    <cellStyle name="Normal 14 2 3 3 4 2" xfId="1191" xr:uid="{00000000-0005-0000-0000-000072040000}"/>
    <cellStyle name="Normal 14 2 3 3 5" xfId="1192" xr:uid="{00000000-0005-0000-0000-000073040000}"/>
    <cellStyle name="Normal 14 2 3 4" xfId="1193" xr:uid="{00000000-0005-0000-0000-000074040000}"/>
    <cellStyle name="Normal 14 2 3 4 2" xfId="1194" xr:uid="{00000000-0005-0000-0000-000075040000}"/>
    <cellStyle name="Normal 14 2 3 4 2 2" xfId="1195" xr:uid="{00000000-0005-0000-0000-000076040000}"/>
    <cellStyle name="Normal 14 2 3 4 3" xfId="1196" xr:uid="{00000000-0005-0000-0000-000077040000}"/>
    <cellStyle name="Normal 14 2 3 5" xfId="1197" xr:uid="{00000000-0005-0000-0000-000078040000}"/>
    <cellStyle name="Normal 14 2 3 5 2" xfId="1198" xr:uid="{00000000-0005-0000-0000-000079040000}"/>
    <cellStyle name="Normal 14 2 3 5 2 2" xfId="1199" xr:uid="{00000000-0005-0000-0000-00007A040000}"/>
    <cellStyle name="Normal 14 2 3 5 3" xfId="1200" xr:uid="{00000000-0005-0000-0000-00007B040000}"/>
    <cellStyle name="Normal 14 2 3 6" xfId="1201" xr:uid="{00000000-0005-0000-0000-00007C040000}"/>
    <cellStyle name="Normal 14 2 3 6 2" xfId="1202" xr:uid="{00000000-0005-0000-0000-00007D040000}"/>
    <cellStyle name="Normal 14 2 3 7" xfId="1203" xr:uid="{00000000-0005-0000-0000-00007E040000}"/>
    <cellStyle name="Normal 14 2 4" xfId="1204" xr:uid="{00000000-0005-0000-0000-00007F040000}"/>
    <cellStyle name="Normal 14 2 4 2" xfId="1205" xr:uid="{00000000-0005-0000-0000-000080040000}"/>
    <cellStyle name="Normal 14 2 4 2 2" xfId="1206" xr:uid="{00000000-0005-0000-0000-000081040000}"/>
    <cellStyle name="Normal 14 2 4 2 2 2" xfId="1207" xr:uid="{00000000-0005-0000-0000-000082040000}"/>
    <cellStyle name="Normal 14 2 4 2 2 2 2" xfId="1208" xr:uid="{00000000-0005-0000-0000-000083040000}"/>
    <cellStyle name="Normal 14 2 4 2 2 3" xfId="1209" xr:uid="{00000000-0005-0000-0000-000084040000}"/>
    <cellStyle name="Normal 14 2 4 2 3" xfId="1210" xr:uid="{00000000-0005-0000-0000-000085040000}"/>
    <cellStyle name="Normal 14 2 4 2 3 2" xfId="1211" xr:uid="{00000000-0005-0000-0000-000086040000}"/>
    <cellStyle name="Normal 14 2 4 2 3 2 2" xfId="1212" xr:uid="{00000000-0005-0000-0000-000087040000}"/>
    <cellStyle name="Normal 14 2 4 2 3 3" xfId="1213" xr:uid="{00000000-0005-0000-0000-000088040000}"/>
    <cellStyle name="Normal 14 2 4 2 4" xfId="1214" xr:uid="{00000000-0005-0000-0000-000089040000}"/>
    <cellStyle name="Normal 14 2 4 2 4 2" xfId="1215" xr:uid="{00000000-0005-0000-0000-00008A040000}"/>
    <cellStyle name="Normal 14 2 4 2 5" xfId="1216" xr:uid="{00000000-0005-0000-0000-00008B040000}"/>
    <cellStyle name="Normal 14 2 4 3" xfId="1217" xr:uid="{00000000-0005-0000-0000-00008C040000}"/>
    <cellStyle name="Normal 14 2 4 3 2" xfId="1218" xr:uid="{00000000-0005-0000-0000-00008D040000}"/>
    <cellStyle name="Normal 14 2 4 3 2 2" xfId="1219" xr:uid="{00000000-0005-0000-0000-00008E040000}"/>
    <cellStyle name="Normal 14 2 4 3 2 2 2" xfId="1220" xr:uid="{00000000-0005-0000-0000-00008F040000}"/>
    <cellStyle name="Normal 14 2 4 3 2 3" xfId="1221" xr:uid="{00000000-0005-0000-0000-000090040000}"/>
    <cellStyle name="Normal 14 2 4 3 3" xfId="1222" xr:uid="{00000000-0005-0000-0000-000091040000}"/>
    <cellStyle name="Normal 14 2 4 3 3 2" xfId="1223" xr:uid="{00000000-0005-0000-0000-000092040000}"/>
    <cellStyle name="Normal 14 2 4 3 3 2 2" xfId="1224" xr:uid="{00000000-0005-0000-0000-000093040000}"/>
    <cellStyle name="Normal 14 2 4 3 3 3" xfId="1225" xr:uid="{00000000-0005-0000-0000-000094040000}"/>
    <cellStyle name="Normal 14 2 4 3 4" xfId="1226" xr:uid="{00000000-0005-0000-0000-000095040000}"/>
    <cellStyle name="Normal 14 2 4 3 4 2" xfId="1227" xr:uid="{00000000-0005-0000-0000-000096040000}"/>
    <cellStyle name="Normal 14 2 4 3 5" xfId="1228" xr:uid="{00000000-0005-0000-0000-000097040000}"/>
    <cellStyle name="Normal 14 2 4 4" xfId="1229" xr:uid="{00000000-0005-0000-0000-000098040000}"/>
    <cellStyle name="Normal 14 2 4 4 2" xfId="1230" xr:uid="{00000000-0005-0000-0000-000099040000}"/>
    <cellStyle name="Normal 14 2 4 4 2 2" xfId="1231" xr:uid="{00000000-0005-0000-0000-00009A040000}"/>
    <cellStyle name="Normal 14 2 4 4 3" xfId="1232" xr:uid="{00000000-0005-0000-0000-00009B040000}"/>
    <cellStyle name="Normal 14 2 4 5" xfId="1233" xr:uid="{00000000-0005-0000-0000-00009C040000}"/>
    <cellStyle name="Normal 14 2 4 5 2" xfId="1234" xr:uid="{00000000-0005-0000-0000-00009D040000}"/>
    <cellStyle name="Normal 14 2 4 5 2 2" xfId="1235" xr:uid="{00000000-0005-0000-0000-00009E040000}"/>
    <cellStyle name="Normal 14 2 4 5 3" xfId="1236" xr:uid="{00000000-0005-0000-0000-00009F040000}"/>
    <cellStyle name="Normal 14 2 4 6" xfId="1237" xr:uid="{00000000-0005-0000-0000-0000A0040000}"/>
    <cellStyle name="Normal 14 2 4 6 2" xfId="1238" xr:uid="{00000000-0005-0000-0000-0000A1040000}"/>
    <cellStyle name="Normal 14 2 4 7" xfId="1239" xr:uid="{00000000-0005-0000-0000-0000A2040000}"/>
    <cellStyle name="Normal 14 2 5" xfId="1240" xr:uid="{00000000-0005-0000-0000-0000A3040000}"/>
    <cellStyle name="Normal 14 2 5 2" xfId="1241" xr:uid="{00000000-0005-0000-0000-0000A4040000}"/>
    <cellStyle name="Normal 14 2 5 2 2" xfId="1242" xr:uid="{00000000-0005-0000-0000-0000A5040000}"/>
    <cellStyle name="Normal 14 2 5 2 2 2" xfId="1243" xr:uid="{00000000-0005-0000-0000-0000A6040000}"/>
    <cellStyle name="Normal 14 2 5 2 2 2 2" xfId="1244" xr:uid="{00000000-0005-0000-0000-0000A7040000}"/>
    <cellStyle name="Normal 14 2 5 2 2 3" xfId="1245" xr:uid="{00000000-0005-0000-0000-0000A8040000}"/>
    <cellStyle name="Normal 14 2 5 2 3" xfId="1246" xr:uid="{00000000-0005-0000-0000-0000A9040000}"/>
    <cellStyle name="Normal 14 2 5 2 3 2" xfId="1247" xr:uid="{00000000-0005-0000-0000-0000AA040000}"/>
    <cellStyle name="Normal 14 2 5 2 3 2 2" xfId="1248" xr:uid="{00000000-0005-0000-0000-0000AB040000}"/>
    <cellStyle name="Normal 14 2 5 2 3 3" xfId="1249" xr:uid="{00000000-0005-0000-0000-0000AC040000}"/>
    <cellStyle name="Normal 14 2 5 2 4" xfId="1250" xr:uid="{00000000-0005-0000-0000-0000AD040000}"/>
    <cellStyle name="Normal 14 2 5 2 4 2" xfId="1251" xr:uid="{00000000-0005-0000-0000-0000AE040000}"/>
    <cellStyle name="Normal 14 2 5 2 5" xfId="1252" xr:uid="{00000000-0005-0000-0000-0000AF040000}"/>
    <cellStyle name="Normal 14 2 5 3" xfId="1253" xr:uid="{00000000-0005-0000-0000-0000B0040000}"/>
    <cellStyle name="Normal 14 2 5 3 2" xfId="1254" xr:uid="{00000000-0005-0000-0000-0000B1040000}"/>
    <cellStyle name="Normal 14 2 5 3 2 2" xfId="1255" xr:uid="{00000000-0005-0000-0000-0000B2040000}"/>
    <cellStyle name="Normal 14 2 5 3 2 2 2" xfId="1256" xr:uid="{00000000-0005-0000-0000-0000B3040000}"/>
    <cellStyle name="Normal 14 2 5 3 2 3" xfId="1257" xr:uid="{00000000-0005-0000-0000-0000B4040000}"/>
    <cellStyle name="Normal 14 2 5 3 3" xfId="1258" xr:uid="{00000000-0005-0000-0000-0000B5040000}"/>
    <cellStyle name="Normal 14 2 5 3 3 2" xfId="1259" xr:uid="{00000000-0005-0000-0000-0000B6040000}"/>
    <cellStyle name="Normal 14 2 5 3 3 2 2" xfId="1260" xr:uid="{00000000-0005-0000-0000-0000B7040000}"/>
    <cellStyle name="Normal 14 2 5 3 3 3" xfId="1261" xr:uid="{00000000-0005-0000-0000-0000B8040000}"/>
    <cellStyle name="Normal 14 2 5 3 4" xfId="1262" xr:uid="{00000000-0005-0000-0000-0000B9040000}"/>
    <cellStyle name="Normal 14 2 5 3 4 2" xfId="1263" xr:uid="{00000000-0005-0000-0000-0000BA040000}"/>
    <cellStyle name="Normal 14 2 5 3 5" xfId="1264" xr:uid="{00000000-0005-0000-0000-0000BB040000}"/>
    <cellStyle name="Normal 14 2 5 4" xfId="1265" xr:uid="{00000000-0005-0000-0000-0000BC040000}"/>
    <cellStyle name="Normal 14 2 5 4 2" xfId="1266" xr:uid="{00000000-0005-0000-0000-0000BD040000}"/>
    <cellStyle name="Normal 14 2 5 4 2 2" xfId="1267" xr:uid="{00000000-0005-0000-0000-0000BE040000}"/>
    <cellStyle name="Normal 14 2 5 4 3" xfId="1268" xr:uid="{00000000-0005-0000-0000-0000BF040000}"/>
    <cellStyle name="Normal 14 2 5 5" xfId="1269" xr:uid="{00000000-0005-0000-0000-0000C0040000}"/>
    <cellStyle name="Normal 14 2 5 5 2" xfId="1270" xr:uid="{00000000-0005-0000-0000-0000C1040000}"/>
    <cellStyle name="Normal 14 2 5 5 2 2" xfId="1271" xr:uid="{00000000-0005-0000-0000-0000C2040000}"/>
    <cellStyle name="Normal 14 2 5 5 3" xfId="1272" xr:uid="{00000000-0005-0000-0000-0000C3040000}"/>
    <cellStyle name="Normal 14 2 5 6" xfId="1273" xr:uid="{00000000-0005-0000-0000-0000C4040000}"/>
    <cellStyle name="Normal 14 2 5 6 2" xfId="1274" xr:uid="{00000000-0005-0000-0000-0000C5040000}"/>
    <cellStyle name="Normal 14 2 5 7" xfId="1275" xr:uid="{00000000-0005-0000-0000-0000C6040000}"/>
    <cellStyle name="Normal 14 2 6" xfId="1276" xr:uid="{00000000-0005-0000-0000-0000C7040000}"/>
    <cellStyle name="Normal 14 2 6 2" xfId="1277" xr:uid="{00000000-0005-0000-0000-0000C8040000}"/>
    <cellStyle name="Normal 14 2 6 2 2" xfId="1278" xr:uid="{00000000-0005-0000-0000-0000C9040000}"/>
    <cellStyle name="Normal 14 2 6 2 2 2" xfId="1279" xr:uid="{00000000-0005-0000-0000-0000CA040000}"/>
    <cellStyle name="Normal 14 2 6 2 3" xfId="1280" xr:uid="{00000000-0005-0000-0000-0000CB040000}"/>
    <cellStyle name="Normal 14 2 6 3" xfId="1281" xr:uid="{00000000-0005-0000-0000-0000CC040000}"/>
    <cellStyle name="Normal 14 2 6 3 2" xfId="1282" xr:uid="{00000000-0005-0000-0000-0000CD040000}"/>
    <cellStyle name="Normal 14 2 6 3 2 2" xfId="1283" xr:uid="{00000000-0005-0000-0000-0000CE040000}"/>
    <cellStyle name="Normal 14 2 6 3 3" xfId="1284" xr:uid="{00000000-0005-0000-0000-0000CF040000}"/>
    <cellStyle name="Normal 14 2 6 4" xfId="1285" xr:uid="{00000000-0005-0000-0000-0000D0040000}"/>
    <cellStyle name="Normal 14 2 6 4 2" xfId="1286" xr:uid="{00000000-0005-0000-0000-0000D1040000}"/>
    <cellStyle name="Normal 14 2 6 5" xfId="1287" xr:uid="{00000000-0005-0000-0000-0000D2040000}"/>
    <cellStyle name="Normal 14 2 7" xfId="1288" xr:uid="{00000000-0005-0000-0000-0000D3040000}"/>
    <cellStyle name="Normal 14 2 7 2" xfId="1289" xr:uid="{00000000-0005-0000-0000-0000D4040000}"/>
    <cellStyle name="Normal 14 2 7 2 2" xfId="1290" xr:uid="{00000000-0005-0000-0000-0000D5040000}"/>
    <cellStyle name="Normal 14 2 7 2 2 2" xfId="1291" xr:uid="{00000000-0005-0000-0000-0000D6040000}"/>
    <cellStyle name="Normal 14 2 7 2 3" xfId="1292" xr:uid="{00000000-0005-0000-0000-0000D7040000}"/>
    <cellStyle name="Normal 14 2 7 3" xfId="1293" xr:uid="{00000000-0005-0000-0000-0000D8040000}"/>
    <cellStyle name="Normal 14 2 7 3 2" xfId="1294" xr:uid="{00000000-0005-0000-0000-0000D9040000}"/>
    <cellStyle name="Normal 14 2 7 3 2 2" xfId="1295" xr:uid="{00000000-0005-0000-0000-0000DA040000}"/>
    <cellStyle name="Normal 14 2 7 3 3" xfId="1296" xr:uid="{00000000-0005-0000-0000-0000DB040000}"/>
    <cellStyle name="Normal 14 2 7 4" xfId="1297" xr:uid="{00000000-0005-0000-0000-0000DC040000}"/>
    <cellStyle name="Normal 14 2 7 4 2" xfId="1298" xr:uid="{00000000-0005-0000-0000-0000DD040000}"/>
    <cellStyle name="Normal 14 2 7 5" xfId="1299" xr:uid="{00000000-0005-0000-0000-0000DE040000}"/>
    <cellStyle name="Normal 14 2 8" xfId="1300" xr:uid="{00000000-0005-0000-0000-0000DF040000}"/>
    <cellStyle name="Normal 14 2 8 2" xfId="1301" xr:uid="{00000000-0005-0000-0000-0000E0040000}"/>
    <cellStyle name="Normal 14 2 8 2 2" xfId="1302" xr:uid="{00000000-0005-0000-0000-0000E1040000}"/>
    <cellStyle name="Normal 14 2 8 3" xfId="1303" xr:uid="{00000000-0005-0000-0000-0000E2040000}"/>
    <cellStyle name="Normal 14 2 9" xfId="1304" xr:uid="{00000000-0005-0000-0000-0000E3040000}"/>
    <cellStyle name="Normal 14 2 9 2" xfId="1305" xr:uid="{00000000-0005-0000-0000-0000E4040000}"/>
    <cellStyle name="Normal 14 2 9 2 2" xfId="1306" xr:uid="{00000000-0005-0000-0000-0000E5040000}"/>
    <cellStyle name="Normal 14 2 9 3" xfId="1307" xr:uid="{00000000-0005-0000-0000-0000E6040000}"/>
    <cellStyle name="Normal 14 3" xfId="1308" xr:uid="{00000000-0005-0000-0000-0000E7040000}"/>
    <cellStyle name="Normal 14 3 2" xfId="1309" xr:uid="{00000000-0005-0000-0000-0000E8040000}"/>
    <cellStyle name="Normal 14 3 2 2" xfId="1310" xr:uid="{00000000-0005-0000-0000-0000E9040000}"/>
    <cellStyle name="Normal 14 3 2 2 2" xfId="1311" xr:uid="{00000000-0005-0000-0000-0000EA040000}"/>
    <cellStyle name="Normal 14 3 2 2 2 2" xfId="1312" xr:uid="{00000000-0005-0000-0000-0000EB040000}"/>
    <cellStyle name="Normal 14 3 2 2 3" xfId="1313" xr:uid="{00000000-0005-0000-0000-0000EC040000}"/>
    <cellStyle name="Normal 14 3 2 3" xfId="1314" xr:uid="{00000000-0005-0000-0000-0000ED040000}"/>
    <cellStyle name="Normal 14 3 2 3 2" xfId="1315" xr:uid="{00000000-0005-0000-0000-0000EE040000}"/>
    <cellStyle name="Normal 14 3 2 3 2 2" xfId="1316" xr:uid="{00000000-0005-0000-0000-0000EF040000}"/>
    <cellStyle name="Normal 14 3 2 3 3" xfId="1317" xr:uid="{00000000-0005-0000-0000-0000F0040000}"/>
    <cellStyle name="Normal 14 3 2 4" xfId="1318" xr:uid="{00000000-0005-0000-0000-0000F1040000}"/>
    <cellStyle name="Normal 14 3 2 4 2" xfId="1319" xr:uid="{00000000-0005-0000-0000-0000F2040000}"/>
    <cellStyle name="Normal 14 3 2 5" xfId="1320" xr:uid="{00000000-0005-0000-0000-0000F3040000}"/>
    <cellStyle name="Normal 14 3 3" xfId="1321" xr:uid="{00000000-0005-0000-0000-0000F4040000}"/>
    <cellStyle name="Normal 14 3 3 2" xfId="1322" xr:uid="{00000000-0005-0000-0000-0000F5040000}"/>
    <cellStyle name="Normal 14 3 3 2 2" xfId="1323" xr:uid="{00000000-0005-0000-0000-0000F6040000}"/>
    <cellStyle name="Normal 14 3 3 2 2 2" xfId="1324" xr:uid="{00000000-0005-0000-0000-0000F7040000}"/>
    <cellStyle name="Normal 14 3 3 2 3" xfId="1325" xr:uid="{00000000-0005-0000-0000-0000F8040000}"/>
    <cellStyle name="Normal 14 3 3 3" xfId="1326" xr:uid="{00000000-0005-0000-0000-0000F9040000}"/>
    <cellStyle name="Normal 14 3 3 3 2" xfId="1327" xr:uid="{00000000-0005-0000-0000-0000FA040000}"/>
    <cellStyle name="Normal 14 3 3 3 2 2" xfId="1328" xr:uid="{00000000-0005-0000-0000-0000FB040000}"/>
    <cellStyle name="Normal 14 3 3 3 3" xfId="1329" xr:uid="{00000000-0005-0000-0000-0000FC040000}"/>
    <cellStyle name="Normal 14 3 3 4" xfId="1330" xr:uid="{00000000-0005-0000-0000-0000FD040000}"/>
    <cellStyle name="Normal 14 3 3 4 2" xfId="1331" xr:uid="{00000000-0005-0000-0000-0000FE040000}"/>
    <cellStyle name="Normal 14 3 3 5" xfId="1332" xr:uid="{00000000-0005-0000-0000-0000FF040000}"/>
    <cellStyle name="Normal 14 3 4" xfId="1333" xr:uid="{00000000-0005-0000-0000-000000050000}"/>
    <cellStyle name="Normal 14 3 4 2" xfId="1334" xr:uid="{00000000-0005-0000-0000-000001050000}"/>
    <cellStyle name="Normal 14 3 4 2 2" xfId="1335" xr:uid="{00000000-0005-0000-0000-000002050000}"/>
    <cellStyle name="Normal 14 3 4 3" xfId="1336" xr:uid="{00000000-0005-0000-0000-000003050000}"/>
    <cellStyle name="Normal 14 3 5" xfId="1337" xr:uid="{00000000-0005-0000-0000-000004050000}"/>
    <cellStyle name="Normal 14 3 5 2" xfId="1338" xr:uid="{00000000-0005-0000-0000-000005050000}"/>
    <cellStyle name="Normal 14 3 5 2 2" xfId="1339" xr:uid="{00000000-0005-0000-0000-000006050000}"/>
    <cellStyle name="Normal 14 3 5 3" xfId="1340" xr:uid="{00000000-0005-0000-0000-000007050000}"/>
    <cellStyle name="Normal 14 3 6" xfId="1341" xr:uid="{00000000-0005-0000-0000-000008050000}"/>
    <cellStyle name="Normal 14 3 6 2" xfId="1342" xr:uid="{00000000-0005-0000-0000-000009050000}"/>
    <cellStyle name="Normal 14 3 7" xfId="1343" xr:uid="{00000000-0005-0000-0000-00000A050000}"/>
    <cellStyle name="Normal 14 4" xfId="1344" xr:uid="{00000000-0005-0000-0000-00000B050000}"/>
    <cellStyle name="Normal 14 4 2" xfId="1345" xr:uid="{00000000-0005-0000-0000-00000C050000}"/>
    <cellStyle name="Normal 14 4 2 2" xfId="1346" xr:uid="{00000000-0005-0000-0000-00000D050000}"/>
    <cellStyle name="Normal 14 4 2 2 2" xfId="1347" xr:uid="{00000000-0005-0000-0000-00000E050000}"/>
    <cellStyle name="Normal 14 4 2 2 2 2" xfId="1348" xr:uid="{00000000-0005-0000-0000-00000F050000}"/>
    <cellStyle name="Normal 14 4 2 2 3" xfId="1349" xr:uid="{00000000-0005-0000-0000-000010050000}"/>
    <cellStyle name="Normal 14 4 2 3" xfId="1350" xr:uid="{00000000-0005-0000-0000-000011050000}"/>
    <cellStyle name="Normal 14 4 2 3 2" xfId="1351" xr:uid="{00000000-0005-0000-0000-000012050000}"/>
    <cellStyle name="Normal 14 4 2 3 2 2" xfId="1352" xr:uid="{00000000-0005-0000-0000-000013050000}"/>
    <cellStyle name="Normal 14 4 2 3 3" xfId="1353" xr:uid="{00000000-0005-0000-0000-000014050000}"/>
    <cellStyle name="Normal 14 4 2 4" xfId="1354" xr:uid="{00000000-0005-0000-0000-000015050000}"/>
    <cellStyle name="Normal 14 4 2 4 2" xfId="1355" xr:uid="{00000000-0005-0000-0000-000016050000}"/>
    <cellStyle name="Normal 14 4 2 5" xfId="1356" xr:uid="{00000000-0005-0000-0000-000017050000}"/>
    <cellStyle name="Normal 14 4 3" xfId="1357" xr:uid="{00000000-0005-0000-0000-000018050000}"/>
    <cellStyle name="Normal 14 4 3 2" xfId="1358" xr:uid="{00000000-0005-0000-0000-000019050000}"/>
    <cellStyle name="Normal 14 4 3 2 2" xfId="1359" xr:uid="{00000000-0005-0000-0000-00001A050000}"/>
    <cellStyle name="Normal 14 4 3 2 2 2" xfId="1360" xr:uid="{00000000-0005-0000-0000-00001B050000}"/>
    <cellStyle name="Normal 14 4 3 2 3" xfId="1361" xr:uid="{00000000-0005-0000-0000-00001C050000}"/>
    <cellStyle name="Normal 14 4 3 3" xfId="1362" xr:uid="{00000000-0005-0000-0000-00001D050000}"/>
    <cellStyle name="Normal 14 4 3 3 2" xfId="1363" xr:uid="{00000000-0005-0000-0000-00001E050000}"/>
    <cellStyle name="Normal 14 4 3 3 2 2" xfId="1364" xr:uid="{00000000-0005-0000-0000-00001F050000}"/>
    <cellStyle name="Normal 14 4 3 3 3" xfId="1365" xr:uid="{00000000-0005-0000-0000-000020050000}"/>
    <cellStyle name="Normal 14 4 3 4" xfId="1366" xr:uid="{00000000-0005-0000-0000-000021050000}"/>
    <cellStyle name="Normal 14 4 3 4 2" xfId="1367" xr:uid="{00000000-0005-0000-0000-000022050000}"/>
    <cellStyle name="Normal 14 4 3 5" xfId="1368" xr:uid="{00000000-0005-0000-0000-000023050000}"/>
    <cellStyle name="Normal 14 4 4" xfId="1369" xr:uid="{00000000-0005-0000-0000-000024050000}"/>
    <cellStyle name="Normal 14 4 4 2" xfId="1370" xr:uid="{00000000-0005-0000-0000-000025050000}"/>
    <cellStyle name="Normal 14 4 4 2 2" xfId="1371" xr:uid="{00000000-0005-0000-0000-000026050000}"/>
    <cellStyle name="Normal 14 4 4 3" xfId="1372" xr:uid="{00000000-0005-0000-0000-000027050000}"/>
    <cellStyle name="Normal 14 4 5" xfId="1373" xr:uid="{00000000-0005-0000-0000-000028050000}"/>
    <cellStyle name="Normal 14 4 5 2" xfId="1374" xr:uid="{00000000-0005-0000-0000-000029050000}"/>
    <cellStyle name="Normal 14 4 5 2 2" xfId="1375" xr:uid="{00000000-0005-0000-0000-00002A050000}"/>
    <cellStyle name="Normal 14 4 5 3" xfId="1376" xr:uid="{00000000-0005-0000-0000-00002B050000}"/>
    <cellStyle name="Normal 14 4 6" xfId="1377" xr:uid="{00000000-0005-0000-0000-00002C050000}"/>
    <cellStyle name="Normal 14 4 6 2" xfId="1378" xr:uid="{00000000-0005-0000-0000-00002D050000}"/>
    <cellStyle name="Normal 14 4 7" xfId="1379" xr:uid="{00000000-0005-0000-0000-00002E050000}"/>
    <cellStyle name="Normal 14 5" xfId="1380" xr:uid="{00000000-0005-0000-0000-00002F050000}"/>
    <cellStyle name="Normal 14 5 2" xfId="1381" xr:uid="{00000000-0005-0000-0000-000030050000}"/>
    <cellStyle name="Normal 14 5 2 2" xfId="1382" xr:uid="{00000000-0005-0000-0000-000031050000}"/>
    <cellStyle name="Normal 14 5 2 2 2" xfId="1383" xr:uid="{00000000-0005-0000-0000-000032050000}"/>
    <cellStyle name="Normal 14 5 2 2 2 2" xfId="1384" xr:uid="{00000000-0005-0000-0000-000033050000}"/>
    <cellStyle name="Normal 14 5 2 2 3" xfId="1385" xr:uid="{00000000-0005-0000-0000-000034050000}"/>
    <cellStyle name="Normal 14 5 2 3" xfId="1386" xr:uid="{00000000-0005-0000-0000-000035050000}"/>
    <cellStyle name="Normal 14 5 2 3 2" xfId="1387" xr:uid="{00000000-0005-0000-0000-000036050000}"/>
    <cellStyle name="Normal 14 5 2 3 2 2" xfId="1388" xr:uid="{00000000-0005-0000-0000-000037050000}"/>
    <cellStyle name="Normal 14 5 2 3 3" xfId="1389" xr:uid="{00000000-0005-0000-0000-000038050000}"/>
    <cellStyle name="Normal 14 5 2 4" xfId="1390" xr:uid="{00000000-0005-0000-0000-000039050000}"/>
    <cellStyle name="Normal 14 5 2 4 2" xfId="1391" xr:uid="{00000000-0005-0000-0000-00003A050000}"/>
    <cellStyle name="Normal 14 5 2 5" xfId="1392" xr:uid="{00000000-0005-0000-0000-00003B050000}"/>
    <cellStyle name="Normal 14 5 3" xfId="1393" xr:uid="{00000000-0005-0000-0000-00003C050000}"/>
    <cellStyle name="Normal 14 5 3 2" xfId="1394" xr:uid="{00000000-0005-0000-0000-00003D050000}"/>
    <cellStyle name="Normal 14 5 3 2 2" xfId="1395" xr:uid="{00000000-0005-0000-0000-00003E050000}"/>
    <cellStyle name="Normal 14 5 3 2 2 2" xfId="1396" xr:uid="{00000000-0005-0000-0000-00003F050000}"/>
    <cellStyle name="Normal 14 5 3 2 3" xfId="1397" xr:uid="{00000000-0005-0000-0000-000040050000}"/>
    <cellStyle name="Normal 14 5 3 3" xfId="1398" xr:uid="{00000000-0005-0000-0000-000041050000}"/>
    <cellStyle name="Normal 14 5 3 3 2" xfId="1399" xr:uid="{00000000-0005-0000-0000-000042050000}"/>
    <cellStyle name="Normal 14 5 3 3 2 2" xfId="1400" xr:uid="{00000000-0005-0000-0000-000043050000}"/>
    <cellStyle name="Normal 14 5 3 3 3" xfId="1401" xr:uid="{00000000-0005-0000-0000-000044050000}"/>
    <cellStyle name="Normal 14 5 3 4" xfId="1402" xr:uid="{00000000-0005-0000-0000-000045050000}"/>
    <cellStyle name="Normal 14 5 3 4 2" xfId="1403" xr:uid="{00000000-0005-0000-0000-000046050000}"/>
    <cellStyle name="Normal 14 5 3 5" xfId="1404" xr:uid="{00000000-0005-0000-0000-000047050000}"/>
    <cellStyle name="Normal 14 5 4" xfId="1405" xr:uid="{00000000-0005-0000-0000-000048050000}"/>
    <cellStyle name="Normal 14 5 4 2" xfId="1406" xr:uid="{00000000-0005-0000-0000-000049050000}"/>
    <cellStyle name="Normal 14 5 4 2 2" xfId="1407" xr:uid="{00000000-0005-0000-0000-00004A050000}"/>
    <cellStyle name="Normal 14 5 4 3" xfId="1408" xr:uid="{00000000-0005-0000-0000-00004B050000}"/>
    <cellStyle name="Normal 14 5 5" xfId="1409" xr:uid="{00000000-0005-0000-0000-00004C050000}"/>
    <cellStyle name="Normal 14 5 5 2" xfId="1410" xr:uid="{00000000-0005-0000-0000-00004D050000}"/>
    <cellStyle name="Normal 14 5 5 2 2" xfId="1411" xr:uid="{00000000-0005-0000-0000-00004E050000}"/>
    <cellStyle name="Normal 14 5 5 3" xfId="1412" xr:uid="{00000000-0005-0000-0000-00004F050000}"/>
    <cellStyle name="Normal 14 5 6" xfId="1413" xr:uid="{00000000-0005-0000-0000-000050050000}"/>
    <cellStyle name="Normal 14 5 6 2" xfId="1414" xr:uid="{00000000-0005-0000-0000-000051050000}"/>
    <cellStyle name="Normal 14 5 7" xfId="1415" xr:uid="{00000000-0005-0000-0000-000052050000}"/>
    <cellStyle name="Normal 14 6" xfId="1416" xr:uid="{00000000-0005-0000-0000-000053050000}"/>
    <cellStyle name="Normal 14 6 2" xfId="1417" xr:uid="{00000000-0005-0000-0000-000054050000}"/>
    <cellStyle name="Normal 14 6 2 2" xfId="1418" xr:uid="{00000000-0005-0000-0000-000055050000}"/>
    <cellStyle name="Normal 14 6 2 2 2" xfId="1419" xr:uid="{00000000-0005-0000-0000-000056050000}"/>
    <cellStyle name="Normal 14 6 2 2 2 2" xfId="1420" xr:uid="{00000000-0005-0000-0000-000057050000}"/>
    <cellStyle name="Normal 14 6 2 2 3" xfId="1421" xr:uid="{00000000-0005-0000-0000-000058050000}"/>
    <cellStyle name="Normal 14 6 2 3" xfId="1422" xr:uid="{00000000-0005-0000-0000-000059050000}"/>
    <cellStyle name="Normal 14 6 2 3 2" xfId="1423" xr:uid="{00000000-0005-0000-0000-00005A050000}"/>
    <cellStyle name="Normal 14 6 2 3 2 2" xfId="1424" xr:uid="{00000000-0005-0000-0000-00005B050000}"/>
    <cellStyle name="Normal 14 6 2 3 3" xfId="1425" xr:uid="{00000000-0005-0000-0000-00005C050000}"/>
    <cellStyle name="Normal 14 6 2 4" xfId="1426" xr:uid="{00000000-0005-0000-0000-00005D050000}"/>
    <cellStyle name="Normal 14 6 2 4 2" xfId="1427" xr:uid="{00000000-0005-0000-0000-00005E050000}"/>
    <cellStyle name="Normal 14 6 2 5" xfId="1428" xr:uid="{00000000-0005-0000-0000-00005F050000}"/>
    <cellStyle name="Normal 14 6 3" xfId="1429" xr:uid="{00000000-0005-0000-0000-000060050000}"/>
    <cellStyle name="Normal 14 6 3 2" xfId="1430" xr:uid="{00000000-0005-0000-0000-000061050000}"/>
    <cellStyle name="Normal 14 6 3 2 2" xfId="1431" xr:uid="{00000000-0005-0000-0000-000062050000}"/>
    <cellStyle name="Normal 14 6 3 2 2 2" xfId="1432" xr:uid="{00000000-0005-0000-0000-000063050000}"/>
    <cellStyle name="Normal 14 6 3 2 3" xfId="1433" xr:uid="{00000000-0005-0000-0000-000064050000}"/>
    <cellStyle name="Normal 14 6 3 3" xfId="1434" xr:uid="{00000000-0005-0000-0000-000065050000}"/>
    <cellStyle name="Normal 14 6 3 3 2" xfId="1435" xr:uid="{00000000-0005-0000-0000-000066050000}"/>
    <cellStyle name="Normal 14 6 3 3 2 2" xfId="1436" xr:uid="{00000000-0005-0000-0000-000067050000}"/>
    <cellStyle name="Normal 14 6 3 3 3" xfId="1437" xr:uid="{00000000-0005-0000-0000-000068050000}"/>
    <cellStyle name="Normal 14 6 3 4" xfId="1438" xr:uid="{00000000-0005-0000-0000-000069050000}"/>
    <cellStyle name="Normal 14 6 3 4 2" xfId="1439" xr:uid="{00000000-0005-0000-0000-00006A050000}"/>
    <cellStyle name="Normal 14 6 3 5" xfId="1440" xr:uid="{00000000-0005-0000-0000-00006B050000}"/>
    <cellStyle name="Normal 14 6 4" xfId="1441" xr:uid="{00000000-0005-0000-0000-00006C050000}"/>
    <cellStyle name="Normal 14 6 4 2" xfId="1442" xr:uid="{00000000-0005-0000-0000-00006D050000}"/>
    <cellStyle name="Normal 14 6 4 2 2" xfId="1443" xr:uid="{00000000-0005-0000-0000-00006E050000}"/>
    <cellStyle name="Normal 14 6 4 3" xfId="1444" xr:uid="{00000000-0005-0000-0000-00006F050000}"/>
    <cellStyle name="Normal 14 6 5" xfId="1445" xr:uid="{00000000-0005-0000-0000-000070050000}"/>
    <cellStyle name="Normal 14 6 5 2" xfId="1446" xr:uid="{00000000-0005-0000-0000-000071050000}"/>
    <cellStyle name="Normal 14 6 5 2 2" xfId="1447" xr:uid="{00000000-0005-0000-0000-000072050000}"/>
    <cellStyle name="Normal 14 6 5 3" xfId="1448" xr:uid="{00000000-0005-0000-0000-000073050000}"/>
    <cellStyle name="Normal 14 6 6" xfId="1449" xr:uid="{00000000-0005-0000-0000-000074050000}"/>
    <cellStyle name="Normal 14 6 6 2" xfId="1450" xr:uid="{00000000-0005-0000-0000-000075050000}"/>
    <cellStyle name="Normal 14 6 7" xfId="1451" xr:uid="{00000000-0005-0000-0000-000076050000}"/>
    <cellStyle name="Normal 14 7" xfId="1452" xr:uid="{00000000-0005-0000-0000-000077050000}"/>
    <cellStyle name="Normal 14 7 2" xfId="1453" xr:uid="{00000000-0005-0000-0000-000078050000}"/>
    <cellStyle name="Normal 14 7 2 2" xfId="1454" xr:uid="{00000000-0005-0000-0000-000079050000}"/>
    <cellStyle name="Normal 14 7 2 2 2" xfId="1455" xr:uid="{00000000-0005-0000-0000-00007A050000}"/>
    <cellStyle name="Normal 14 7 2 3" xfId="1456" xr:uid="{00000000-0005-0000-0000-00007B050000}"/>
    <cellStyle name="Normal 14 7 3" xfId="1457" xr:uid="{00000000-0005-0000-0000-00007C050000}"/>
    <cellStyle name="Normal 14 7 3 2" xfId="1458" xr:uid="{00000000-0005-0000-0000-00007D050000}"/>
    <cellStyle name="Normal 14 7 3 2 2" xfId="1459" xr:uid="{00000000-0005-0000-0000-00007E050000}"/>
    <cellStyle name="Normal 14 7 3 3" xfId="1460" xr:uid="{00000000-0005-0000-0000-00007F050000}"/>
    <cellStyle name="Normal 14 7 4" xfId="1461" xr:uid="{00000000-0005-0000-0000-000080050000}"/>
    <cellStyle name="Normal 14 7 4 2" xfId="1462" xr:uid="{00000000-0005-0000-0000-000081050000}"/>
    <cellStyle name="Normal 14 7 5" xfId="1463" xr:uid="{00000000-0005-0000-0000-000082050000}"/>
    <cellStyle name="Normal 14 8" xfId="1464" xr:uid="{00000000-0005-0000-0000-000083050000}"/>
    <cellStyle name="Normal 14 8 2" xfId="1465" xr:uid="{00000000-0005-0000-0000-000084050000}"/>
    <cellStyle name="Normal 14 8 2 2" xfId="1466" xr:uid="{00000000-0005-0000-0000-000085050000}"/>
    <cellStyle name="Normal 14 8 2 2 2" xfId="1467" xr:uid="{00000000-0005-0000-0000-000086050000}"/>
    <cellStyle name="Normal 14 8 2 3" xfId="1468" xr:uid="{00000000-0005-0000-0000-000087050000}"/>
    <cellStyle name="Normal 14 8 3" xfId="1469" xr:uid="{00000000-0005-0000-0000-000088050000}"/>
    <cellStyle name="Normal 14 8 3 2" xfId="1470" xr:uid="{00000000-0005-0000-0000-000089050000}"/>
    <cellStyle name="Normal 14 8 3 2 2" xfId="1471" xr:uid="{00000000-0005-0000-0000-00008A050000}"/>
    <cellStyle name="Normal 14 8 3 3" xfId="1472" xr:uid="{00000000-0005-0000-0000-00008B050000}"/>
    <cellStyle name="Normal 14 8 4" xfId="1473" xr:uid="{00000000-0005-0000-0000-00008C050000}"/>
    <cellStyle name="Normal 14 8 4 2" xfId="1474" xr:uid="{00000000-0005-0000-0000-00008D050000}"/>
    <cellStyle name="Normal 14 8 5" xfId="1475" xr:uid="{00000000-0005-0000-0000-00008E050000}"/>
    <cellStyle name="Normal 14 9" xfId="1476" xr:uid="{00000000-0005-0000-0000-00008F050000}"/>
    <cellStyle name="Normal 14 9 2" xfId="1477" xr:uid="{00000000-0005-0000-0000-000090050000}"/>
    <cellStyle name="Normal 14 9 2 2" xfId="1478" xr:uid="{00000000-0005-0000-0000-000091050000}"/>
    <cellStyle name="Normal 14 9 3" xfId="1479" xr:uid="{00000000-0005-0000-0000-000092050000}"/>
    <cellStyle name="Normal 15" xfId="1480" xr:uid="{00000000-0005-0000-0000-000093050000}"/>
    <cellStyle name="Normal 15 2" xfId="1481" xr:uid="{00000000-0005-0000-0000-000094050000}"/>
    <cellStyle name="Normal 16" xfId="1482" xr:uid="{00000000-0005-0000-0000-000095050000}"/>
    <cellStyle name="Normal 16 10" xfId="1483" xr:uid="{00000000-0005-0000-0000-000096050000}"/>
    <cellStyle name="Normal 16 2" xfId="1484" xr:uid="{00000000-0005-0000-0000-000097050000}"/>
    <cellStyle name="Normal 16 2 2" xfId="1485" xr:uid="{00000000-0005-0000-0000-000098050000}"/>
    <cellStyle name="Normal 16 3" xfId="1486" xr:uid="{00000000-0005-0000-0000-000099050000}"/>
    <cellStyle name="Normal 16 3 2" xfId="1487" xr:uid="{00000000-0005-0000-0000-00009A050000}"/>
    <cellStyle name="Normal 16 4" xfId="1488" xr:uid="{00000000-0005-0000-0000-00009B050000}"/>
    <cellStyle name="Normal 16 4 2" xfId="1489" xr:uid="{00000000-0005-0000-0000-00009C050000}"/>
    <cellStyle name="Normal 16 5" xfId="1490" xr:uid="{00000000-0005-0000-0000-00009D050000}"/>
    <cellStyle name="Normal 16 5 2" xfId="1491" xr:uid="{00000000-0005-0000-0000-00009E050000}"/>
    <cellStyle name="Normal 16 6" xfId="1492" xr:uid="{00000000-0005-0000-0000-00009F050000}"/>
    <cellStyle name="Normal 16 6 2" xfId="1493" xr:uid="{00000000-0005-0000-0000-0000A0050000}"/>
    <cellStyle name="Normal 16 7" xfId="1494" xr:uid="{00000000-0005-0000-0000-0000A1050000}"/>
    <cellStyle name="Normal 16 7 2" xfId="1495" xr:uid="{00000000-0005-0000-0000-0000A2050000}"/>
    <cellStyle name="Normal 16 8" xfId="1496" xr:uid="{00000000-0005-0000-0000-0000A3050000}"/>
    <cellStyle name="Normal 16 8 2" xfId="1497" xr:uid="{00000000-0005-0000-0000-0000A4050000}"/>
    <cellStyle name="Normal 16 9" xfId="1498" xr:uid="{00000000-0005-0000-0000-0000A5050000}"/>
    <cellStyle name="Normal 16 9 2" xfId="1499" xr:uid="{00000000-0005-0000-0000-0000A6050000}"/>
    <cellStyle name="Normal 17" xfId="1500" xr:uid="{00000000-0005-0000-0000-0000A7050000}"/>
    <cellStyle name="Normal 17 10" xfId="1501" xr:uid="{00000000-0005-0000-0000-0000A8050000}"/>
    <cellStyle name="Normal 17 10 2" xfId="1502" xr:uid="{00000000-0005-0000-0000-0000A9050000}"/>
    <cellStyle name="Normal 17 11" xfId="1503" xr:uid="{00000000-0005-0000-0000-0000AA050000}"/>
    <cellStyle name="Normal 17 2" xfId="1504" xr:uid="{00000000-0005-0000-0000-0000AB050000}"/>
    <cellStyle name="Normal 17 2 2" xfId="1505" xr:uid="{00000000-0005-0000-0000-0000AC050000}"/>
    <cellStyle name="Normal 17 2 2 2" xfId="1506" xr:uid="{00000000-0005-0000-0000-0000AD050000}"/>
    <cellStyle name="Normal 17 2 2 2 2" xfId="1507" xr:uid="{00000000-0005-0000-0000-0000AE050000}"/>
    <cellStyle name="Normal 17 2 2 2 2 2" xfId="1508" xr:uid="{00000000-0005-0000-0000-0000AF050000}"/>
    <cellStyle name="Normal 17 2 2 2 3" xfId="1509" xr:uid="{00000000-0005-0000-0000-0000B0050000}"/>
    <cellStyle name="Normal 17 2 2 3" xfId="1510" xr:uid="{00000000-0005-0000-0000-0000B1050000}"/>
    <cellStyle name="Normal 17 2 2 3 2" xfId="1511" xr:uid="{00000000-0005-0000-0000-0000B2050000}"/>
    <cellStyle name="Normal 17 2 2 3 2 2" xfId="1512" xr:uid="{00000000-0005-0000-0000-0000B3050000}"/>
    <cellStyle name="Normal 17 2 2 3 3" xfId="1513" xr:uid="{00000000-0005-0000-0000-0000B4050000}"/>
    <cellStyle name="Normal 17 2 2 4" xfId="1514" xr:uid="{00000000-0005-0000-0000-0000B5050000}"/>
    <cellStyle name="Normal 17 2 2 4 2" xfId="1515" xr:uid="{00000000-0005-0000-0000-0000B6050000}"/>
    <cellStyle name="Normal 17 2 2 5" xfId="1516" xr:uid="{00000000-0005-0000-0000-0000B7050000}"/>
    <cellStyle name="Normal 17 2 3" xfId="1517" xr:uid="{00000000-0005-0000-0000-0000B8050000}"/>
    <cellStyle name="Normal 17 2 3 2" xfId="1518" xr:uid="{00000000-0005-0000-0000-0000B9050000}"/>
    <cellStyle name="Normal 17 2 3 2 2" xfId="1519" xr:uid="{00000000-0005-0000-0000-0000BA050000}"/>
    <cellStyle name="Normal 17 2 3 2 2 2" xfId="1520" xr:uid="{00000000-0005-0000-0000-0000BB050000}"/>
    <cellStyle name="Normal 17 2 3 2 3" xfId="1521" xr:uid="{00000000-0005-0000-0000-0000BC050000}"/>
    <cellStyle name="Normal 17 2 3 3" xfId="1522" xr:uid="{00000000-0005-0000-0000-0000BD050000}"/>
    <cellStyle name="Normal 17 2 3 3 2" xfId="1523" xr:uid="{00000000-0005-0000-0000-0000BE050000}"/>
    <cellStyle name="Normal 17 2 3 3 2 2" xfId="1524" xr:uid="{00000000-0005-0000-0000-0000BF050000}"/>
    <cellStyle name="Normal 17 2 3 3 3" xfId="1525" xr:uid="{00000000-0005-0000-0000-0000C0050000}"/>
    <cellStyle name="Normal 17 2 3 4" xfId="1526" xr:uid="{00000000-0005-0000-0000-0000C1050000}"/>
    <cellStyle name="Normal 17 2 3 4 2" xfId="1527" xr:uid="{00000000-0005-0000-0000-0000C2050000}"/>
    <cellStyle name="Normal 17 2 3 5" xfId="1528" xr:uid="{00000000-0005-0000-0000-0000C3050000}"/>
    <cellStyle name="Normal 17 2 4" xfId="1529" xr:uid="{00000000-0005-0000-0000-0000C4050000}"/>
    <cellStyle name="Normal 17 2 4 2" xfId="1530" xr:uid="{00000000-0005-0000-0000-0000C5050000}"/>
    <cellStyle name="Normal 17 2 4 2 2" xfId="1531" xr:uid="{00000000-0005-0000-0000-0000C6050000}"/>
    <cellStyle name="Normal 17 2 4 3" xfId="1532" xr:uid="{00000000-0005-0000-0000-0000C7050000}"/>
    <cellStyle name="Normal 17 2 5" xfId="1533" xr:uid="{00000000-0005-0000-0000-0000C8050000}"/>
    <cellStyle name="Normal 17 2 5 2" xfId="1534" xr:uid="{00000000-0005-0000-0000-0000C9050000}"/>
    <cellStyle name="Normal 17 2 5 2 2" xfId="1535" xr:uid="{00000000-0005-0000-0000-0000CA050000}"/>
    <cellStyle name="Normal 17 2 5 3" xfId="1536" xr:uid="{00000000-0005-0000-0000-0000CB050000}"/>
    <cellStyle name="Normal 17 2 6" xfId="1537" xr:uid="{00000000-0005-0000-0000-0000CC050000}"/>
    <cellStyle name="Normal 17 2 6 2" xfId="1538" xr:uid="{00000000-0005-0000-0000-0000CD050000}"/>
    <cellStyle name="Normal 17 2 7" xfId="1539" xr:uid="{00000000-0005-0000-0000-0000CE050000}"/>
    <cellStyle name="Normal 17 3" xfId="1540" xr:uid="{00000000-0005-0000-0000-0000CF050000}"/>
    <cellStyle name="Normal 17 3 2" xfId="1541" xr:uid="{00000000-0005-0000-0000-0000D0050000}"/>
    <cellStyle name="Normal 17 3 2 2" xfId="1542" xr:uid="{00000000-0005-0000-0000-0000D1050000}"/>
    <cellStyle name="Normal 17 3 2 2 2" xfId="1543" xr:uid="{00000000-0005-0000-0000-0000D2050000}"/>
    <cellStyle name="Normal 17 3 2 2 2 2" xfId="1544" xr:uid="{00000000-0005-0000-0000-0000D3050000}"/>
    <cellStyle name="Normal 17 3 2 2 3" xfId="1545" xr:uid="{00000000-0005-0000-0000-0000D4050000}"/>
    <cellStyle name="Normal 17 3 2 3" xfId="1546" xr:uid="{00000000-0005-0000-0000-0000D5050000}"/>
    <cellStyle name="Normal 17 3 2 3 2" xfId="1547" xr:uid="{00000000-0005-0000-0000-0000D6050000}"/>
    <cellStyle name="Normal 17 3 2 3 2 2" xfId="1548" xr:uid="{00000000-0005-0000-0000-0000D7050000}"/>
    <cellStyle name="Normal 17 3 2 3 3" xfId="1549" xr:uid="{00000000-0005-0000-0000-0000D8050000}"/>
    <cellStyle name="Normal 17 3 2 4" xfId="1550" xr:uid="{00000000-0005-0000-0000-0000D9050000}"/>
    <cellStyle name="Normal 17 3 2 4 2" xfId="1551" xr:uid="{00000000-0005-0000-0000-0000DA050000}"/>
    <cellStyle name="Normal 17 3 2 5" xfId="1552" xr:uid="{00000000-0005-0000-0000-0000DB050000}"/>
    <cellStyle name="Normal 17 3 3" xfId="1553" xr:uid="{00000000-0005-0000-0000-0000DC050000}"/>
    <cellStyle name="Normal 17 3 3 2" xfId="1554" xr:uid="{00000000-0005-0000-0000-0000DD050000}"/>
    <cellStyle name="Normal 17 3 3 2 2" xfId="1555" xr:uid="{00000000-0005-0000-0000-0000DE050000}"/>
    <cellStyle name="Normal 17 3 3 2 2 2" xfId="1556" xr:uid="{00000000-0005-0000-0000-0000DF050000}"/>
    <cellStyle name="Normal 17 3 3 2 3" xfId="1557" xr:uid="{00000000-0005-0000-0000-0000E0050000}"/>
    <cellStyle name="Normal 17 3 3 3" xfId="1558" xr:uid="{00000000-0005-0000-0000-0000E1050000}"/>
    <cellStyle name="Normal 17 3 3 3 2" xfId="1559" xr:uid="{00000000-0005-0000-0000-0000E2050000}"/>
    <cellStyle name="Normal 17 3 3 3 2 2" xfId="1560" xr:uid="{00000000-0005-0000-0000-0000E3050000}"/>
    <cellStyle name="Normal 17 3 3 3 3" xfId="1561" xr:uid="{00000000-0005-0000-0000-0000E4050000}"/>
    <cellStyle name="Normal 17 3 3 4" xfId="1562" xr:uid="{00000000-0005-0000-0000-0000E5050000}"/>
    <cellStyle name="Normal 17 3 3 4 2" xfId="1563" xr:uid="{00000000-0005-0000-0000-0000E6050000}"/>
    <cellStyle name="Normal 17 3 3 5" xfId="1564" xr:uid="{00000000-0005-0000-0000-0000E7050000}"/>
    <cellStyle name="Normal 17 3 4" xfId="1565" xr:uid="{00000000-0005-0000-0000-0000E8050000}"/>
    <cellStyle name="Normal 17 3 4 2" xfId="1566" xr:uid="{00000000-0005-0000-0000-0000E9050000}"/>
    <cellStyle name="Normal 17 3 4 2 2" xfId="1567" xr:uid="{00000000-0005-0000-0000-0000EA050000}"/>
    <cellStyle name="Normal 17 3 4 3" xfId="1568" xr:uid="{00000000-0005-0000-0000-0000EB050000}"/>
    <cellStyle name="Normal 17 3 5" xfId="1569" xr:uid="{00000000-0005-0000-0000-0000EC050000}"/>
    <cellStyle name="Normal 17 3 5 2" xfId="1570" xr:uid="{00000000-0005-0000-0000-0000ED050000}"/>
    <cellStyle name="Normal 17 3 5 2 2" xfId="1571" xr:uid="{00000000-0005-0000-0000-0000EE050000}"/>
    <cellStyle name="Normal 17 3 5 3" xfId="1572" xr:uid="{00000000-0005-0000-0000-0000EF050000}"/>
    <cellStyle name="Normal 17 3 6" xfId="1573" xr:uid="{00000000-0005-0000-0000-0000F0050000}"/>
    <cellStyle name="Normal 17 3 6 2" xfId="1574" xr:uid="{00000000-0005-0000-0000-0000F1050000}"/>
    <cellStyle name="Normal 17 3 7" xfId="1575" xr:uid="{00000000-0005-0000-0000-0000F2050000}"/>
    <cellStyle name="Normal 17 4" xfId="1576" xr:uid="{00000000-0005-0000-0000-0000F3050000}"/>
    <cellStyle name="Normal 17 4 2" xfId="1577" xr:uid="{00000000-0005-0000-0000-0000F4050000}"/>
    <cellStyle name="Normal 17 4 2 2" xfId="1578" xr:uid="{00000000-0005-0000-0000-0000F5050000}"/>
    <cellStyle name="Normal 17 4 2 2 2" xfId="1579" xr:uid="{00000000-0005-0000-0000-0000F6050000}"/>
    <cellStyle name="Normal 17 4 2 2 2 2" xfId="1580" xr:uid="{00000000-0005-0000-0000-0000F7050000}"/>
    <cellStyle name="Normal 17 4 2 2 3" xfId="1581" xr:uid="{00000000-0005-0000-0000-0000F8050000}"/>
    <cellStyle name="Normal 17 4 2 3" xfId="1582" xr:uid="{00000000-0005-0000-0000-0000F9050000}"/>
    <cellStyle name="Normal 17 4 2 3 2" xfId="1583" xr:uid="{00000000-0005-0000-0000-0000FA050000}"/>
    <cellStyle name="Normal 17 4 2 3 2 2" xfId="1584" xr:uid="{00000000-0005-0000-0000-0000FB050000}"/>
    <cellStyle name="Normal 17 4 2 3 3" xfId="1585" xr:uid="{00000000-0005-0000-0000-0000FC050000}"/>
    <cellStyle name="Normal 17 4 2 4" xfId="1586" xr:uid="{00000000-0005-0000-0000-0000FD050000}"/>
    <cellStyle name="Normal 17 4 2 4 2" xfId="1587" xr:uid="{00000000-0005-0000-0000-0000FE050000}"/>
    <cellStyle name="Normal 17 4 2 5" xfId="1588" xr:uid="{00000000-0005-0000-0000-0000FF050000}"/>
    <cellStyle name="Normal 17 4 3" xfId="1589" xr:uid="{00000000-0005-0000-0000-000000060000}"/>
    <cellStyle name="Normal 17 4 3 2" xfId="1590" xr:uid="{00000000-0005-0000-0000-000001060000}"/>
    <cellStyle name="Normal 17 4 3 2 2" xfId="1591" xr:uid="{00000000-0005-0000-0000-000002060000}"/>
    <cellStyle name="Normal 17 4 3 2 2 2" xfId="1592" xr:uid="{00000000-0005-0000-0000-000003060000}"/>
    <cellStyle name="Normal 17 4 3 2 3" xfId="1593" xr:uid="{00000000-0005-0000-0000-000004060000}"/>
    <cellStyle name="Normal 17 4 3 3" xfId="1594" xr:uid="{00000000-0005-0000-0000-000005060000}"/>
    <cellStyle name="Normal 17 4 3 3 2" xfId="1595" xr:uid="{00000000-0005-0000-0000-000006060000}"/>
    <cellStyle name="Normal 17 4 3 3 2 2" xfId="1596" xr:uid="{00000000-0005-0000-0000-000007060000}"/>
    <cellStyle name="Normal 17 4 3 3 3" xfId="1597" xr:uid="{00000000-0005-0000-0000-000008060000}"/>
    <cellStyle name="Normal 17 4 3 4" xfId="1598" xr:uid="{00000000-0005-0000-0000-000009060000}"/>
    <cellStyle name="Normal 17 4 3 4 2" xfId="1599" xr:uid="{00000000-0005-0000-0000-00000A060000}"/>
    <cellStyle name="Normal 17 4 3 5" xfId="1600" xr:uid="{00000000-0005-0000-0000-00000B060000}"/>
    <cellStyle name="Normal 17 4 4" xfId="1601" xr:uid="{00000000-0005-0000-0000-00000C060000}"/>
    <cellStyle name="Normal 17 4 4 2" xfId="1602" xr:uid="{00000000-0005-0000-0000-00000D060000}"/>
    <cellStyle name="Normal 17 4 4 2 2" xfId="1603" xr:uid="{00000000-0005-0000-0000-00000E060000}"/>
    <cellStyle name="Normal 17 4 4 3" xfId="1604" xr:uid="{00000000-0005-0000-0000-00000F060000}"/>
    <cellStyle name="Normal 17 4 5" xfId="1605" xr:uid="{00000000-0005-0000-0000-000010060000}"/>
    <cellStyle name="Normal 17 4 5 2" xfId="1606" xr:uid="{00000000-0005-0000-0000-000011060000}"/>
    <cellStyle name="Normal 17 4 5 2 2" xfId="1607" xr:uid="{00000000-0005-0000-0000-000012060000}"/>
    <cellStyle name="Normal 17 4 5 3" xfId="1608" xr:uid="{00000000-0005-0000-0000-000013060000}"/>
    <cellStyle name="Normal 17 4 6" xfId="1609" xr:uid="{00000000-0005-0000-0000-000014060000}"/>
    <cellStyle name="Normal 17 4 6 2" xfId="1610" xr:uid="{00000000-0005-0000-0000-000015060000}"/>
    <cellStyle name="Normal 17 4 7" xfId="1611" xr:uid="{00000000-0005-0000-0000-000016060000}"/>
    <cellStyle name="Normal 17 5" xfId="1612" xr:uid="{00000000-0005-0000-0000-000017060000}"/>
    <cellStyle name="Normal 17 5 2" xfId="1613" xr:uid="{00000000-0005-0000-0000-000018060000}"/>
    <cellStyle name="Normal 17 5 2 2" xfId="1614" xr:uid="{00000000-0005-0000-0000-000019060000}"/>
    <cellStyle name="Normal 17 5 2 2 2" xfId="1615" xr:uid="{00000000-0005-0000-0000-00001A060000}"/>
    <cellStyle name="Normal 17 5 2 2 2 2" xfId="1616" xr:uid="{00000000-0005-0000-0000-00001B060000}"/>
    <cellStyle name="Normal 17 5 2 2 3" xfId="1617" xr:uid="{00000000-0005-0000-0000-00001C060000}"/>
    <cellStyle name="Normal 17 5 2 3" xfId="1618" xr:uid="{00000000-0005-0000-0000-00001D060000}"/>
    <cellStyle name="Normal 17 5 2 3 2" xfId="1619" xr:uid="{00000000-0005-0000-0000-00001E060000}"/>
    <cellStyle name="Normal 17 5 2 3 2 2" xfId="1620" xr:uid="{00000000-0005-0000-0000-00001F060000}"/>
    <cellStyle name="Normal 17 5 2 3 3" xfId="1621" xr:uid="{00000000-0005-0000-0000-000020060000}"/>
    <cellStyle name="Normal 17 5 2 4" xfId="1622" xr:uid="{00000000-0005-0000-0000-000021060000}"/>
    <cellStyle name="Normal 17 5 2 4 2" xfId="1623" xr:uid="{00000000-0005-0000-0000-000022060000}"/>
    <cellStyle name="Normal 17 5 2 5" xfId="1624" xr:uid="{00000000-0005-0000-0000-000023060000}"/>
    <cellStyle name="Normal 17 5 3" xfId="1625" xr:uid="{00000000-0005-0000-0000-000024060000}"/>
    <cellStyle name="Normal 17 5 3 2" xfId="1626" xr:uid="{00000000-0005-0000-0000-000025060000}"/>
    <cellStyle name="Normal 17 5 3 2 2" xfId="1627" xr:uid="{00000000-0005-0000-0000-000026060000}"/>
    <cellStyle name="Normal 17 5 3 2 2 2" xfId="1628" xr:uid="{00000000-0005-0000-0000-000027060000}"/>
    <cellStyle name="Normal 17 5 3 2 3" xfId="1629" xr:uid="{00000000-0005-0000-0000-000028060000}"/>
    <cellStyle name="Normal 17 5 3 3" xfId="1630" xr:uid="{00000000-0005-0000-0000-000029060000}"/>
    <cellStyle name="Normal 17 5 3 3 2" xfId="1631" xr:uid="{00000000-0005-0000-0000-00002A060000}"/>
    <cellStyle name="Normal 17 5 3 3 2 2" xfId="1632" xr:uid="{00000000-0005-0000-0000-00002B060000}"/>
    <cellStyle name="Normal 17 5 3 3 3" xfId="1633" xr:uid="{00000000-0005-0000-0000-00002C060000}"/>
    <cellStyle name="Normal 17 5 3 4" xfId="1634" xr:uid="{00000000-0005-0000-0000-00002D060000}"/>
    <cellStyle name="Normal 17 5 3 4 2" xfId="1635" xr:uid="{00000000-0005-0000-0000-00002E060000}"/>
    <cellStyle name="Normal 17 5 3 5" xfId="1636" xr:uid="{00000000-0005-0000-0000-00002F060000}"/>
    <cellStyle name="Normal 17 5 4" xfId="1637" xr:uid="{00000000-0005-0000-0000-000030060000}"/>
    <cellStyle name="Normal 17 5 4 2" xfId="1638" xr:uid="{00000000-0005-0000-0000-000031060000}"/>
    <cellStyle name="Normal 17 5 4 2 2" xfId="1639" xr:uid="{00000000-0005-0000-0000-000032060000}"/>
    <cellStyle name="Normal 17 5 4 3" xfId="1640" xr:uid="{00000000-0005-0000-0000-000033060000}"/>
    <cellStyle name="Normal 17 5 5" xfId="1641" xr:uid="{00000000-0005-0000-0000-000034060000}"/>
    <cellStyle name="Normal 17 5 5 2" xfId="1642" xr:uid="{00000000-0005-0000-0000-000035060000}"/>
    <cellStyle name="Normal 17 5 5 2 2" xfId="1643" xr:uid="{00000000-0005-0000-0000-000036060000}"/>
    <cellStyle name="Normal 17 5 5 3" xfId="1644" xr:uid="{00000000-0005-0000-0000-000037060000}"/>
    <cellStyle name="Normal 17 5 6" xfId="1645" xr:uid="{00000000-0005-0000-0000-000038060000}"/>
    <cellStyle name="Normal 17 5 6 2" xfId="1646" xr:uid="{00000000-0005-0000-0000-000039060000}"/>
    <cellStyle name="Normal 17 5 7" xfId="1647" xr:uid="{00000000-0005-0000-0000-00003A060000}"/>
    <cellStyle name="Normal 17 6" xfId="1648" xr:uid="{00000000-0005-0000-0000-00003B060000}"/>
    <cellStyle name="Normal 17 6 2" xfId="1649" xr:uid="{00000000-0005-0000-0000-00003C060000}"/>
    <cellStyle name="Normal 17 6 2 2" xfId="1650" xr:uid="{00000000-0005-0000-0000-00003D060000}"/>
    <cellStyle name="Normal 17 6 2 2 2" xfId="1651" xr:uid="{00000000-0005-0000-0000-00003E060000}"/>
    <cellStyle name="Normal 17 6 2 3" xfId="1652" xr:uid="{00000000-0005-0000-0000-00003F060000}"/>
    <cellStyle name="Normal 17 6 3" xfId="1653" xr:uid="{00000000-0005-0000-0000-000040060000}"/>
    <cellStyle name="Normal 17 6 3 2" xfId="1654" xr:uid="{00000000-0005-0000-0000-000041060000}"/>
    <cellStyle name="Normal 17 6 3 2 2" xfId="1655" xr:uid="{00000000-0005-0000-0000-000042060000}"/>
    <cellStyle name="Normal 17 6 3 3" xfId="1656" xr:uid="{00000000-0005-0000-0000-000043060000}"/>
    <cellStyle name="Normal 17 6 4" xfId="1657" xr:uid="{00000000-0005-0000-0000-000044060000}"/>
    <cellStyle name="Normal 17 6 4 2" xfId="1658" xr:uid="{00000000-0005-0000-0000-000045060000}"/>
    <cellStyle name="Normal 17 6 5" xfId="1659" xr:uid="{00000000-0005-0000-0000-000046060000}"/>
    <cellStyle name="Normal 17 7" xfId="1660" xr:uid="{00000000-0005-0000-0000-000047060000}"/>
    <cellStyle name="Normal 17 7 2" xfId="1661" xr:uid="{00000000-0005-0000-0000-000048060000}"/>
    <cellStyle name="Normal 17 7 2 2" xfId="1662" xr:uid="{00000000-0005-0000-0000-000049060000}"/>
    <cellStyle name="Normal 17 7 2 2 2" xfId="1663" xr:uid="{00000000-0005-0000-0000-00004A060000}"/>
    <cellStyle name="Normal 17 7 2 3" xfId="1664" xr:uid="{00000000-0005-0000-0000-00004B060000}"/>
    <cellStyle name="Normal 17 7 3" xfId="1665" xr:uid="{00000000-0005-0000-0000-00004C060000}"/>
    <cellStyle name="Normal 17 7 3 2" xfId="1666" xr:uid="{00000000-0005-0000-0000-00004D060000}"/>
    <cellStyle name="Normal 17 7 3 2 2" xfId="1667" xr:uid="{00000000-0005-0000-0000-00004E060000}"/>
    <cellStyle name="Normal 17 7 3 3" xfId="1668" xr:uid="{00000000-0005-0000-0000-00004F060000}"/>
    <cellStyle name="Normal 17 7 4" xfId="1669" xr:uid="{00000000-0005-0000-0000-000050060000}"/>
    <cellStyle name="Normal 17 7 4 2" xfId="1670" xr:uid="{00000000-0005-0000-0000-000051060000}"/>
    <cellStyle name="Normal 17 7 5" xfId="1671" xr:uid="{00000000-0005-0000-0000-000052060000}"/>
    <cellStyle name="Normal 17 8" xfId="1672" xr:uid="{00000000-0005-0000-0000-000053060000}"/>
    <cellStyle name="Normal 17 8 2" xfId="1673" xr:uid="{00000000-0005-0000-0000-000054060000}"/>
    <cellStyle name="Normal 17 8 2 2" xfId="1674" xr:uid="{00000000-0005-0000-0000-000055060000}"/>
    <cellStyle name="Normal 17 8 3" xfId="1675" xr:uid="{00000000-0005-0000-0000-000056060000}"/>
    <cellStyle name="Normal 17 9" xfId="1676" xr:uid="{00000000-0005-0000-0000-000057060000}"/>
    <cellStyle name="Normal 17 9 2" xfId="1677" xr:uid="{00000000-0005-0000-0000-000058060000}"/>
    <cellStyle name="Normal 17 9 2 2" xfId="1678" xr:uid="{00000000-0005-0000-0000-000059060000}"/>
    <cellStyle name="Normal 17 9 3" xfId="1679" xr:uid="{00000000-0005-0000-0000-00005A060000}"/>
    <cellStyle name="Normal 18" xfId="1680" xr:uid="{00000000-0005-0000-0000-00005B060000}"/>
    <cellStyle name="Normal 18 10" xfId="1681" xr:uid="{00000000-0005-0000-0000-00005C060000}"/>
    <cellStyle name="Normal 18 2" xfId="1682" xr:uid="{00000000-0005-0000-0000-00005D060000}"/>
    <cellStyle name="Normal 18 2 2" xfId="1683" xr:uid="{00000000-0005-0000-0000-00005E060000}"/>
    <cellStyle name="Normal 18 3" xfId="1684" xr:uid="{00000000-0005-0000-0000-00005F060000}"/>
    <cellStyle name="Normal 18 3 2" xfId="1685" xr:uid="{00000000-0005-0000-0000-000060060000}"/>
    <cellStyle name="Normal 18 4" xfId="1686" xr:uid="{00000000-0005-0000-0000-000061060000}"/>
    <cellStyle name="Normal 18 4 2" xfId="1687" xr:uid="{00000000-0005-0000-0000-000062060000}"/>
    <cellStyle name="Normal 18 5" xfId="1688" xr:uid="{00000000-0005-0000-0000-000063060000}"/>
    <cellStyle name="Normal 18 5 2" xfId="1689" xr:uid="{00000000-0005-0000-0000-000064060000}"/>
    <cellStyle name="Normal 18 6" xfId="1690" xr:uid="{00000000-0005-0000-0000-000065060000}"/>
    <cellStyle name="Normal 18 6 2" xfId="1691" xr:uid="{00000000-0005-0000-0000-000066060000}"/>
    <cellStyle name="Normal 18 7" xfId="1692" xr:uid="{00000000-0005-0000-0000-000067060000}"/>
    <cellStyle name="Normal 18 7 2" xfId="1693" xr:uid="{00000000-0005-0000-0000-000068060000}"/>
    <cellStyle name="Normal 18 8" xfId="1694" xr:uid="{00000000-0005-0000-0000-000069060000}"/>
    <cellStyle name="Normal 18 8 2" xfId="1695" xr:uid="{00000000-0005-0000-0000-00006A060000}"/>
    <cellStyle name="Normal 18 9" xfId="1696" xr:uid="{00000000-0005-0000-0000-00006B060000}"/>
    <cellStyle name="Normal 18 9 2" xfId="1697" xr:uid="{00000000-0005-0000-0000-00006C060000}"/>
    <cellStyle name="Normal 19" xfId="1698" xr:uid="{00000000-0005-0000-0000-00006D060000}"/>
    <cellStyle name="Normal 19 2" xfId="1699" xr:uid="{00000000-0005-0000-0000-00006E060000}"/>
    <cellStyle name="Normal 19 2 2" xfId="1700" xr:uid="{00000000-0005-0000-0000-00006F060000}"/>
    <cellStyle name="Normal 19 3" xfId="1701" xr:uid="{00000000-0005-0000-0000-000070060000}"/>
    <cellStyle name="Normal 2" xfId="17" xr:uid="{00000000-0005-0000-0000-000071060000}"/>
    <cellStyle name="Normal 2 10" xfId="1702" xr:uid="{00000000-0005-0000-0000-000072060000}"/>
    <cellStyle name="Normal 2 10 2" xfId="1703" xr:uid="{00000000-0005-0000-0000-000073060000}"/>
    <cellStyle name="Normal 2 11" xfId="1704" xr:uid="{00000000-0005-0000-0000-000074060000}"/>
    <cellStyle name="Normal 2 11 2" xfId="1705" xr:uid="{00000000-0005-0000-0000-000075060000}"/>
    <cellStyle name="Normal 2 11 2 2" xfId="1706" xr:uid="{00000000-0005-0000-0000-000076060000}"/>
    <cellStyle name="Normal 2 11 3" xfId="1707" xr:uid="{00000000-0005-0000-0000-000077060000}"/>
    <cellStyle name="Normal 2 12" xfId="1708" xr:uid="{00000000-0005-0000-0000-000078060000}"/>
    <cellStyle name="Normal 2 12 2" xfId="1709" xr:uid="{00000000-0005-0000-0000-000079060000}"/>
    <cellStyle name="Normal 2 12 2 2" xfId="1710" xr:uid="{00000000-0005-0000-0000-00007A060000}"/>
    <cellStyle name="Normal 2 12 3" xfId="1711" xr:uid="{00000000-0005-0000-0000-00007B060000}"/>
    <cellStyle name="Normal 2 13" xfId="2335" xr:uid="{BF86B0D3-BCFB-4256-A190-A7D573476430}"/>
    <cellStyle name="Normal 2 2" xfId="18" xr:uid="{00000000-0005-0000-0000-00007C060000}"/>
    <cellStyle name="Normal 2 2 2" xfId="19" xr:uid="{00000000-0005-0000-0000-00007D060000}"/>
    <cellStyle name="Normal 2 2 2 2" xfId="20" xr:uid="{00000000-0005-0000-0000-00007E060000}"/>
    <cellStyle name="Normal 2 2 2 2 2" xfId="21" xr:uid="{00000000-0005-0000-0000-00007F060000}"/>
    <cellStyle name="Normal 2 2 2 2 2 2" xfId="1714" xr:uid="{00000000-0005-0000-0000-000080060000}"/>
    <cellStyle name="Normal 2 2 2 2 3" xfId="1715" xr:uid="{00000000-0005-0000-0000-000081060000}"/>
    <cellStyle name="Normal 2 2 2 2 4" xfId="1713" xr:uid="{00000000-0005-0000-0000-000082060000}"/>
    <cellStyle name="Normal 2 2 2 3" xfId="22" xr:uid="{00000000-0005-0000-0000-000083060000}"/>
    <cellStyle name="Normal 2 2 2 3 2" xfId="1716" xr:uid="{00000000-0005-0000-0000-000084060000}"/>
    <cellStyle name="Normal 2 2 2 4" xfId="1717" xr:uid="{00000000-0005-0000-0000-000085060000}"/>
    <cellStyle name="Normal 2 2 2 5" xfId="1712" xr:uid="{00000000-0005-0000-0000-000086060000}"/>
    <cellStyle name="Normal 2 2 3" xfId="23" xr:uid="{00000000-0005-0000-0000-000087060000}"/>
    <cellStyle name="Normal 2 2 3 2" xfId="24" xr:uid="{00000000-0005-0000-0000-000088060000}"/>
    <cellStyle name="Normal 2 2 3 2 2" xfId="1719" xr:uid="{00000000-0005-0000-0000-000089060000}"/>
    <cellStyle name="Normal 2 2 3 3" xfId="1718" xr:uid="{00000000-0005-0000-0000-00008A060000}"/>
    <cellStyle name="Normal 2 2 4" xfId="25" xr:uid="{00000000-0005-0000-0000-00008B060000}"/>
    <cellStyle name="Normal 2 2 4 2" xfId="1720" xr:uid="{00000000-0005-0000-0000-00008C060000}"/>
    <cellStyle name="Normal 2 2 5" xfId="26" xr:uid="{00000000-0005-0000-0000-00008D060000}"/>
    <cellStyle name="Normal 2 2 5 2" xfId="1721" xr:uid="{00000000-0005-0000-0000-00008E060000}"/>
    <cellStyle name="Normal 2 2 6" xfId="27" xr:uid="{00000000-0005-0000-0000-00008F060000}"/>
    <cellStyle name="Normal 2 2 7" xfId="1722" xr:uid="{00000000-0005-0000-0000-000090060000}"/>
    <cellStyle name="Normal 2 2_Lunts D" xfId="1723" xr:uid="{00000000-0005-0000-0000-000091060000}"/>
    <cellStyle name="Normal 2 3" xfId="28" xr:uid="{00000000-0005-0000-0000-000092060000}"/>
    <cellStyle name="Normal 2 3 10" xfId="1724" xr:uid="{00000000-0005-0000-0000-000093060000}"/>
    <cellStyle name="Normal 2 3 10 2" xfId="1725" xr:uid="{00000000-0005-0000-0000-000094060000}"/>
    <cellStyle name="Normal 2 3 11" xfId="1726" xr:uid="{00000000-0005-0000-0000-000095060000}"/>
    <cellStyle name="Normal 2 3 2" xfId="29" xr:uid="{00000000-0005-0000-0000-000096060000}"/>
    <cellStyle name="Normal 2 3 2 2" xfId="30" xr:uid="{00000000-0005-0000-0000-000097060000}"/>
    <cellStyle name="Normal 2 3 2 2 2" xfId="31" xr:uid="{00000000-0005-0000-0000-000098060000}"/>
    <cellStyle name="Normal 2 3 2 2 2 2" xfId="1728" xr:uid="{00000000-0005-0000-0000-000099060000}"/>
    <cellStyle name="Normal 2 3 2 2 3" xfId="1729" xr:uid="{00000000-0005-0000-0000-00009A060000}"/>
    <cellStyle name="Normal 2 3 2 2 4" xfId="1727" xr:uid="{00000000-0005-0000-0000-00009B060000}"/>
    <cellStyle name="Normal 2 3 2 3" xfId="32" xr:uid="{00000000-0005-0000-0000-00009C060000}"/>
    <cellStyle name="Normal 2 3 2 3 2" xfId="1730" xr:uid="{00000000-0005-0000-0000-00009D060000}"/>
    <cellStyle name="Normal 2 3 3" xfId="33" xr:uid="{00000000-0005-0000-0000-00009E060000}"/>
    <cellStyle name="Normal 2 3 3 2" xfId="34" xr:uid="{00000000-0005-0000-0000-00009F060000}"/>
    <cellStyle name="Normal 2 3 3 2 2" xfId="1733" xr:uid="{00000000-0005-0000-0000-0000A0060000}"/>
    <cellStyle name="Normal 2 3 3 2 3" xfId="1732" xr:uid="{00000000-0005-0000-0000-0000A1060000}"/>
    <cellStyle name="Normal 2 3 3 3" xfId="1734" xr:uid="{00000000-0005-0000-0000-0000A2060000}"/>
    <cellStyle name="Normal 2 3 3 4" xfId="1731" xr:uid="{00000000-0005-0000-0000-0000A3060000}"/>
    <cellStyle name="Normal 2 3 4" xfId="35" xr:uid="{00000000-0005-0000-0000-0000A4060000}"/>
    <cellStyle name="Normal 2 3 4 2" xfId="1736" xr:uid="{00000000-0005-0000-0000-0000A5060000}"/>
    <cellStyle name="Normal 2 3 4 3" xfId="1737" xr:uid="{00000000-0005-0000-0000-0000A6060000}"/>
    <cellStyle name="Normal 2 3 4 4" xfId="1735" xr:uid="{00000000-0005-0000-0000-0000A7060000}"/>
    <cellStyle name="Normal 2 3 5" xfId="1738" xr:uid="{00000000-0005-0000-0000-0000A8060000}"/>
    <cellStyle name="Normal 2 3 5 2" xfId="1739" xr:uid="{00000000-0005-0000-0000-0000A9060000}"/>
    <cellStyle name="Normal 2 3 6" xfId="1740" xr:uid="{00000000-0005-0000-0000-0000AA060000}"/>
    <cellStyle name="Normal 2 3 6 2" xfId="1741" xr:uid="{00000000-0005-0000-0000-0000AB060000}"/>
    <cellStyle name="Normal 2 3 7" xfId="1742" xr:uid="{00000000-0005-0000-0000-0000AC060000}"/>
    <cellStyle name="Normal 2 3 7 2" xfId="1743" xr:uid="{00000000-0005-0000-0000-0000AD060000}"/>
    <cellStyle name="Normal 2 3 8" xfId="1744" xr:uid="{00000000-0005-0000-0000-0000AE060000}"/>
    <cellStyle name="Normal 2 3 8 2" xfId="1745" xr:uid="{00000000-0005-0000-0000-0000AF060000}"/>
    <cellStyle name="Normal 2 3 9" xfId="1746" xr:uid="{00000000-0005-0000-0000-0000B0060000}"/>
    <cellStyle name="Normal 2 3 9 2" xfId="1747" xr:uid="{00000000-0005-0000-0000-0000B1060000}"/>
    <cellStyle name="Normal 2 4" xfId="36" xr:uid="{00000000-0005-0000-0000-0000B2060000}"/>
    <cellStyle name="Normal 2 4 10" xfId="1749" xr:uid="{00000000-0005-0000-0000-0000B3060000}"/>
    <cellStyle name="Normal 2 4 10 2" xfId="1750" xr:uid="{00000000-0005-0000-0000-0000B4060000}"/>
    <cellStyle name="Normal 2 4 11" xfId="1751" xr:uid="{00000000-0005-0000-0000-0000B5060000}"/>
    <cellStyle name="Normal 2 4 12" xfId="1752" xr:uid="{00000000-0005-0000-0000-0000B6060000}"/>
    <cellStyle name="Normal 2 4 13" xfId="1748" xr:uid="{00000000-0005-0000-0000-0000B7060000}"/>
    <cellStyle name="Normal 2 4 2" xfId="37" xr:uid="{00000000-0005-0000-0000-0000B8060000}"/>
    <cellStyle name="Normal 2 4 2 2" xfId="38" xr:uid="{00000000-0005-0000-0000-0000B9060000}"/>
    <cellStyle name="Normal 2 4 2 2 2" xfId="1755" xr:uid="{00000000-0005-0000-0000-0000BA060000}"/>
    <cellStyle name="Normal 2 4 2 2 3" xfId="1754" xr:uid="{00000000-0005-0000-0000-0000BB060000}"/>
    <cellStyle name="Normal 2 4 2 3" xfId="1756" xr:uid="{00000000-0005-0000-0000-0000BC060000}"/>
    <cellStyle name="Normal 2 4 2 4" xfId="1753" xr:uid="{00000000-0005-0000-0000-0000BD060000}"/>
    <cellStyle name="Normal 2 4 3" xfId="39" xr:uid="{00000000-0005-0000-0000-0000BE060000}"/>
    <cellStyle name="Normal 2 4 3 2" xfId="1758" xr:uid="{00000000-0005-0000-0000-0000BF060000}"/>
    <cellStyle name="Normal 2 4 3 3" xfId="1759" xr:uid="{00000000-0005-0000-0000-0000C0060000}"/>
    <cellStyle name="Normal 2 4 3 4" xfId="1757" xr:uid="{00000000-0005-0000-0000-0000C1060000}"/>
    <cellStyle name="Normal 2 4 4" xfId="1760" xr:uid="{00000000-0005-0000-0000-0000C2060000}"/>
    <cellStyle name="Normal 2 4 4 2" xfId="1761" xr:uid="{00000000-0005-0000-0000-0000C3060000}"/>
    <cellStyle name="Normal 2 4 5" xfId="1762" xr:uid="{00000000-0005-0000-0000-0000C4060000}"/>
    <cellStyle name="Normal 2 4 5 2" xfId="1763" xr:uid="{00000000-0005-0000-0000-0000C5060000}"/>
    <cellStyle name="Normal 2 4 6" xfId="1764" xr:uid="{00000000-0005-0000-0000-0000C6060000}"/>
    <cellStyle name="Normal 2 4 6 2" xfId="1765" xr:uid="{00000000-0005-0000-0000-0000C7060000}"/>
    <cellStyle name="Normal 2 4 7" xfId="1766" xr:uid="{00000000-0005-0000-0000-0000C8060000}"/>
    <cellStyle name="Normal 2 4 7 2" xfId="1767" xr:uid="{00000000-0005-0000-0000-0000C9060000}"/>
    <cellStyle name="Normal 2 4 8" xfId="1768" xr:uid="{00000000-0005-0000-0000-0000CA060000}"/>
    <cellStyle name="Normal 2 4 8 2" xfId="1769" xr:uid="{00000000-0005-0000-0000-0000CB060000}"/>
    <cellStyle name="Normal 2 4 9" xfId="1770" xr:uid="{00000000-0005-0000-0000-0000CC060000}"/>
    <cellStyle name="Normal 2 4 9 2" xfId="1771" xr:uid="{00000000-0005-0000-0000-0000CD060000}"/>
    <cellStyle name="Normal 2 5" xfId="40" xr:uid="{00000000-0005-0000-0000-0000CE060000}"/>
    <cellStyle name="Normal 2 5 2" xfId="41" xr:uid="{00000000-0005-0000-0000-0000CF060000}"/>
    <cellStyle name="Normal 2 5 2 2" xfId="1774" xr:uid="{00000000-0005-0000-0000-0000D0060000}"/>
    <cellStyle name="Normal 2 5 2 3" xfId="1773" xr:uid="{00000000-0005-0000-0000-0000D1060000}"/>
    <cellStyle name="Normal 2 5 3" xfId="1775" xr:uid="{00000000-0005-0000-0000-0000D2060000}"/>
    <cellStyle name="Normal 2 5 4" xfId="1776" xr:uid="{00000000-0005-0000-0000-0000D3060000}"/>
    <cellStyle name="Normal 2 5 5" xfId="1777" xr:uid="{00000000-0005-0000-0000-0000D4060000}"/>
    <cellStyle name="Normal 2 5 6" xfId="1778" xr:uid="{00000000-0005-0000-0000-0000D5060000}"/>
    <cellStyle name="Normal 2 5 7" xfId="1779" xr:uid="{00000000-0005-0000-0000-0000D6060000}"/>
    <cellStyle name="Normal 2 5 8" xfId="1772" xr:uid="{00000000-0005-0000-0000-0000D7060000}"/>
    <cellStyle name="Normal 2 6" xfId="42" xr:uid="{00000000-0005-0000-0000-0000D8060000}"/>
    <cellStyle name="Normal 2 6 2" xfId="43" xr:uid="{00000000-0005-0000-0000-0000D9060000}"/>
    <cellStyle name="Normal 2 6 2 2" xfId="1782" xr:uid="{00000000-0005-0000-0000-0000DA060000}"/>
    <cellStyle name="Normal 2 6 2 3" xfId="1781" xr:uid="{00000000-0005-0000-0000-0000DB060000}"/>
    <cellStyle name="Normal 2 6 3" xfId="1783" xr:uid="{00000000-0005-0000-0000-0000DC060000}"/>
    <cellStyle name="Normal 2 6 4" xfId="1780" xr:uid="{00000000-0005-0000-0000-0000DD060000}"/>
    <cellStyle name="Normal 2 7" xfId="44" xr:uid="{00000000-0005-0000-0000-0000DE060000}"/>
    <cellStyle name="Normal 2 7 2" xfId="45" xr:uid="{00000000-0005-0000-0000-0000DF060000}"/>
    <cellStyle name="Normal 2 8" xfId="46" xr:uid="{00000000-0005-0000-0000-0000E0060000}"/>
    <cellStyle name="Normal 2 8 2" xfId="1784" xr:uid="{00000000-0005-0000-0000-0000E1060000}"/>
    <cellStyle name="Normal 2 9" xfId="47" xr:uid="{00000000-0005-0000-0000-0000E2060000}"/>
    <cellStyle name="Normal 2 9 2" xfId="1785" xr:uid="{00000000-0005-0000-0000-0000E3060000}"/>
    <cellStyle name="Normal 2 9 3" xfId="1786" xr:uid="{00000000-0005-0000-0000-0000E4060000}"/>
    <cellStyle name="Normal 2_Collinge A" xfId="1787" xr:uid="{00000000-0005-0000-0000-0000E5060000}"/>
    <cellStyle name="Normal 20" xfId="1788" xr:uid="{00000000-0005-0000-0000-0000E6060000}"/>
    <cellStyle name="Normal 20 10" xfId="1789" xr:uid="{00000000-0005-0000-0000-0000E7060000}"/>
    <cellStyle name="Normal 20 10 2" xfId="1790" xr:uid="{00000000-0005-0000-0000-0000E8060000}"/>
    <cellStyle name="Normal 20 10 2 2" xfId="1791" xr:uid="{00000000-0005-0000-0000-0000E9060000}"/>
    <cellStyle name="Normal 20 10 3" xfId="1792" xr:uid="{00000000-0005-0000-0000-0000EA060000}"/>
    <cellStyle name="Normal 20 2" xfId="1793" xr:uid="{00000000-0005-0000-0000-0000EB060000}"/>
    <cellStyle name="Normal 20 2 10" xfId="1794" xr:uid="{00000000-0005-0000-0000-0000EC060000}"/>
    <cellStyle name="Normal 20 2 10 2" xfId="1795" xr:uid="{00000000-0005-0000-0000-0000ED060000}"/>
    <cellStyle name="Normal 20 2 11" xfId="1796" xr:uid="{00000000-0005-0000-0000-0000EE060000}"/>
    <cellStyle name="Normal 20 2 2" xfId="1797" xr:uid="{00000000-0005-0000-0000-0000EF060000}"/>
    <cellStyle name="Normal 20 2 2 2" xfId="1798" xr:uid="{00000000-0005-0000-0000-0000F0060000}"/>
    <cellStyle name="Normal 20 2 3" xfId="1799" xr:uid="{00000000-0005-0000-0000-0000F1060000}"/>
    <cellStyle name="Normal 20 2 3 2" xfId="1800" xr:uid="{00000000-0005-0000-0000-0000F2060000}"/>
    <cellStyle name="Normal 20 2 4" xfId="1801" xr:uid="{00000000-0005-0000-0000-0000F3060000}"/>
    <cellStyle name="Normal 20 2 4 2" xfId="1802" xr:uid="{00000000-0005-0000-0000-0000F4060000}"/>
    <cellStyle name="Normal 20 2 5" xfId="1803" xr:uid="{00000000-0005-0000-0000-0000F5060000}"/>
    <cellStyle name="Normal 20 2 5 2" xfId="1804" xr:uid="{00000000-0005-0000-0000-0000F6060000}"/>
    <cellStyle name="Normal 20 2 6" xfId="1805" xr:uid="{00000000-0005-0000-0000-0000F7060000}"/>
    <cellStyle name="Normal 20 2 6 2" xfId="1806" xr:uid="{00000000-0005-0000-0000-0000F8060000}"/>
    <cellStyle name="Normal 20 2 7" xfId="1807" xr:uid="{00000000-0005-0000-0000-0000F9060000}"/>
    <cellStyle name="Normal 20 2 7 2" xfId="1808" xr:uid="{00000000-0005-0000-0000-0000FA060000}"/>
    <cellStyle name="Normal 20 2 8" xfId="1809" xr:uid="{00000000-0005-0000-0000-0000FB060000}"/>
    <cellStyle name="Normal 20 2 8 2" xfId="1810" xr:uid="{00000000-0005-0000-0000-0000FC060000}"/>
    <cellStyle name="Normal 20 2 9" xfId="1811" xr:uid="{00000000-0005-0000-0000-0000FD060000}"/>
    <cellStyle name="Normal 20 2 9 2" xfId="1812" xr:uid="{00000000-0005-0000-0000-0000FE060000}"/>
    <cellStyle name="Normal 20 3" xfId="1813" xr:uid="{00000000-0005-0000-0000-0000FF060000}"/>
    <cellStyle name="Normal 20 3 2" xfId="1814" xr:uid="{00000000-0005-0000-0000-000000070000}"/>
    <cellStyle name="Normal 20 3 2 2" xfId="1815" xr:uid="{00000000-0005-0000-0000-000001070000}"/>
    <cellStyle name="Normal 20 3 3" xfId="1816" xr:uid="{00000000-0005-0000-0000-000002070000}"/>
    <cellStyle name="Normal 20 4" xfId="1817" xr:uid="{00000000-0005-0000-0000-000003070000}"/>
    <cellStyle name="Normal 20 4 2" xfId="1818" xr:uid="{00000000-0005-0000-0000-000004070000}"/>
    <cellStyle name="Normal 20 4 2 2" xfId="1819" xr:uid="{00000000-0005-0000-0000-000005070000}"/>
    <cellStyle name="Normal 20 4 3" xfId="1820" xr:uid="{00000000-0005-0000-0000-000006070000}"/>
    <cellStyle name="Normal 20 5" xfId="1821" xr:uid="{00000000-0005-0000-0000-000007070000}"/>
    <cellStyle name="Normal 20 5 2" xfId="1822" xr:uid="{00000000-0005-0000-0000-000008070000}"/>
    <cellStyle name="Normal 20 5 2 2" xfId="1823" xr:uid="{00000000-0005-0000-0000-000009070000}"/>
    <cellStyle name="Normal 20 5 3" xfId="1824" xr:uid="{00000000-0005-0000-0000-00000A070000}"/>
    <cellStyle name="Normal 20 6" xfId="1825" xr:uid="{00000000-0005-0000-0000-00000B070000}"/>
    <cellStyle name="Normal 20 6 2" xfId="1826" xr:uid="{00000000-0005-0000-0000-00000C070000}"/>
    <cellStyle name="Normal 20 6 2 2" xfId="1827" xr:uid="{00000000-0005-0000-0000-00000D070000}"/>
    <cellStyle name="Normal 20 6 3" xfId="1828" xr:uid="{00000000-0005-0000-0000-00000E070000}"/>
    <cellStyle name="Normal 20 7" xfId="1829" xr:uid="{00000000-0005-0000-0000-00000F070000}"/>
    <cellStyle name="Normal 20 7 2" xfId="1830" xr:uid="{00000000-0005-0000-0000-000010070000}"/>
    <cellStyle name="Normal 20 7 2 2" xfId="1831" xr:uid="{00000000-0005-0000-0000-000011070000}"/>
    <cellStyle name="Normal 20 7 3" xfId="1832" xr:uid="{00000000-0005-0000-0000-000012070000}"/>
    <cellStyle name="Normal 20 8" xfId="1833" xr:uid="{00000000-0005-0000-0000-000013070000}"/>
    <cellStyle name="Normal 20 8 2" xfId="1834" xr:uid="{00000000-0005-0000-0000-000014070000}"/>
    <cellStyle name="Normal 20 8 2 2" xfId="1835" xr:uid="{00000000-0005-0000-0000-000015070000}"/>
    <cellStyle name="Normal 20 8 3" xfId="1836" xr:uid="{00000000-0005-0000-0000-000016070000}"/>
    <cellStyle name="Normal 20 9" xfId="1837" xr:uid="{00000000-0005-0000-0000-000017070000}"/>
    <cellStyle name="Normal 20 9 2" xfId="1838" xr:uid="{00000000-0005-0000-0000-000018070000}"/>
    <cellStyle name="Normal 20 9 2 2" xfId="1839" xr:uid="{00000000-0005-0000-0000-000019070000}"/>
    <cellStyle name="Normal 20 9 3" xfId="1840" xr:uid="{00000000-0005-0000-0000-00001A070000}"/>
    <cellStyle name="Normal 20_All Payment" xfId="1841" xr:uid="{00000000-0005-0000-0000-00001B070000}"/>
    <cellStyle name="Normal 21" xfId="1842" xr:uid="{00000000-0005-0000-0000-00001C070000}"/>
    <cellStyle name="Normal 21 10" xfId="1843" xr:uid="{00000000-0005-0000-0000-00001D070000}"/>
    <cellStyle name="Normal 21 10 2" xfId="1844" xr:uid="{00000000-0005-0000-0000-00001E070000}"/>
    <cellStyle name="Normal 21 10 2 2" xfId="1845" xr:uid="{00000000-0005-0000-0000-00001F070000}"/>
    <cellStyle name="Normal 21 10 3" xfId="1846" xr:uid="{00000000-0005-0000-0000-000020070000}"/>
    <cellStyle name="Normal 21 2" xfId="1847" xr:uid="{00000000-0005-0000-0000-000021070000}"/>
    <cellStyle name="Normal 21 2 10" xfId="1848" xr:uid="{00000000-0005-0000-0000-000022070000}"/>
    <cellStyle name="Normal 21 2 10 2" xfId="1849" xr:uid="{00000000-0005-0000-0000-000023070000}"/>
    <cellStyle name="Normal 21 2 11" xfId="1850" xr:uid="{00000000-0005-0000-0000-000024070000}"/>
    <cellStyle name="Normal 21 2 2" xfId="1851" xr:uid="{00000000-0005-0000-0000-000025070000}"/>
    <cellStyle name="Normal 21 2 2 2" xfId="1852" xr:uid="{00000000-0005-0000-0000-000026070000}"/>
    <cellStyle name="Normal 21 2 3" xfId="1853" xr:uid="{00000000-0005-0000-0000-000027070000}"/>
    <cellStyle name="Normal 21 2 3 2" xfId="1854" xr:uid="{00000000-0005-0000-0000-000028070000}"/>
    <cellStyle name="Normal 21 2 4" xfId="1855" xr:uid="{00000000-0005-0000-0000-000029070000}"/>
    <cellStyle name="Normal 21 2 4 2" xfId="1856" xr:uid="{00000000-0005-0000-0000-00002A070000}"/>
    <cellStyle name="Normal 21 2 5" xfId="1857" xr:uid="{00000000-0005-0000-0000-00002B070000}"/>
    <cellStyle name="Normal 21 2 5 2" xfId="1858" xr:uid="{00000000-0005-0000-0000-00002C070000}"/>
    <cellStyle name="Normal 21 2 6" xfId="1859" xr:uid="{00000000-0005-0000-0000-00002D070000}"/>
    <cellStyle name="Normal 21 2 6 2" xfId="1860" xr:uid="{00000000-0005-0000-0000-00002E070000}"/>
    <cellStyle name="Normal 21 2 7" xfId="1861" xr:uid="{00000000-0005-0000-0000-00002F070000}"/>
    <cellStyle name="Normal 21 2 7 2" xfId="1862" xr:uid="{00000000-0005-0000-0000-000030070000}"/>
    <cellStyle name="Normal 21 2 8" xfId="1863" xr:uid="{00000000-0005-0000-0000-000031070000}"/>
    <cellStyle name="Normal 21 2 8 2" xfId="1864" xr:uid="{00000000-0005-0000-0000-000032070000}"/>
    <cellStyle name="Normal 21 2 9" xfId="1865" xr:uid="{00000000-0005-0000-0000-000033070000}"/>
    <cellStyle name="Normal 21 2 9 2" xfId="1866" xr:uid="{00000000-0005-0000-0000-000034070000}"/>
    <cellStyle name="Normal 21 3" xfId="1867" xr:uid="{00000000-0005-0000-0000-000035070000}"/>
    <cellStyle name="Normal 21 3 2" xfId="1868" xr:uid="{00000000-0005-0000-0000-000036070000}"/>
    <cellStyle name="Normal 21 3 2 2" xfId="1869" xr:uid="{00000000-0005-0000-0000-000037070000}"/>
    <cellStyle name="Normal 21 3 3" xfId="1870" xr:uid="{00000000-0005-0000-0000-000038070000}"/>
    <cellStyle name="Normal 21 4" xfId="1871" xr:uid="{00000000-0005-0000-0000-000039070000}"/>
    <cellStyle name="Normal 21 4 2" xfId="1872" xr:uid="{00000000-0005-0000-0000-00003A070000}"/>
    <cellStyle name="Normal 21 4 2 2" xfId="1873" xr:uid="{00000000-0005-0000-0000-00003B070000}"/>
    <cellStyle name="Normal 21 4 3" xfId="1874" xr:uid="{00000000-0005-0000-0000-00003C070000}"/>
    <cellStyle name="Normal 21 5" xfId="1875" xr:uid="{00000000-0005-0000-0000-00003D070000}"/>
    <cellStyle name="Normal 21 5 2" xfId="1876" xr:uid="{00000000-0005-0000-0000-00003E070000}"/>
    <cellStyle name="Normal 21 5 2 2" xfId="1877" xr:uid="{00000000-0005-0000-0000-00003F070000}"/>
    <cellStyle name="Normal 21 5 3" xfId="1878" xr:uid="{00000000-0005-0000-0000-000040070000}"/>
    <cellStyle name="Normal 21 6" xfId="1879" xr:uid="{00000000-0005-0000-0000-000041070000}"/>
    <cellStyle name="Normal 21 6 2" xfId="1880" xr:uid="{00000000-0005-0000-0000-000042070000}"/>
    <cellStyle name="Normal 21 6 2 2" xfId="1881" xr:uid="{00000000-0005-0000-0000-000043070000}"/>
    <cellStyle name="Normal 21 6 3" xfId="1882" xr:uid="{00000000-0005-0000-0000-000044070000}"/>
    <cellStyle name="Normal 21 7" xfId="1883" xr:uid="{00000000-0005-0000-0000-000045070000}"/>
    <cellStyle name="Normal 21 7 2" xfId="1884" xr:uid="{00000000-0005-0000-0000-000046070000}"/>
    <cellStyle name="Normal 21 7 2 2" xfId="1885" xr:uid="{00000000-0005-0000-0000-000047070000}"/>
    <cellStyle name="Normal 21 7 3" xfId="1886" xr:uid="{00000000-0005-0000-0000-000048070000}"/>
    <cellStyle name="Normal 21 8" xfId="1887" xr:uid="{00000000-0005-0000-0000-000049070000}"/>
    <cellStyle name="Normal 21 8 2" xfId="1888" xr:uid="{00000000-0005-0000-0000-00004A070000}"/>
    <cellStyle name="Normal 21 8 2 2" xfId="1889" xr:uid="{00000000-0005-0000-0000-00004B070000}"/>
    <cellStyle name="Normal 21 8 3" xfId="1890" xr:uid="{00000000-0005-0000-0000-00004C070000}"/>
    <cellStyle name="Normal 21 9" xfId="1891" xr:uid="{00000000-0005-0000-0000-00004D070000}"/>
    <cellStyle name="Normal 21 9 2" xfId="1892" xr:uid="{00000000-0005-0000-0000-00004E070000}"/>
    <cellStyle name="Normal 21 9 2 2" xfId="1893" xr:uid="{00000000-0005-0000-0000-00004F070000}"/>
    <cellStyle name="Normal 21 9 3" xfId="1894" xr:uid="{00000000-0005-0000-0000-000050070000}"/>
    <cellStyle name="Normal 21_All Payment" xfId="1895" xr:uid="{00000000-0005-0000-0000-000051070000}"/>
    <cellStyle name="Normal 22" xfId="1896" xr:uid="{00000000-0005-0000-0000-000052070000}"/>
    <cellStyle name="Normal 22 10" xfId="1897" xr:uid="{00000000-0005-0000-0000-000053070000}"/>
    <cellStyle name="Normal 22 10 2" xfId="1898" xr:uid="{00000000-0005-0000-0000-000054070000}"/>
    <cellStyle name="Normal 22 10 2 2" xfId="1899" xr:uid="{00000000-0005-0000-0000-000055070000}"/>
    <cellStyle name="Normal 22 10 3" xfId="1900" xr:uid="{00000000-0005-0000-0000-000056070000}"/>
    <cellStyle name="Normal 22 2" xfId="1901" xr:uid="{00000000-0005-0000-0000-000057070000}"/>
    <cellStyle name="Normal 22 2 10" xfId="1902" xr:uid="{00000000-0005-0000-0000-000058070000}"/>
    <cellStyle name="Normal 22 2 10 2" xfId="1903" xr:uid="{00000000-0005-0000-0000-000059070000}"/>
    <cellStyle name="Normal 22 2 11" xfId="1904" xr:uid="{00000000-0005-0000-0000-00005A070000}"/>
    <cellStyle name="Normal 22 2 2" xfId="1905" xr:uid="{00000000-0005-0000-0000-00005B070000}"/>
    <cellStyle name="Normal 22 2 2 2" xfId="1906" xr:uid="{00000000-0005-0000-0000-00005C070000}"/>
    <cellStyle name="Normal 22 2 3" xfId="1907" xr:uid="{00000000-0005-0000-0000-00005D070000}"/>
    <cellStyle name="Normal 22 2 3 2" xfId="1908" xr:uid="{00000000-0005-0000-0000-00005E070000}"/>
    <cellStyle name="Normal 22 2 4" xfId="1909" xr:uid="{00000000-0005-0000-0000-00005F070000}"/>
    <cellStyle name="Normal 22 2 4 2" xfId="1910" xr:uid="{00000000-0005-0000-0000-000060070000}"/>
    <cellStyle name="Normal 22 2 5" xfId="1911" xr:uid="{00000000-0005-0000-0000-000061070000}"/>
    <cellStyle name="Normal 22 2 5 2" xfId="1912" xr:uid="{00000000-0005-0000-0000-000062070000}"/>
    <cellStyle name="Normal 22 2 6" xfId="1913" xr:uid="{00000000-0005-0000-0000-000063070000}"/>
    <cellStyle name="Normal 22 2 6 2" xfId="1914" xr:uid="{00000000-0005-0000-0000-000064070000}"/>
    <cellStyle name="Normal 22 2 7" xfId="1915" xr:uid="{00000000-0005-0000-0000-000065070000}"/>
    <cellStyle name="Normal 22 2 7 2" xfId="1916" xr:uid="{00000000-0005-0000-0000-000066070000}"/>
    <cellStyle name="Normal 22 2 8" xfId="1917" xr:uid="{00000000-0005-0000-0000-000067070000}"/>
    <cellStyle name="Normal 22 2 8 2" xfId="1918" xr:uid="{00000000-0005-0000-0000-000068070000}"/>
    <cellStyle name="Normal 22 2 9" xfId="1919" xr:uid="{00000000-0005-0000-0000-000069070000}"/>
    <cellStyle name="Normal 22 2 9 2" xfId="1920" xr:uid="{00000000-0005-0000-0000-00006A070000}"/>
    <cellStyle name="Normal 22 3" xfId="1921" xr:uid="{00000000-0005-0000-0000-00006B070000}"/>
    <cellStyle name="Normal 22 3 2" xfId="1922" xr:uid="{00000000-0005-0000-0000-00006C070000}"/>
    <cellStyle name="Normal 22 3 2 2" xfId="1923" xr:uid="{00000000-0005-0000-0000-00006D070000}"/>
    <cellStyle name="Normal 22 3 3" xfId="1924" xr:uid="{00000000-0005-0000-0000-00006E070000}"/>
    <cellStyle name="Normal 22 4" xfId="1925" xr:uid="{00000000-0005-0000-0000-00006F070000}"/>
    <cellStyle name="Normal 22 4 2" xfId="1926" xr:uid="{00000000-0005-0000-0000-000070070000}"/>
    <cellStyle name="Normal 22 4 2 2" xfId="1927" xr:uid="{00000000-0005-0000-0000-000071070000}"/>
    <cellStyle name="Normal 22 4 3" xfId="1928" xr:uid="{00000000-0005-0000-0000-000072070000}"/>
    <cellStyle name="Normal 22 5" xfId="1929" xr:uid="{00000000-0005-0000-0000-000073070000}"/>
    <cellStyle name="Normal 22 5 2" xfId="1930" xr:uid="{00000000-0005-0000-0000-000074070000}"/>
    <cellStyle name="Normal 22 5 2 2" xfId="1931" xr:uid="{00000000-0005-0000-0000-000075070000}"/>
    <cellStyle name="Normal 22 5 3" xfId="1932" xr:uid="{00000000-0005-0000-0000-000076070000}"/>
    <cellStyle name="Normal 22 6" xfId="1933" xr:uid="{00000000-0005-0000-0000-000077070000}"/>
    <cellStyle name="Normal 22 6 2" xfId="1934" xr:uid="{00000000-0005-0000-0000-000078070000}"/>
    <cellStyle name="Normal 22 6 2 2" xfId="1935" xr:uid="{00000000-0005-0000-0000-000079070000}"/>
    <cellStyle name="Normal 22 6 3" xfId="1936" xr:uid="{00000000-0005-0000-0000-00007A070000}"/>
    <cellStyle name="Normal 22 7" xfId="1937" xr:uid="{00000000-0005-0000-0000-00007B070000}"/>
    <cellStyle name="Normal 22 7 2" xfId="1938" xr:uid="{00000000-0005-0000-0000-00007C070000}"/>
    <cellStyle name="Normal 22 7 2 2" xfId="1939" xr:uid="{00000000-0005-0000-0000-00007D070000}"/>
    <cellStyle name="Normal 22 7 3" xfId="1940" xr:uid="{00000000-0005-0000-0000-00007E070000}"/>
    <cellStyle name="Normal 22 8" xfId="1941" xr:uid="{00000000-0005-0000-0000-00007F070000}"/>
    <cellStyle name="Normal 22 8 2" xfId="1942" xr:uid="{00000000-0005-0000-0000-000080070000}"/>
    <cellStyle name="Normal 22 8 2 2" xfId="1943" xr:uid="{00000000-0005-0000-0000-000081070000}"/>
    <cellStyle name="Normal 22 8 3" xfId="1944" xr:uid="{00000000-0005-0000-0000-000082070000}"/>
    <cellStyle name="Normal 22 9" xfId="1945" xr:uid="{00000000-0005-0000-0000-000083070000}"/>
    <cellStyle name="Normal 22 9 2" xfId="1946" xr:uid="{00000000-0005-0000-0000-000084070000}"/>
    <cellStyle name="Normal 22 9 2 2" xfId="1947" xr:uid="{00000000-0005-0000-0000-000085070000}"/>
    <cellStyle name="Normal 22 9 3" xfId="1948" xr:uid="{00000000-0005-0000-0000-000086070000}"/>
    <cellStyle name="Normal 22_All Payment" xfId="1949" xr:uid="{00000000-0005-0000-0000-000087070000}"/>
    <cellStyle name="Normal 23" xfId="1950" xr:uid="{00000000-0005-0000-0000-000088070000}"/>
    <cellStyle name="Normal 23 2" xfId="1951" xr:uid="{00000000-0005-0000-0000-000089070000}"/>
    <cellStyle name="Normal 24" xfId="1952" xr:uid="{00000000-0005-0000-0000-00008A070000}"/>
    <cellStyle name="Normal 25" xfId="1953" xr:uid="{00000000-0005-0000-0000-00008B070000}"/>
    <cellStyle name="Normal 26" xfId="1954" xr:uid="{00000000-0005-0000-0000-00008C070000}"/>
    <cellStyle name="Normal 27" xfId="1955" xr:uid="{00000000-0005-0000-0000-00008D070000}"/>
    <cellStyle name="Normal 28" xfId="1956" xr:uid="{00000000-0005-0000-0000-00008E070000}"/>
    <cellStyle name="Normal 29" xfId="1957" xr:uid="{00000000-0005-0000-0000-00008F070000}"/>
    <cellStyle name="Normal 3" xfId="48" xr:uid="{00000000-0005-0000-0000-000090070000}"/>
    <cellStyle name="Normal 3 2" xfId="49" xr:uid="{00000000-0005-0000-0000-000091070000}"/>
    <cellStyle name="Normal 3 2 2" xfId="1958" xr:uid="{00000000-0005-0000-0000-000092070000}"/>
    <cellStyle name="Normal 3 2 3" xfId="1959" xr:uid="{00000000-0005-0000-0000-000093070000}"/>
    <cellStyle name="Normal 3 3" xfId="50" xr:uid="{00000000-0005-0000-0000-000094070000}"/>
    <cellStyle name="Normal 3 3 2" xfId="1961" xr:uid="{00000000-0005-0000-0000-000095070000}"/>
    <cellStyle name="Normal 3 3 3" xfId="1960" xr:uid="{00000000-0005-0000-0000-000096070000}"/>
    <cellStyle name="Normal 3 4" xfId="51" xr:uid="{00000000-0005-0000-0000-000097070000}"/>
    <cellStyle name="Normal 3 4 2" xfId="1962" xr:uid="{00000000-0005-0000-0000-000098070000}"/>
    <cellStyle name="Normal 3 5" xfId="1963" xr:uid="{00000000-0005-0000-0000-000099070000}"/>
    <cellStyle name="Normal 3_Lunts D" xfId="1964" xr:uid="{00000000-0005-0000-0000-00009A070000}"/>
    <cellStyle name="Normal 30" xfId="1965" xr:uid="{00000000-0005-0000-0000-00009B070000}"/>
    <cellStyle name="Normal 31" xfId="67" xr:uid="{00000000-0005-0000-0000-00009C070000}"/>
    <cellStyle name="Normal 32" xfId="2332" xr:uid="{2D3A3FC8-8D5D-4DD1-B1C8-A32845705430}"/>
    <cellStyle name="Normal 4" xfId="52" xr:uid="{00000000-0005-0000-0000-00009D070000}"/>
    <cellStyle name="Normal 4 2" xfId="53" xr:uid="{00000000-0005-0000-0000-00009E070000}"/>
    <cellStyle name="Normal 4 2 2" xfId="1967" xr:uid="{00000000-0005-0000-0000-00009F070000}"/>
    <cellStyle name="Normal 4 2 3" xfId="1966" xr:uid="{00000000-0005-0000-0000-0000A0070000}"/>
    <cellStyle name="Normal 4 3" xfId="54" xr:uid="{00000000-0005-0000-0000-0000A1070000}"/>
    <cellStyle name="Normal 4 3 2" xfId="1969" xr:uid="{00000000-0005-0000-0000-0000A2070000}"/>
    <cellStyle name="Normal 4 3 3" xfId="1968" xr:uid="{00000000-0005-0000-0000-0000A3070000}"/>
    <cellStyle name="Normal 4 4" xfId="55" xr:uid="{00000000-0005-0000-0000-0000A4070000}"/>
    <cellStyle name="Normal 4 4 2" xfId="1970" xr:uid="{00000000-0005-0000-0000-0000A5070000}"/>
    <cellStyle name="Normal 4 5" xfId="1971" xr:uid="{00000000-0005-0000-0000-0000A6070000}"/>
    <cellStyle name="Normal 4_Lunts D" xfId="1972" xr:uid="{00000000-0005-0000-0000-0000A7070000}"/>
    <cellStyle name="Normal 5" xfId="56" xr:uid="{00000000-0005-0000-0000-0000A8070000}"/>
    <cellStyle name="Normal 5 10" xfId="1974" xr:uid="{00000000-0005-0000-0000-0000A9070000}"/>
    <cellStyle name="Normal 5 10 2" xfId="1975" xr:uid="{00000000-0005-0000-0000-0000AA070000}"/>
    <cellStyle name="Normal 5 11" xfId="1976" xr:uid="{00000000-0005-0000-0000-0000AB070000}"/>
    <cellStyle name="Normal 5 12" xfId="1977" xr:uid="{00000000-0005-0000-0000-0000AC070000}"/>
    <cellStyle name="Normal 5 13" xfId="1973" xr:uid="{00000000-0005-0000-0000-0000AD070000}"/>
    <cellStyle name="Normal 5 2" xfId="57" xr:uid="{00000000-0005-0000-0000-0000AE070000}"/>
    <cellStyle name="Normal 5 2 2" xfId="1979" xr:uid="{00000000-0005-0000-0000-0000AF070000}"/>
    <cellStyle name="Normal 5 2 3" xfId="1980" xr:uid="{00000000-0005-0000-0000-0000B0070000}"/>
    <cellStyle name="Normal 5 2 4" xfId="1978" xr:uid="{00000000-0005-0000-0000-0000B1070000}"/>
    <cellStyle name="Normal 5 3" xfId="1981" xr:uid="{00000000-0005-0000-0000-0000B2070000}"/>
    <cellStyle name="Normal 5 3 2" xfId="1982" xr:uid="{00000000-0005-0000-0000-0000B3070000}"/>
    <cellStyle name="Normal 5 4" xfId="1983" xr:uid="{00000000-0005-0000-0000-0000B4070000}"/>
    <cellStyle name="Normal 5 4 2" xfId="1984" xr:uid="{00000000-0005-0000-0000-0000B5070000}"/>
    <cellStyle name="Normal 5 5" xfId="1985" xr:uid="{00000000-0005-0000-0000-0000B6070000}"/>
    <cellStyle name="Normal 5 5 2" xfId="1986" xr:uid="{00000000-0005-0000-0000-0000B7070000}"/>
    <cellStyle name="Normal 5 6" xfId="1987" xr:uid="{00000000-0005-0000-0000-0000B8070000}"/>
    <cellStyle name="Normal 5 6 2" xfId="1988" xr:uid="{00000000-0005-0000-0000-0000B9070000}"/>
    <cellStyle name="Normal 5 7" xfId="1989" xr:uid="{00000000-0005-0000-0000-0000BA070000}"/>
    <cellStyle name="Normal 5 7 2" xfId="1990" xr:uid="{00000000-0005-0000-0000-0000BB070000}"/>
    <cellStyle name="Normal 5 8" xfId="1991" xr:uid="{00000000-0005-0000-0000-0000BC070000}"/>
    <cellStyle name="Normal 5 8 2" xfId="1992" xr:uid="{00000000-0005-0000-0000-0000BD070000}"/>
    <cellStyle name="Normal 5 9" xfId="1993" xr:uid="{00000000-0005-0000-0000-0000BE070000}"/>
    <cellStyle name="Normal 5 9 2" xfId="1994" xr:uid="{00000000-0005-0000-0000-0000BF070000}"/>
    <cellStyle name="Normal 6" xfId="58" xr:uid="{00000000-0005-0000-0000-0000C0070000}"/>
    <cellStyle name="Normal 6 2" xfId="59" xr:uid="{00000000-0005-0000-0000-0000C1070000}"/>
    <cellStyle name="Normal 6 2 2" xfId="1996" xr:uid="{00000000-0005-0000-0000-0000C2070000}"/>
    <cellStyle name="Normal 6 2 2 2 2 2 2 2 2 3 2 2 3 2 2 2 2 2 2 2 2" xfId="1997" xr:uid="{00000000-0005-0000-0000-0000C3070000}"/>
    <cellStyle name="Normal 6 2 3" xfId="1995" xr:uid="{00000000-0005-0000-0000-0000C4070000}"/>
    <cellStyle name="Normal 6 3" xfId="60" xr:uid="{00000000-0005-0000-0000-0000C5070000}"/>
    <cellStyle name="Normal 6 3 2" xfId="1998" xr:uid="{00000000-0005-0000-0000-0000C6070000}"/>
    <cellStyle name="Normal 6 4" xfId="1999" xr:uid="{00000000-0005-0000-0000-0000C7070000}"/>
    <cellStyle name="Normal 6_Lunts D" xfId="2000" xr:uid="{00000000-0005-0000-0000-0000C8070000}"/>
    <cellStyle name="Normal 7" xfId="61" xr:uid="{00000000-0005-0000-0000-0000C9070000}"/>
    <cellStyle name="Normal 7 2" xfId="62" xr:uid="{00000000-0005-0000-0000-0000CA070000}"/>
    <cellStyle name="Normal 7 2 2" xfId="2002" xr:uid="{00000000-0005-0000-0000-0000CB070000}"/>
    <cellStyle name="Normal 7 3" xfId="2003" xr:uid="{00000000-0005-0000-0000-0000CC070000}"/>
    <cellStyle name="Normal 7 4" xfId="2001" xr:uid="{00000000-0005-0000-0000-0000CD070000}"/>
    <cellStyle name="Normal 8" xfId="63" xr:uid="{00000000-0005-0000-0000-0000CE070000}"/>
    <cellStyle name="Normal 8 10" xfId="2005" xr:uid="{00000000-0005-0000-0000-0000CF070000}"/>
    <cellStyle name="Normal 8 10 2" xfId="2006" xr:uid="{00000000-0005-0000-0000-0000D0070000}"/>
    <cellStyle name="Normal 8 11" xfId="2007" xr:uid="{00000000-0005-0000-0000-0000D1070000}"/>
    <cellStyle name="Normal 8 12" xfId="2008" xr:uid="{00000000-0005-0000-0000-0000D2070000}"/>
    <cellStyle name="Normal 8 13" xfId="2009" xr:uid="{00000000-0005-0000-0000-0000D3070000}"/>
    <cellStyle name="Normal 8 14" xfId="2004" xr:uid="{00000000-0005-0000-0000-0000D4070000}"/>
    <cellStyle name="Normal 8 2" xfId="2010" xr:uid="{00000000-0005-0000-0000-0000D5070000}"/>
    <cellStyle name="Normal 8 2 2" xfId="2011" xr:uid="{00000000-0005-0000-0000-0000D6070000}"/>
    <cellStyle name="Normal 8 3" xfId="2012" xr:uid="{00000000-0005-0000-0000-0000D7070000}"/>
    <cellStyle name="Normal 8 3 2" xfId="2013" xr:uid="{00000000-0005-0000-0000-0000D8070000}"/>
    <cellStyle name="Normal 8 4" xfId="2014" xr:uid="{00000000-0005-0000-0000-0000D9070000}"/>
    <cellStyle name="Normal 8 4 2" xfId="2015" xr:uid="{00000000-0005-0000-0000-0000DA070000}"/>
    <cellStyle name="Normal 8 5" xfId="2016" xr:uid="{00000000-0005-0000-0000-0000DB070000}"/>
    <cellStyle name="Normal 8 5 2" xfId="2017" xr:uid="{00000000-0005-0000-0000-0000DC070000}"/>
    <cellStyle name="Normal 8 6" xfId="2018" xr:uid="{00000000-0005-0000-0000-0000DD070000}"/>
    <cellStyle name="Normal 8 6 2" xfId="2019" xr:uid="{00000000-0005-0000-0000-0000DE070000}"/>
    <cellStyle name="Normal 8 7" xfId="2020" xr:uid="{00000000-0005-0000-0000-0000DF070000}"/>
    <cellStyle name="Normal 8 7 2" xfId="2021" xr:uid="{00000000-0005-0000-0000-0000E0070000}"/>
    <cellStyle name="Normal 8 8" xfId="2022" xr:uid="{00000000-0005-0000-0000-0000E1070000}"/>
    <cellStyle name="Normal 8 8 2" xfId="2023" xr:uid="{00000000-0005-0000-0000-0000E2070000}"/>
    <cellStyle name="Normal 8 9" xfId="2024" xr:uid="{00000000-0005-0000-0000-0000E3070000}"/>
    <cellStyle name="Normal 8 9 2" xfId="2025" xr:uid="{00000000-0005-0000-0000-0000E4070000}"/>
    <cellStyle name="Normal 9" xfId="64" xr:uid="{00000000-0005-0000-0000-0000E5070000}"/>
    <cellStyle name="Normal 9 10" xfId="2027" xr:uid="{00000000-0005-0000-0000-0000E6070000}"/>
    <cellStyle name="Normal 9 10 2" xfId="2028" xr:uid="{00000000-0005-0000-0000-0000E7070000}"/>
    <cellStyle name="Normal 9 11" xfId="2029" xr:uid="{00000000-0005-0000-0000-0000E8070000}"/>
    <cellStyle name="Normal 9 12" xfId="2030" xr:uid="{00000000-0005-0000-0000-0000E9070000}"/>
    <cellStyle name="Normal 9 13" xfId="2026" xr:uid="{00000000-0005-0000-0000-0000EA070000}"/>
    <cellStyle name="Normal 9 2" xfId="2031" xr:uid="{00000000-0005-0000-0000-0000EB070000}"/>
    <cellStyle name="Normal 9 2 2" xfId="2032" xr:uid="{00000000-0005-0000-0000-0000EC070000}"/>
    <cellStyle name="Normal 9 3" xfId="2033" xr:uid="{00000000-0005-0000-0000-0000ED070000}"/>
    <cellStyle name="Normal 9 3 2" xfId="2034" xr:uid="{00000000-0005-0000-0000-0000EE070000}"/>
    <cellStyle name="Normal 9 4" xfId="2035" xr:uid="{00000000-0005-0000-0000-0000EF070000}"/>
    <cellStyle name="Normal 9 4 2" xfId="2036" xr:uid="{00000000-0005-0000-0000-0000F0070000}"/>
    <cellStyle name="Normal 9 5" xfId="2037" xr:uid="{00000000-0005-0000-0000-0000F1070000}"/>
    <cellStyle name="Normal 9 5 2" xfId="2038" xr:uid="{00000000-0005-0000-0000-0000F2070000}"/>
    <cellStyle name="Normal 9 6" xfId="2039" xr:uid="{00000000-0005-0000-0000-0000F3070000}"/>
    <cellStyle name="Normal 9 6 2" xfId="2040" xr:uid="{00000000-0005-0000-0000-0000F4070000}"/>
    <cellStyle name="Normal 9 7" xfId="2041" xr:uid="{00000000-0005-0000-0000-0000F5070000}"/>
    <cellStyle name="Normal 9 7 2" xfId="2042" xr:uid="{00000000-0005-0000-0000-0000F6070000}"/>
    <cellStyle name="Normal 9 8" xfId="2043" xr:uid="{00000000-0005-0000-0000-0000F7070000}"/>
    <cellStyle name="Normal 9 8 2" xfId="2044" xr:uid="{00000000-0005-0000-0000-0000F8070000}"/>
    <cellStyle name="Normal 9 9" xfId="2045" xr:uid="{00000000-0005-0000-0000-0000F9070000}"/>
    <cellStyle name="Normal 9 9 2" xfId="2046" xr:uid="{00000000-0005-0000-0000-0000FA070000}"/>
    <cellStyle name="Normal_Journal Input" xfId="2329" xr:uid="{9305BA18-212B-474D-B903-335C20E36D87}"/>
    <cellStyle name="Normal_Paid invoices allocation" xfId="2331" xr:uid="{D402D43A-661E-4690-9D3B-AE3E3F5141B2}"/>
    <cellStyle name="Normal_Sheet1" xfId="66" xr:uid="{00000000-0005-0000-0000-0000FB070000}"/>
    <cellStyle name="Normal_Sheet1 2" xfId="2330" xr:uid="{C36570FE-E43C-4456-A95F-065341BEA99B}"/>
    <cellStyle name="Note 10" xfId="2047" xr:uid="{00000000-0005-0000-0000-0000FC070000}"/>
    <cellStyle name="Note 11" xfId="2048" xr:uid="{00000000-0005-0000-0000-0000FD070000}"/>
    <cellStyle name="Note 12" xfId="2049" xr:uid="{00000000-0005-0000-0000-0000FE070000}"/>
    <cellStyle name="Note 13" xfId="2050" xr:uid="{00000000-0005-0000-0000-0000FF070000}"/>
    <cellStyle name="Note 14" xfId="2051" xr:uid="{00000000-0005-0000-0000-000000080000}"/>
    <cellStyle name="Note 15" xfId="2052" xr:uid="{00000000-0005-0000-0000-000001080000}"/>
    <cellStyle name="Note 16" xfId="2053" xr:uid="{00000000-0005-0000-0000-000002080000}"/>
    <cellStyle name="Note 17" xfId="2054" xr:uid="{00000000-0005-0000-0000-000003080000}"/>
    <cellStyle name="Note 2" xfId="2055" xr:uid="{00000000-0005-0000-0000-000004080000}"/>
    <cellStyle name="Note 2 2" xfId="2056" xr:uid="{00000000-0005-0000-0000-000005080000}"/>
    <cellStyle name="Note 2 2 2" xfId="2057" xr:uid="{00000000-0005-0000-0000-000006080000}"/>
    <cellStyle name="Note 2 3" xfId="2058" xr:uid="{00000000-0005-0000-0000-000007080000}"/>
    <cellStyle name="Note 2 3 2" xfId="2059" xr:uid="{00000000-0005-0000-0000-000008080000}"/>
    <cellStyle name="Note 2 4" xfId="2060" xr:uid="{00000000-0005-0000-0000-000009080000}"/>
    <cellStyle name="Note 3" xfId="2061" xr:uid="{00000000-0005-0000-0000-00000A080000}"/>
    <cellStyle name="Note 3 2" xfId="2062" xr:uid="{00000000-0005-0000-0000-00000B080000}"/>
    <cellStyle name="Note 4" xfId="2063" xr:uid="{00000000-0005-0000-0000-00000C080000}"/>
    <cellStyle name="Note 4 2" xfId="2064" xr:uid="{00000000-0005-0000-0000-00000D080000}"/>
    <cellStyle name="Note 5" xfId="2065" xr:uid="{00000000-0005-0000-0000-00000E080000}"/>
    <cellStyle name="Note 5 2" xfId="2066" xr:uid="{00000000-0005-0000-0000-00000F080000}"/>
    <cellStyle name="Note 6" xfId="2067" xr:uid="{00000000-0005-0000-0000-000010080000}"/>
    <cellStyle name="Note 7" xfId="2068" xr:uid="{00000000-0005-0000-0000-000011080000}"/>
    <cellStyle name="Note 8" xfId="2069" xr:uid="{00000000-0005-0000-0000-000012080000}"/>
    <cellStyle name="Note 9" xfId="2070" xr:uid="{00000000-0005-0000-0000-000013080000}"/>
    <cellStyle name="Output" xfId="74" builtinId="21" customBuiltin="1"/>
    <cellStyle name="Output 10" xfId="2071" xr:uid="{00000000-0005-0000-0000-000015080000}"/>
    <cellStyle name="Output 11" xfId="2072" xr:uid="{00000000-0005-0000-0000-000016080000}"/>
    <cellStyle name="Output 12" xfId="2073" xr:uid="{00000000-0005-0000-0000-000017080000}"/>
    <cellStyle name="Output 13" xfId="2074" xr:uid="{00000000-0005-0000-0000-000018080000}"/>
    <cellStyle name="Output 14" xfId="2075" xr:uid="{00000000-0005-0000-0000-000019080000}"/>
    <cellStyle name="Output 15" xfId="2076" xr:uid="{00000000-0005-0000-0000-00001A080000}"/>
    <cellStyle name="Output 16" xfId="2077" xr:uid="{00000000-0005-0000-0000-00001B080000}"/>
    <cellStyle name="Output 17" xfId="2078" xr:uid="{00000000-0005-0000-0000-00001C080000}"/>
    <cellStyle name="Output 2" xfId="2079" xr:uid="{00000000-0005-0000-0000-00001D080000}"/>
    <cellStyle name="Output 2 2" xfId="2080" xr:uid="{00000000-0005-0000-0000-00001E080000}"/>
    <cellStyle name="Output 2 3" xfId="2081" xr:uid="{00000000-0005-0000-0000-00001F080000}"/>
    <cellStyle name="Output 2_&gt; 500 " xfId="2082" xr:uid="{00000000-0005-0000-0000-000020080000}"/>
    <cellStyle name="Output 3" xfId="2083" xr:uid="{00000000-0005-0000-0000-000021080000}"/>
    <cellStyle name="Output 4" xfId="2084" xr:uid="{00000000-0005-0000-0000-000022080000}"/>
    <cellStyle name="Output 5" xfId="2085" xr:uid="{00000000-0005-0000-0000-000023080000}"/>
    <cellStyle name="Output 6" xfId="2086" xr:uid="{00000000-0005-0000-0000-000024080000}"/>
    <cellStyle name="Output 7" xfId="2087" xr:uid="{00000000-0005-0000-0000-000025080000}"/>
    <cellStyle name="Output 8" xfId="2088" xr:uid="{00000000-0005-0000-0000-000026080000}"/>
    <cellStyle name="Output 9" xfId="2089" xr:uid="{00000000-0005-0000-0000-000027080000}"/>
    <cellStyle name="Percent 2" xfId="2090" xr:uid="{00000000-0005-0000-0000-000028080000}"/>
    <cellStyle name="SAPBEXaggData" xfId="2091" xr:uid="{00000000-0005-0000-0000-000029080000}"/>
    <cellStyle name="SAPBEXaggData 2" xfId="2092" xr:uid="{00000000-0005-0000-0000-00002A080000}"/>
    <cellStyle name="SAPBEXaggData 3" xfId="2093" xr:uid="{00000000-0005-0000-0000-00002B080000}"/>
    <cellStyle name="SAPBEXaggData_All Payment" xfId="2094" xr:uid="{00000000-0005-0000-0000-00002C080000}"/>
    <cellStyle name="SAPBEXaggDataEmph" xfId="2095" xr:uid="{00000000-0005-0000-0000-00002D080000}"/>
    <cellStyle name="SAPBEXaggDataEmph 2" xfId="2096" xr:uid="{00000000-0005-0000-0000-00002E080000}"/>
    <cellStyle name="SAPBEXaggItem" xfId="2097" xr:uid="{00000000-0005-0000-0000-00002F080000}"/>
    <cellStyle name="SAPBEXaggItem 2" xfId="2098" xr:uid="{00000000-0005-0000-0000-000030080000}"/>
    <cellStyle name="SAPBEXaggItem 3" xfId="2099" xr:uid="{00000000-0005-0000-0000-000031080000}"/>
    <cellStyle name="SAPBEXaggItem_All Payment" xfId="2100" xr:uid="{00000000-0005-0000-0000-000032080000}"/>
    <cellStyle name="SAPBEXaggItemX" xfId="2101" xr:uid="{00000000-0005-0000-0000-000033080000}"/>
    <cellStyle name="SAPBEXaggItemX 2" xfId="2102" xr:uid="{00000000-0005-0000-0000-000034080000}"/>
    <cellStyle name="SAPBEXchaText" xfId="2103" xr:uid="{00000000-0005-0000-0000-000035080000}"/>
    <cellStyle name="SAPBEXchaText 2" xfId="2104" xr:uid="{00000000-0005-0000-0000-000036080000}"/>
    <cellStyle name="SAPBEXchaText 3" xfId="2105" xr:uid="{00000000-0005-0000-0000-000037080000}"/>
    <cellStyle name="SAPBEXchaText_All Payment" xfId="2106" xr:uid="{00000000-0005-0000-0000-000038080000}"/>
    <cellStyle name="SAPBEXexcBad7" xfId="2107" xr:uid="{00000000-0005-0000-0000-000039080000}"/>
    <cellStyle name="SAPBEXexcBad7 2" xfId="2108" xr:uid="{00000000-0005-0000-0000-00003A080000}"/>
    <cellStyle name="SAPBEXexcBad7 3" xfId="2109" xr:uid="{00000000-0005-0000-0000-00003B080000}"/>
    <cellStyle name="SAPBEXexcBad7_All Payment" xfId="2110" xr:uid="{00000000-0005-0000-0000-00003C080000}"/>
    <cellStyle name="SAPBEXexcBad8" xfId="2111" xr:uid="{00000000-0005-0000-0000-00003D080000}"/>
    <cellStyle name="SAPBEXexcBad8 2" xfId="2112" xr:uid="{00000000-0005-0000-0000-00003E080000}"/>
    <cellStyle name="SAPBEXexcBad8 3" xfId="2113" xr:uid="{00000000-0005-0000-0000-00003F080000}"/>
    <cellStyle name="SAPBEXexcBad8_All Payment" xfId="2114" xr:uid="{00000000-0005-0000-0000-000040080000}"/>
    <cellStyle name="SAPBEXexcBad9" xfId="2115" xr:uid="{00000000-0005-0000-0000-000041080000}"/>
    <cellStyle name="SAPBEXexcBad9 2" xfId="2116" xr:uid="{00000000-0005-0000-0000-000042080000}"/>
    <cellStyle name="SAPBEXexcBad9 3" xfId="2117" xr:uid="{00000000-0005-0000-0000-000043080000}"/>
    <cellStyle name="SAPBEXexcBad9_All Payment" xfId="2118" xr:uid="{00000000-0005-0000-0000-000044080000}"/>
    <cellStyle name="SAPBEXexcCritical4" xfId="2119" xr:uid="{00000000-0005-0000-0000-000045080000}"/>
    <cellStyle name="SAPBEXexcCritical4 2" xfId="2120" xr:uid="{00000000-0005-0000-0000-000046080000}"/>
    <cellStyle name="SAPBEXexcCritical4 3" xfId="2121" xr:uid="{00000000-0005-0000-0000-000047080000}"/>
    <cellStyle name="SAPBEXexcCritical4_All Payment" xfId="2122" xr:uid="{00000000-0005-0000-0000-000048080000}"/>
    <cellStyle name="SAPBEXexcCritical5" xfId="2123" xr:uid="{00000000-0005-0000-0000-000049080000}"/>
    <cellStyle name="SAPBEXexcCritical5 2" xfId="2124" xr:uid="{00000000-0005-0000-0000-00004A080000}"/>
    <cellStyle name="SAPBEXexcCritical5 3" xfId="2125" xr:uid="{00000000-0005-0000-0000-00004B080000}"/>
    <cellStyle name="SAPBEXexcCritical5_All Payment" xfId="2126" xr:uid="{00000000-0005-0000-0000-00004C080000}"/>
    <cellStyle name="SAPBEXexcCritical6" xfId="2127" xr:uid="{00000000-0005-0000-0000-00004D080000}"/>
    <cellStyle name="SAPBEXexcCritical6 2" xfId="2128" xr:uid="{00000000-0005-0000-0000-00004E080000}"/>
    <cellStyle name="SAPBEXexcCritical6 3" xfId="2129" xr:uid="{00000000-0005-0000-0000-00004F080000}"/>
    <cellStyle name="SAPBEXexcCritical6_All Payment" xfId="2130" xr:uid="{00000000-0005-0000-0000-000050080000}"/>
    <cellStyle name="SAPBEXexcGood1" xfId="2131" xr:uid="{00000000-0005-0000-0000-000051080000}"/>
    <cellStyle name="SAPBEXexcGood1 2" xfId="2132" xr:uid="{00000000-0005-0000-0000-000052080000}"/>
    <cellStyle name="SAPBEXexcGood1 3" xfId="2133" xr:uid="{00000000-0005-0000-0000-000053080000}"/>
    <cellStyle name="SAPBEXexcGood1_All Payment" xfId="2134" xr:uid="{00000000-0005-0000-0000-000054080000}"/>
    <cellStyle name="SAPBEXexcGood2" xfId="2135" xr:uid="{00000000-0005-0000-0000-000055080000}"/>
    <cellStyle name="SAPBEXexcGood2 2" xfId="2136" xr:uid="{00000000-0005-0000-0000-000056080000}"/>
    <cellStyle name="SAPBEXexcGood2 3" xfId="2137" xr:uid="{00000000-0005-0000-0000-000057080000}"/>
    <cellStyle name="SAPBEXexcGood2_All Payment" xfId="2138" xr:uid="{00000000-0005-0000-0000-000058080000}"/>
    <cellStyle name="SAPBEXexcGood3" xfId="2139" xr:uid="{00000000-0005-0000-0000-000059080000}"/>
    <cellStyle name="SAPBEXexcGood3 2" xfId="2140" xr:uid="{00000000-0005-0000-0000-00005A080000}"/>
    <cellStyle name="SAPBEXexcGood3 3" xfId="2141" xr:uid="{00000000-0005-0000-0000-00005B080000}"/>
    <cellStyle name="SAPBEXexcGood3_All Payment" xfId="2142" xr:uid="{00000000-0005-0000-0000-00005C080000}"/>
    <cellStyle name="SAPBEXfilterDrill" xfId="2143" xr:uid="{00000000-0005-0000-0000-00005D080000}"/>
    <cellStyle name="SAPBEXfilterDrill 2" xfId="2144" xr:uid="{00000000-0005-0000-0000-00005E080000}"/>
    <cellStyle name="SAPBEXfilterDrill 3" xfId="2145" xr:uid="{00000000-0005-0000-0000-00005F080000}"/>
    <cellStyle name="SAPBEXfilterDrill_All Payment" xfId="2146" xr:uid="{00000000-0005-0000-0000-000060080000}"/>
    <cellStyle name="SAPBEXfilterItem" xfId="2147" xr:uid="{00000000-0005-0000-0000-000061080000}"/>
    <cellStyle name="SAPBEXfilterItem 2" xfId="2148" xr:uid="{00000000-0005-0000-0000-000062080000}"/>
    <cellStyle name="SAPBEXfilterItem 3" xfId="2149" xr:uid="{00000000-0005-0000-0000-000063080000}"/>
    <cellStyle name="SAPBEXfilterItem_All Payment" xfId="2150" xr:uid="{00000000-0005-0000-0000-000064080000}"/>
    <cellStyle name="SAPBEXfilterText" xfId="2151" xr:uid="{00000000-0005-0000-0000-000065080000}"/>
    <cellStyle name="SAPBEXfilterText 2" xfId="2152" xr:uid="{00000000-0005-0000-0000-000066080000}"/>
    <cellStyle name="SAPBEXfilterText 3" xfId="2153" xr:uid="{00000000-0005-0000-0000-000067080000}"/>
    <cellStyle name="SAPBEXfilterText_All Payment" xfId="2154" xr:uid="{00000000-0005-0000-0000-000068080000}"/>
    <cellStyle name="SAPBEXformats" xfId="2155" xr:uid="{00000000-0005-0000-0000-000069080000}"/>
    <cellStyle name="SAPBEXformats 2" xfId="2156" xr:uid="{00000000-0005-0000-0000-00006A080000}"/>
    <cellStyle name="SAPBEXformats 3" xfId="2157" xr:uid="{00000000-0005-0000-0000-00006B080000}"/>
    <cellStyle name="SAPBEXformats_All Payment" xfId="2158" xr:uid="{00000000-0005-0000-0000-00006C080000}"/>
    <cellStyle name="SAPBEXheaderItem" xfId="2159" xr:uid="{00000000-0005-0000-0000-00006D080000}"/>
    <cellStyle name="SAPBEXheaderItem 2" xfId="2160" xr:uid="{00000000-0005-0000-0000-00006E080000}"/>
    <cellStyle name="SAPBEXheaderItem 3" xfId="2161" xr:uid="{00000000-0005-0000-0000-00006F080000}"/>
    <cellStyle name="SAPBEXheaderItem_All Payment" xfId="2162" xr:uid="{00000000-0005-0000-0000-000070080000}"/>
    <cellStyle name="SAPBEXheaderText" xfId="2163" xr:uid="{00000000-0005-0000-0000-000071080000}"/>
    <cellStyle name="SAPBEXheaderText 2" xfId="2164" xr:uid="{00000000-0005-0000-0000-000072080000}"/>
    <cellStyle name="SAPBEXheaderText 3" xfId="2165" xr:uid="{00000000-0005-0000-0000-000073080000}"/>
    <cellStyle name="SAPBEXheaderText_All Payment" xfId="2166" xr:uid="{00000000-0005-0000-0000-000074080000}"/>
    <cellStyle name="SAPBEXHLevel0" xfId="2167" xr:uid="{00000000-0005-0000-0000-000075080000}"/>
    <cellStyle name="SAPBEXHLevel0 2" xfId="2168" xr:uid="{00000000-0005-0000-0000-000076080000}"/>
    <cellStyle name="SAPBEXHLevel0 3" xfId="2169" xr:uid="{00000000-0005-0000-0000-000077080000}"/>
    <cellStyle name="SAPBEXHLevel0_All Payment" xfId="2170" xr:uid="{00000000-0005-0000-0000-000078080000}"/>
    <cellStyle name="SAPBEXHLevel0X" xfId="2171" xr:uid="{00000000-0005-0000-0000-000079080000}"/>
    <cellStyle name="SAPBEXHLevel0X 2" xfId="2172" xr:uid="{00000000-0005-0000-0000-00007A080000}"/>
    <cellStyle name="SAPBEXHLevel1" xfId="2173" xr:uid="{00000000-0005-0000-0000-00007B080000}"/>
    <cellStyle name="SAPBEXHLevel1 2" xfId="2174" xr:uid="{00000000-0005-0000-0000-00007C080000}"/>
    <cellStyle name="SAPBEXHLevel1 3" xfId="2175" xr:uid="{00000000-0005-0000-0000-00007D080000}"/>
    <cellStyle name="SAPBEXHLevel1_All Payment" xfId="2176" xr:uid="{00000000-0005-0000-0000-00007E080000}"/>
    <cellStyle name="SAPBEXHLevel1X" xfId="2177" xr:uid="{00000000-0005-0000-0000-00007F080000}"/>
    <cellStyle name="SAPBEXHLevel1X 2" xfId="2178" xr:uid="{00000000-0005-0000-0000-000080080000}"/>
    <cellStyle name="SAPBEXHLevel1X_Chart of Accounts" xfId="2179" xr:uid="{00000000-0005-0000-0000-000081080000}"/>
    <cellStyle name="SAPBEXHLevel2" xfId="2180" xr:uid="{00000000-0005-0000-0000-000082080000}"/>
    <cellStyle name="SAPBEXHLevel2 2" xfId="2181" xr:uid="{00000000-0005-0000-0000-000083080000}"/>
    <cellStyle name="SAPBEXHLevel2 3" xfId="2182" xr:uid="{00000000-0005-0000-0000-000084080000}"/>
    <cellStyle name="SAPBEXHLevel2_All Payment" xfId="2183" xr:uid="{00000000-0005-0000-0000-000085080000}"/>
    <cellStyle name="SAPBEXHLevel2X" xfId="2184" xr:uid="{00000000-0005-0000-0000-000086080000}"/>
    <cellStyle name="SAPBEXHLevel2X 2" xfId="2185" xr:uid="{00000000-0005-0000-0000-000087080000}"/>
    <cellStyle name="SAPBEXHLevel3" xfId="2186" xr:uid="{00000000-0005-0000-0000-000088080000}"/>
    <cellStyle name="SAPBEXHLevel3 2" xfId="2187" xr:uid="{00000000-0005-0000-0000-000089080000}"/>
    <cellStyle name="SAPBEXHLevel3 3" xfId="2188" xr:uid="{00000000-0005-0000-0000-00008A080000}"/>
    <cellStyle name="SAPBEXHLevel3_All Payment" xfId="2189" xr:uid="{00000000-0005-0000-0000-00008B080000}"/>
    <cellStyle name="SAPBEXHLevel3X" xfId="2190" xr:uid="{00000000-0005-0000-0000-00008C080000}"/>
    <cellStyle name="SAPBEXHLevel3X 2" xfId="2191" xr:uid="{00000000-0005-0000-0000-00008D080000}"/>
    <cellStyle name="SAPBEXinputData" xfId="2192" xr:uid="{00000000-0005-0000-0000-00008E080000}"/>
    <cellStyle name="SAPBEXinputData 2" xfId="2193" xr:uid="{00000000-0005-0000-0000-00008F080000}"/>
    <cellStyle name="SAPBEXItemHeader" xfId="2194" xr:uid="{00000000-0005-0000-0000-000090080000}"/>
    <cellStyle name="SAPBEXresData" xfId="2195" xr:uid="{00000000-0005-0000-0000-000091080000}"/>
    <cellStyle name="SAPBEXresData 2" xfId="2196" xr:uid="{00000000-0005-0000-0000-000092080000}"/>
    <cellStyle name="SAPBEXresDataEmph" xfId="2197" xr:uid="{00000000-0005-0000-0000-000093080000}"/>
    <cellStyle name="SAPBEXresDataEmph 2" xfId="2198" xr:uid="{00000000-0005-0000-0000-000094080000}"/>
    <cellStyle name="SAPBEXresItem" xfId="2199" xr:uid="{00000000-0005-0000-0000-000095080000}"/>
    <cellStyle name="SAPBEXresItem 2" xfId="2200" xr:uid="{00000000-0005-0000-0000-000096080000}"/>
    <cellStyle name="SAPBEXresItemX" xfId="2201" xr:uid="{00000000-0005-0000-0000-000097080000}"/>
    <cellStyle name="SAPBEXresItemX 2" xfId="2202" xr:uid="{00000000-0005-0000-0000-000098080000}"/>
    <cellStyle name="SAPBEXstdData" xfId="2203" xr:uid="{00000000-0005-0000-0000-000099080000}"/>
    <cellStyle name="SAPBEXstdData 2" xfId="2204" xr:uid="{00000000-0005-0000-0000-00009A080000}"/>
    <cellStyle name="SAPBEXstdData 3" xfId="2205" xr:uid="{00000000-0005-0000-0000-00009B080000}"/>
    <cellStyle name="SAPBEXstdData_All Payment" xfId="2206" xr:uid="{00000000-0005-0000-0000-00009C080000}"/>
    <cellStyle name="SAPBEXstdDataEmph" xfId="2207" xr:uid="{00000000-0005-0000-0000-00009D080000}"/>
    <cellStyle name="SAPBEXstdDataEmph 2" xfId="2208" xr:uid="{00000000-0005-0000-0000-00009E080000}"/>
    <cellStyle name="SAPBEXstdItem" xfId="2209" xr:uid="{00000000-0005-0000-0000-00009F080000}"/>
    <cellStyle name="SAPBEXstdItem 10" xfId="2210" xr:uid="{00000000-0005-0000-0000-0000A0080000}"/>
    <cellStyle name="SAPBEXstdItem 10 2" xfId="2211" xr:uid="{00000000-0005-0000-0000-0000A1080000}"/>
    <cellStyle name="SAPBEXstdItem 10_All Payment" xfId="2212" xr:uid="{00000000-0005-0000-0000-0000A2080000}"/>
    <cellStyle name="SAPBEXstdItem 11" xfId="2213" xr:uid="{00000000-0005-0000-0000-0000A3080000}"/>
    <cellStyle name="SAPBEXstdItem 12" xfId="2214" xr:uid="{00000000-0005-0000-0000-0000A4080000}"/>
    <cellStyle name="SAPBEXstdItem 13" xfId="2215" xr:uid="{00000000-0005-0000-0000-0000A5080000}"/>
    <cellStyle name="SAPBEXstdItem 2" xfId="2216" xr:uid="{00000000-0005-0000-0000-0000A6080000}"/>
    <cellStyle name="SAPBEXstdItem 2 2" xfId="2217" xr:uid="{00000000-0005-0000-0000-0000A7080000}"/>
    <cellStyle name="SAPBEXstdItem 2_All Payment" xfId="2218" xr:uid="{00000000-0005-0000-0000-0000A8080000}"/>
    <cellStyle name="SAPBEXstdItem 3" xfId="2219" xr:uid="{00000000-0005-0000-0000-0000A9080000}"/>
    <cellStyle name="SAPBEXstdItem 3 2" xfId="2220" xr:uid="{00000000-0005-0000-0000-0000AA080000}"/>
    <cellStyle name="SAPBEXstdItem 3_All Payment" xfId="2221" xr:uid="{00000000-0005-0000-0000-0000AB080000}"/>
    <cellStyle name="SAPBEXstdItem 4" xfId="2222" xr:uid="{00000000-0005-0000-0000-0000AC080000}"/>
    <cellStyle name="SAPBEXstdItem 4 2" xfId="2223" xr:uid="{00000000-0005-0000-0000-0000AD080000}"/>
    <cellStyle name="SAPBEXstdItem 4_All Payment" xfId="2224" xr:uid="{00000000-0005-0000-0000-0000AE080000}"/>
    <cellStyle name="SAPBEXstdItem 5" xfId="2225" xr:uid="{00000000-0005-0000-0000-0000AF080000}"/>
    <cellStyle name="SAPBEXstdItem 5 2" xfId="2226" xr:uid="{00000000-0005-0000-0000-0000B0080000}"/>
    <cellStyle name="SAPBEXstdItem 5_All Payment" xfId="2227" xr:uid="{00000000-0005-0000-0000-0000B1080000}"/>
    <cellStyle name="SAPBEXstdItem 6" xfId="2228" xr:uid="{00000000-0005-0000-0000-0000B2080000}"/>
    <cellStyle name="SAPBEXstdItem 6 2" xfId="2229" xr:uid="{00000000-0005-0000-0000-0000B3080000}"/>
    <cellStyle name="SAPBEXstdItem 6_All Payment" xfId="2230" xr:uid="{00000000-0005-0000-0000-0000B4080000}"/>
    <cellStyle name="SAPBEXstdItem 7" xfId="2231" xr:uid="{00000000-0005-0000-0000-0000B5080000}"/>
    <cellStyle name="SAPBEXstdItem 7 2" xfId="2232" xr:uid="{00000000-0005-0000-0000-0000B6080000}"/>
    <cellStyle name="SAPBEXstdItem 7_All Payment" xfId="2233" xr:uid="{00000000-0005-0000-0000-0000B7080000}"/>
    <cellStyle name="SAPBEXstdItem 8" xfId="2234" xr:uid="{00000000-0005-0000-0000-0000B8080000}"/>
    <cellStyle name="SAPBEXstdItem 8 2" xfId="2235" xr:uid="{00000000-0005-0000-0000-0000B9080000}"/>
    <cellStyle name="SAPBEXstdItem 8_All Payment" xfId="2236" xr:uid="{00000000-0005-0000-0000-0000BA080000}"/>
    <cellStyle name="SAPBEXstdItem 9" xfId="2237" xr:uid="{00000000-0005-0000-0000-0000BB080000}"/>
    <cellStyle name="SAPBEXstdItem 9 2" xfId="2238" xr:uid="{00000000-0005-0000-0000-0000BC080000}"/>
    <cellStyle name="SAPBEXstdItem 9_All Payment" xfId="2239" xr:uid="{00000000-0005-0000-0000-0000BD080000}"/>
    <cellStyle name="SAPBEXstdItem_&gt; 500 " xfId="2240" xr:uid="{00000000-0005-0000-0000-0000BE080000}"/>
    <cellStyle name="SAPBEXstdItemX" xfId="2241" xr:uid="{00000000-0005-0000-0000-0000BF080000}"/>
    <cellStyle name="SAPBEXstdItemX 2" xfId="2242" xr:uid="{00000000-0005-0000-0000-0000C0080000}"/>
    <cellStyle name="SAPBEXtitle" xfId="2243" xr:uid="{00000000-0005-0000-0000-0000C1080000}"/>
    <cellStyle name="SAPBEXtitle 2" xfId="2244" xr:uid="{00000000-0005-0000-0000-0000C2080000}"/>
    <cellStyle name="SAPBEXunassignedItem" xfId="2245" xr:uid="{00000000-0005-0000-0000-0000C3080000}"/>
    <cellStyle name="SAPBEXunassignedItem 2" xfId="2246" xr:uid="{00000000-0005-0000-0000-0000C4080000}"/>
    <cellStyle name="SAPBEXunassignedItem_All Payment" xfId="2247" xr:uid="{00000000-0005-0000-0000-0000C5080000}"/>
    <cellStyle name="SAPBEXundefined" xfId="2248" xr:uid="{00000000-0005-0000-0000-0000C6080000}"/>
    <cellStyle name="SAPBEXundefined 2" xfId="2249" xr:uid="{00000000-0005-0000-0000-0000C7080000}"/>
    <cellStyle name="Sheet Title" xfId="2250" xr:uid="{00000000-0005-0000-0000-0000C8080000}"/>
    <cellStyle name="Title 10" xfId="2252" xr:uid="{00000000-0005-0000-0000-0000C9080000}"/>
    <cellStyle name="Title 11" xfId="2253" xr:uid="{00000000-0005-0000-0000-0000CA080000}"/>
    <cellStyle name="Title 12" xfId="2254" xr:uid="{00000000-0005-0000-0000-0000CB080000}"/>
    <cellStyle name="Title 13" xfId="2255" xr:uid="{00000000-0005-0000-0000-0000CC080000}"/>
    <cellStyle name="Title 14" xfId="2256" xr:uid="{00000000-0005-0000-0000-0000CD080000}"/>
    <cellStyle name="Title 15" xfId="2257" xr:uid="{00000000-0005-0000-0000-0000CE080000}"/>
    <cellStyle name="Title 16" xfId="2258" xr:uid="{00000000-0005-0000-0000-0000CF080000}"/>
    <cellStyle name="Title 17" xfId="2251" xr:uid="{00000000-0005-0000-0000-0000D0080000}"/>
    <cellStyle name="Title 2" xfId="2259" xr:uid="{00000000-0005-0000-0000-0000D1080000}"/>
    <cellStyle name="Title 2 2" xfId="2260" xr:uid="{00000000-0005-0000-0000-0000D2080000}"/>
    <cellStyle name="Title 2 3" xfId="2261" xr:uid="{00000000-0005-0000-0000-0000D3080000}"/>
    <cellStyle name="Title 3" xfId="2262" xr:uid="{00000000-0005-0000-0000-0000D4080000}"/>
    <cellStyle name="Title 4" xfId="2263" xr:uid="{00000000-0005-0000-0000-0000D5080000}"/>
    <cellStyle name="Title 5" xfId="2264" xr:uid="{00000000-0005-0000-0000-0000D6080000}"/>
    <cellStyle name="Title 6" xfId="2265" xr:uid="{00000000-0005-0000-0000-0000D7080000}"/>
    <cellStyle name="Title 7" xfId="2266" xr:uid="{00000000-0005-0000-0000-0000D8080000}"/>
    <cellStyle name="Title 8" xfId="2267" xr:uid="{00000000-0005-0000-0000-0000D9080000}"/>
    <cellStyle name="Title 9" xfId="2268" xr:uid="{00000000-0005-0000-0000-0000DA080000}"/>
    <cellStyle name="Total" xfId="80" builtinId="25" customBuiltin="1"/>
    <cellStyle name="Total 10" xfId="2269" xr:uid="{00000000-0005-0000-0000-0000DC080000}"/>
    <cellStyle name="Total 10 2" xfId="2270" xr:uid="{00000000-0005-0000-0000-0000DD080000}"/>
    <cellStyle name="Total 10_All Payment" xfId="2271" xr:uid="{00000000-0005-0000-0000-0000DE080000}"/>
    <cellStyle name="Total 11" xfId="2272" xr:uid="{00000000-0005-0000-0000-0000DF080000}"/>
    <cellStyle name="Total 11 2" xfId="2273" xr:uid="{00000000-0005-0000-0000-0000E0080000}"/>
    <cellStyle name="Total 11_All Payment" xfId="2274" xr:uid="{00000000-0005-0000-0000-0000E1080000}"/>
    <cellStyle name="Total 12" xfId="2275" xr:uid="{00000000-0005-0000-0000-0000E2080000}"/>
    <cellStyle name="Total 12 2" xfId="2276" xr:uid="{00000000-0005-0000-0000-0000E3080000}"/>
    <cellStyle name="Total 12_All Payment" xfId="2277" xr:uid="{00000000-0005-0000-0000-0000E4080000}"/>
    <cellStyle name="Total 13" xfId="2278" xr:uid="{00000000-0005-0000-0000-0000E5080000}"/>
    <cellStyle name="Total 13 2" xfId="2279" xr:uid="{00000000-0005-0000-0000-0000E6080000}"/>
    <cellStyle name="Total 13_All Payment" xfId="2280" xr:uid="{00000000-0005-0000-0000-0000E7080000}"/>
    <cellStyle name="Total 14" xfId="2281" xr:uid="{00000000-0005-0000-0000-0000E8080000}"/>
    <cellStyle name="Total 14 2" xfId="2282" xr:uid="{00000000-0005-0000-0000-0000E9080000}"/>
    <cellStyle name="Total 14_All Payment" xfId="2283" xr:uid="{00000000-0005-0000-0000-0000EA080000}"/>
    <cellStyle name="Total 15" xfId="2284" xr:uid="{00000000-0005-0000-0000-0000EB080000}"/>
    <cellStyle name="Total 15 2" xfId="2285" xr:uid="{00000000-0005-0000-0000-0000EC080000}"/>
    <cellStyle name="Total 15_All Payment" xfId="2286" xr:uid="{00000000-0005-0000-0000-0000ED080000}"/>
    <cellStyle name="Total 16" xfId="2287" xr:uid="{00000000-0005-0000-0000-0000EE080000}"/>
    <cellStyle name="Total 2" xfId="2288" xr:uid="{00000000-0005-0000-0000-0000EF080000}"/>
    <cellStyle name="Total 2 2" xfId="2289" xr:uid="{00000000-0005-0000-0000-0000F0080000}"/>
    <cellStyle name="Total 2 2 2" xfId="2290" xr:uid="{00000000-0005-0000-0000-0000F1080000}"/>
    <cellStyle name="Total 2 3" xfId="2291" xr:uid="{00000000-0005-0000-0000-0000F2080000}"/>
    <cellStyle name="Total 2 3 2" xfId="2292" xr:uid="{00000000-0005-0000-0000-0000F3080000}"/>
    <cellStyle name="Total 2 4" xfId="2293" xr:uid="{00000000-0005-0000-0000-0000F4080000}"/>
    <cellStyle name="Total 3" xfId="2294" xr:uid="{00000000-0005-0000-0000-0000F5080000}"/>
    <cellStyle name="Total 3 2" xfId="2295" xr:uid="{00000000-0005-0000-0000-0000F6080000}"/>
    <cellStyle name="Total 4" xfId="2296" xr:uid="{00000000-0005-0000-0000-0000F7080000}"/>
    <cellStyle name="Total 4 2" xfId="2297" xr:uid="{00000000-0005-0000-0000-0000F8080000}"/>
    <cellStyle name="Total 5" xfId="2298" xr:uid="{00000000-0005-0000-0000-0000F9080000}"/>
    <cellStyle name="Total 5 2" xfId="2299" xr:uid="{00000000-0005-0000-0000-0000FA080000}"/>
    <cellStyle name="Total 6" xfId="2300" xr:uid="{00000000-0005-0000-0000-0000FB080000}"/>
    <cellStyle name="Total 6 2" xfId="2301" xr:uid="{00000000-0005-0000-0000-0000FC080000}"/>
    <cellStyle name="Total 6_All Payment" xfId="2302" xr:uid="{00000000-0005-0000-0000-0000FD080000}"/>
    <cellStyle name="Total 7" xfId="2303" xr:uid="{00000000-0005-0000-0000-0000FE080000}"/>
    <cellStyle name="Total 7 2" xfId="2304" xr:uid="{00000000-0005-0000-0000-0000FF080000}"/>
    <cellStyle name="Total 7_All Payment" xfId="2305" xr:uid="{00000000-0005-0000-0000-000000090000}"/>
    <cellStyle name="Total 8" xfId="2306" xr:uid="{00000000-0005-0000-0000-000001090000}"/>
    <cellStyle name="Total 8 2" xfId="2307" xr:uid="{00000000-0005-0000-0000-000002090000}"/>
    <cellStyle name="Total 8_All Payment" xfId="2308" xr:uid="{00000000-0005-0000-0000-000003090000}"/>
    <cellStyle name="Total 9" xfId="2309" xr:uid="{00000000-0005-0000-0000-000004090000}"/>
    <cellStyle name="Total 9 2" xfId="2310" xr:uid="{00000000-0005-0000-0000-000005090000}"/>
    <cellStyle name="Total 9_All Payment" xfId="2311" xr:uid="{00000000-0005-0000-0000-000006090000}"/>
    <cellStyle name="Warning Text" xfId="78" builtinId="11" customBuiltin="1"/>
    <cellStyle name="Warning Text 10" xfId="2312" xr:uid="{00000000-0005-0000-0000-000008090000}"/>
    <cellStyle name="Warning Text 11" xfId="2313" xr:uid="{00000000-0005-0000-0000-000009090000}"/>
    <cellStyle name="Warning Text 12" xfId="2314" xr:uid="{00000000-0005-0000-0000-00000A090000}"/>
    <cellStyle name="Warning Text 13" xfId="2315" xr:uid="{00000000-0005-0000-0000-00000B090000}"/>
    <cellStyle name="Warning Text 14" xfId="2316" xr:uid="{00000000-0005-0000-0000-00000C090000}"/>
    <cellStyle name="Warning Text 15" xfId="2317" xr:uid="{00000000-0005-0000-0000-00000D090000}"/>
    <cellStyle name="Warning Text 16" xfId="2318" xr:uid="{00000000-0005-0000-0000-00000E090000}"/>
    <cellStyle name="Warning Text 2" xfId="2319" xr:uid="{00000000-0005-0000-0000-00000F090000}"/>
    <cellStyle name="Warning Text 2 2" xfId="2320" xr:uid="{00000000-0005-0000-0000-000010090000}"/>
    <cellStyle name="Warning Text 2 3" xfId="2321" xr:uid="{00000000-0005-0000-0000-000011090000}"/>
    <cellStyle name="Warning Text 3" xfId="2322" xr:uid="{00000000-0005-0000-0000-000012090000}"/>
    <cellStyle name="Warning Text 4" xfId="2323" xr:uid="{00000000-0005-0000-0000-000013090000}"/>
    <cellStyle name="Warning Text 5" xfId="2324" xr:uid="{00000000-0005-0000-0000-000014090000}"/>
    <cellStyle name="Warning Text 6" xfId="2325" xr:uid="{00000000-0005-0000-0000-000015090000}"/>
    <cellStyle name="Warning Text 7" xfId="2326" xr:uid="{00000000-0005-0000-0000-000016090000}"/>
    <cellStyle name="Warning Text 8" xfId="2327" xr:uid="{00000000-0005-0000-0000-000017090000}"/>
    <cellStyle name="Warning Text 9" xfId="2328" xr:uid="{00000000-0005-0000-0000-000018090000}"/>
  </cellStyles>
  <dxfs count="1">
    <dxf>
      <fill>
        <patternFill>
          <bgColor indexed="40"/>
        </patternFill>
      </fill>
    </dxf>
  </dxfs>
  <tableStyles count="0" defaultTableStyle="TableStyleMedium9" defaultPivotStyle="PivotStyleLight16"/>
  <colors>
    <mruColors>
      <color rgb="FFFF3399"/>
      <color rgb="FF3DEB3D"/>
      <color rgb="FFC4EECC"/>
      <color rgb="FFFFCCFF"/>
      <color rgb="FFFF99FF"/>
      <color rgb="FFFF99CC"/>
      <color rgb="FFFFFFCC"/>
      <color rgb="FF0617BA"/>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3.png"/><Relationship Id="rId1" Type="http://schemas.openxmlformats.org/officeDocument/2006/relationships/image" Target="../media/image22.png"/></Relationships>
</file>

<file path=xl/drawings/_rels/drawing2.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3.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5.xml.rels><?xml version="1.0" encoding="UTF-8" standalone="yes"?>
<Relationships xmlns="http://schemas.openxmlformats.org/package/2006/relationships"><Relationship Id="rId1" Type="http://schemas.openxmlformats.org/officeDocument/2006/relationships/image" Target="../media/image14.png"/></Relationships>
</file>

<file path=xl/drawings/_rels/drawing6.xml.rels><?xml version="1.0" encoding="UTF-8" standalone="yes"?>
<Relationships xmlns="http://schemas.openxmlformats.org/package/2006/relationships"><Relationship Id="rId1" Type="http://schemas.openxmlformats.org/officeDocument/2006/relationships/image" Target="../media/image15.png"/></Relationships>
</file>

<file path=xl/drawings/_rels/drawing7.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drawing8.x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18.png"/></Relationships>
</file>

<file path=xl/drawings/_rels/drawing9.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0.png"/></Relationships>
</file>

<file path=xl/drawings/drawing1.xml><?xml version="1.0" encoding="utf-8"?>
<xdr:wsDr xmlns:xdr="http://schemas.openxmlformats.org/drawingml/2006/spreadsheetDrawing" xmlns:a="http://schemas.openxmlformats.org/drawingml/2006/main">
  <xdr:twoCellAnchor editAs="oneCell">
    <xdr:from>
      <xdr:col>16</xdr:col>
      <xdr:colOff>565149</xdr:colOff>
      <xdr:row>31</xdr:row>
      <xdr:rowOff>64824</xdr:rowOff>
    </xdr:from>
    <xdr:to>
      <xdr:col>19</xdr:col>
      <xdr:colOff>461672</xdr:colOff>
      <xdr:row>56</xdr:row>
      <xdr:rowOff>57150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1259800" y="6364024"/>
          <a:ext cx="7611772" cy="5707326"/>
        </a:xfrm>
        <a:prstGeom prst="rect">
          <a:avLst/>
        </a:prstGeom>
      </xdr:spPr>
    </xdr:pic>
    <xdr:clientData/>
  </xdr:twoCellAnchor>
  <xdr:twoCellAnchor editAs="oneCell">
    <xdr:from>
      <xdr:col>0</xdr:col>
      <xdr:colOff>0</xdr:colOff>
      <xdr:row>33</xdr:row>
      <xdr:rowOff>101600</xdr:rowOff>
    </xdr:from>
    <xdr:to>
      <xdr:col>8</xdr:col>
      <xdr:colOff>3175</xdr:colOff>
      <xdr:row>53</xdr:row>
      <xdr:rowOff>57150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0" y="6858000"/>
          <a:ext cx="9658350" cy="4527550"/>
        </a:xfrm>
        <a:prstGeom prst="rect">
          <a:avLst/>
        </a:prstGeom>
      </xdr:spPr>
    </xdr:pic>
    <xdr:clientData/>
  </xdr:twoCellAnchor>
  <xdr:twoCellAnchor editAs="oneCell">
    <xdr:from>
      <xdr:col>9</xdr:col>
      <xdr:colOff>273050</xdr:colOff>
      <xdr:row>31</xdr:row>
      <xdr:rowOff>63499</xdr:rowOff>
    </xdr:from>
    <xdr:to>
      <xdr:col>16</xdr:col>
      <xdr:colOff>129030</xdr:colOff>
      <xdr:row>56</xdr:row>
      <xdr:rowOff>12700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0560050" y="6362699"/>
          <a:ext cx="10263631" cy="5664201"/>
        </a:xfrm>
        <a:prstGeom prst="rect">
          <a:avLst/>
        </a:prstGeom>
      </xdr:spPr>
    </xdr:pic>
    <xdr:clientData/>
  </xdr:twoCellAnchor>
  <xdr:twoCellAnchor editAs="oneCell">
    <xdr:from>
      <xdr:col>0</xdr:col>
      <xdr:colOff>0</xdr:colOff>
      <xdr:row>57</xdr:row>
      <xdr:rowOff>69850</xdr:rowOff>
    </xdr:from>
    <xdr:to>
      <xdr:col>7</xdr:col>
      <xdr:colOff>987758</xdr:colOff>
      <xdr:row>81</xdr:row>
      <xdr:rowOff>127000</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4"/>
        <a:stretch>
          <a:fillRect/>
        </a:stretch>
      </xdr:blipFill>
      <xdr:spPr>
        <a:xfrm>
          <a:off x="0" y="12312650"/>
          <a:ext cx="8671258" cy="5543550"/>
        </a:xfrm>
        <a:prstGeom prst="rect">
          <a:avLst/>
        </a:prstGeom>
      </xdr:spPr>
    </xdr:pic>
    <xdr:clientData/>
  </xdr:twoCellAnchor>
  <xdr:twoCellAnchor editAs="oneCell">
    <xdr:from>
      <xdr:col>7</xdr:col>
      <xdr:colOff>1430753</xdr:colOff>
      <xdr:row>57</xdr:row>
      <xdr:rowOff>69850</xdr:rowOff>
    </xdr:from>
    <xdr:to>
      <xdr:col>12</xdr:col>
      <xdr:colOff>4044950</xdr:colOff>
      <xdr:row>76</xdr:row>
      <xdr:rowOff>171450</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5"/>
        <a:stretch>
          <a:fillRect/>
        </a:stretch>
      </xdr:blipFill>
      <xdr:spPr>
        <a:xfrm>
          <a:off x="9114253" y="12312650"/>
          <a:ext cx="6957597" cy="4445000"/>
        </a:xfrm>
        <a:prstGeom prst="rect">
          <a:avLst/>
        </a:prstGeom>
      </xdr:spPr>
    </xdr:pic>
    <xdr:clientData/>
  </xdr:twoCellAnchor>
  <xdr:twoCellAnchor editAs="oneCell">
    <xdr:from>
      <xdr:col>12</xdr:col>
      <xdr:colOff>4400550</xdr:colOff>
      <xdr:row>57</xdr:row>
      <xdr:rowOff>40710</xdr:rowOff>
    </xdr:from>
    <xdr:to>
      <xdr:col>17</xdr:col>
      <xdr:colOff>749301</xdr:colOff>
      <xdr:row>79</xdr:row>
      <xdr:rowOff>177800</xdr:rowOff>
    </xdr:to>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6"/>
        <a:stretch>
          <a:fillRect/>
        </a:stretch>
      </xdr:blipFill>
      <xdr:spPr>
        <a:xfrm>
          <a:off x="16427450" y="12283510"/>
          <a:ext cx="9163051" cy="5166290"/>
        </a:xfrm>
        <a:prstGeom prst="rect">
          <a:avLst/>
        </a:prstGeom>
      </xdr:spPr>
    </xdr:pic>
    <xdr:clientData/>
  </xdr:twoCellAnchor>
  <xdr:twoCellAnchor editAs="oneCell">
    <xdr:from>
      <xdr:col>0</xdr:col>
      <xdr:colOff>0</xdr:colOff>
      <xdr:row>82</xdr:row>
      <xdr:rowOff>69850</xdr:rowOff>
    </xdr:from>
    <xdr:to>
      <xdr:col>7</xdr:col>
      <xdr:colOff>984250</xdr:colOff>
      <xdr:row>111</xdr:row>
      <xdr:rowOff>63500</xdr:rowOff>
    </xdr:to>
    <xdr:pic>
      <xdr:nvPicPr>
        <xdr:cNvPr id="8" name="Picture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7"/>
        <a:stretch>
          <a:fillRect/>
        </a:stretch>
      </xdr:blipFill>
      <xdr:spPr>
        <a:xfrm>
          <a:off x="0" y="18027650"/>
          <a:ext cx="8667750" cy="66230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38100</xdr:colOff>
      <xdr:row>2</xdr:row>
      <xdr:rowOff>85725</xdr:rowOff>
    </xdr:from>
    <xdr:to>
      <xdr:col>10</xdr:col>
      <xdr:colOff>503858</xdr:colOff>
      <xdr:row>52</xdr:row>
      <xdr:rowOff>8523</xdr:rowOff>
    </xdr:to>
    <xdr:pic>
      <xdr:nvPicPr>
        <xdr:cNvPr id="3" name="Picture 2">
          <a:extLst>
            <a:ext uri="{FF2B5EF4-FFF2-40B4-BE49-F238E27FC236}">
              <a16:creationId xmlns:a16="http://schemas.microsoft.com/office/drawing/2014/main" id="{00000000-0008-0000-3000-000003000000}"/>
            </a:ext>
          </a:extLst>
        </xdr:cNvPr>
        <xdr:cNvPicPr>
          <a:picLocks noChangeAspect="1"/>
        </xdr:cNvPicPr>
      </xdr:nvPicPr>
      <xdr:blipFill>
        <a:blip xmlns:r="http://schemas.openxmlformats.org/officeDocument/2006/relationships" r:embed="rId1"/>
        <a:stretch>
          <a:fillRect/>
        </a:stretch>
      </xdr:blipFill>
      <xdr:spPr>
        <a:xfrm>
          <a:off x="38100" y="409575"/>
          <a:ext cx="7742858" cy="8019048"/>
        </a:xfrm>
        <a:prstGeom prst="rect">
          <a:avLst/>
        </a:prstGeom>
      </xdr:spPr>
    </xdr:pic>
    <xdr:clientData/>
  </xdr:twoCellAnchor>
  <xdr:twoCellAnchor editAs="oneCell">
    <xdr:from>
      <xdr:col>0</xdr:col>
      <xdr:colOff>0</xdr:colOff>
      <xdr:row>56</xdr:row>
      <xdr:rowOff>85725</xdr:rowOff>
    </xdr:from>
    <xdr:to>
      <xdr:col>9</xdr:col>
      <xdr:colOff>323850</xdr:colOff>
      <xdr:row>115</xdr:row>
      <xdr:rowOff>50199</xdr:rowOff>
    </xdr:to>
    <xdr:pic>
      <xdr:nvPicPr>
        <xdr:cNvPr id="4" name="Picture 3">
          <a:extLst>
            <a:ext uri="{FF2B5EF4-FFF2-40B4-BE49-F238E27FC236}">
              <a16:creationId xmlns:a16="http://schemas.microsoft.com/office/drawing/2014/main" id="{00000000-0008-0000-3000-000004000000}"/>
            </a:ext>
          </a:extLst>
        </xdr:cNvPr>
        <xdr:cNvPicPr>
          <a:picLocks noChangeAspect="1"/>
        </xdr:cNvPicPr>
      </xdr:nvPicPr>
      <xdr:blipFill>
        <a:blip xmlns:r="http://schemas.openxmlformats.org/officeDocument/2006/relationships" r:embed="rId2"/>
        <a:stretch>
          <a:fillRect/>
        </a:stretch>
      </xdr:blipFill>
      <xdr:spPr>
        <a:xfrm>
          <a:off x="0" y="9153525"/>
          <a:ext cx="6991350" cy="9518049"/>
        </a:xfrm>
        <a:prstGeom prst="rect">
          <a:avLst/>
        </a:prstGeom>
      </xdr:spPr>
    </xdr:pic>
    <xdr:clientData/>
  </xdr:twoCellAnchor>
  <xdr:twoCellAnchor editAs="oneCell">
    <xdr:from>
      <xdr:col>0</xdr:col>
      <xdr:colOff>0</xdr:colOff>
      <xdr:row>118</xdr:row>
      <xdr:rowOff>0</xdr:rowOff>
    </xdr:from>
    <xdr:to>
      <xdr:col>9</xdr:col>
      <xdr:colOff>542024</xdr:colOff>
      <xdr:row>179</xdr:row>
      <xdr:rowOff>160670</xdr:rowOff>
    </xdr:to>
    <xdr:pic>
      <xdr:nvPicPr>
        <xdr:cNvPr id="5" name="Picture 4">
          <a:extLst>
            <a:ext uri="{FF2B5EF4-FFF2-40B4-BE49-F238E27FC236}">
              <a16:creationId xmlns:a16="http://schemas.microsoft.com/office/drawing/2014/main" id="{00000000-0008-0000-3000-000005000000}"/>
            </a:ext>
          </a:extLst>
        </xdr:cNvPr>
        <xdr:cNvPicPr>
          <a:picLocks noChangeAspect="1"/>
        </xdr:cNvPicPr>
      </xdr:nvPicPr>
      <xdr:blipFill>
        <a:blip xmlns:r="http://schemas.openxmlformats.org/officeDocument/2006/relationships" r:embed="rId3"/>
        <a:stretch>
          <a:fillRect/>
        </a:stretch>
      </xdr:blipFill>
      <xdr:spPr>
        <a:xfrm>
          <a:off x="0" y="19107150"/>
          <a:ext cx="7209524" cy="100380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245533</xdr:colOff>
      <xdr:row>60</xdr:row>
      <xdr:rowOff>11848</xdr:rowOff>
    </xdr:to>
    <xdr:pic>
      <xdr:nvPicPr>
        <xdr:cNvPr id="2" name="Picture 1">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stretch>
          <a:fillRect/>
        </a:stretch>
      </xdr:blipFill>
      <xdr:spPr>
        <a:xfrm>
          <a:off x="0" y="0"/>
          <a:ext cx="11218333" cy="9536848"/>
        </a:xfrm>
        <a:prstGeom prst="rect">
          <a:avLst/>
        </a:prstGeom>
      </xdr:spPr>
    </xdr:pic>
    <xdr:clientData/>
  </xdr:twoCellAnchor>
  <xdr:twoCellAnchor editAs="oneCell">
    <xdr:from>
      <xdr:col>18</xdr:col>
      <xdr:colOff>238125</xdr:colOff>
      <xdr:row>0</xdr:row>
      <xdr:rowOff>0</xdr:rowOff>
    </xdr:from>
    <xdr:to>
      <xdr:col>27</xdr:col>
      <xdr:colOff>515238</xdr:colOff>
      <xdr:row>47</xdr:row>
      <xdr:rowOff>91244</xdr:rowOff>
    </xdr:to>
    <xdr:pic>
      <xdr:nvPicPr>
        <xdr:cNvPr id="3" name="Picture 2">
          <a:extLst>
            <a:ext uri="{FF2B5EF4-FFF2-40B4-BE49-F238E27FC236}">
              <a16:creationId xmlns:a16="http://schemas.microsoft.com/office/drawing/2014/main" id="{00000000-0008-0000-2000-000003000000}"/>
            </a:ext>
          </a:extLst>
        </xdr:cNvPr>
        <xdr:cNvPicPr>
          <a:picLocks noChangeAspect="1"/>
        </xdr:cNvPicPr>
      </xdr:nvPicPr>
      <xdr:blipFill>
        <a:blip xmlns:r="http://schemas.openxmlformats.org/officeDocument/2006/relationships" r:embed="rId2"/>
        <a:stretch>
          <a:fillRect/>
        </a:stretch>
      </xdr:blipFill>
      <xdr:spPr>
        <a:xfrm>
          <a:off x="11210925" y="0"/>
          <a:ext cx="5763513" cy="7701719"/>
        </a:xfrm>
        <a:prstGeom prst="rect">
          <a:avLst/>
        </a:prstGeom>
      </xdr:spPr>
    </xdr:pic>
    <xdr:clientData/>
  </xdr:twoCellAnchor>
  <xdr:twoCellAnchor editAs="oneCell">
    <xdr:from>
      <xdr:col>28</xdr:col>
      <xdr:colOff>333375</xdr:colOff>
      <xdr:row>1</xdr:row>
      <xdr:rowOff>66675</xdr:rowOff>
    </xdr:from>
    <xdr:to>
      <xdr:col>40</xdr:col>
      <xdr:colOff>199127</xdr:colOff>
      <xdr:row>40</xdr:row>
      <xdr:rowOff>123029</xdr:rowOff>
    </xdr:to>
    <xdr:pic>
      <xdr:nvPicPr>
        <xdr:cNvPr id="4" name="Picture 3">
          <a:extLst>
            <a:ext uri="{FF2B5EF4-FFF2-40B4-BE49-F238E27FC236}">
              <a16:creationId xmlns:a16="http://schemas.microsoft.com/office/drawing/2014/main" id="{00000000-0008-0000-2000-000004000000}"/>
            </a:ext>
          </a:extLst>
        </xdr:cNvPr>
        <xdr:cNvPicPr>
          <a:picLocks noChangeAspect="1"/>
        </xdr:cNvPicPr>
      </xdr:nvPicPr>
      <xdr:blipFill>
        <a:blip xmlns:r="http://schemas.openxmlformats.org/officeDocument/2006/relationships" r:embed="rId3"/>
        <a:stretch>
          <a:fillRect/>
        </a:stretch>
      </xdr:blipFill>
      <xdr:spPr>
        <a:xfrm>
          <a:off x="17402175" y="228600"/>
          <a:ext cx="7180952" cy="63714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28576</xdr:colOff>
      <xdr:row>0</xdr:row>
      <xdr:rowOff>0</xdr:rowOff>
    </xdr:from>
    <xdr:to>
      <xdr:col>10</xdr:col>
      <xdr:colOff>209550</xdr:colOff>
      <xdr:row>53</xdr:row>
      <xdr:rowOff>152651</xdr:rowOff>
    </xdr:to>
    <xdr:pic>
      <xdr:nvPicPr>
        <xdr:cNvPr id="2" name="Picture 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a:stretch>
          <a:fillRect/>
        </a:stretch>
      </xdr:blipFill>
      <xdr:spPr>
        <a:xfrm>
          <a:off x="28576" y="0"/>
          <a:ext cx="6276974" cy="8763251"/>
        </a:xfrm>
        <a:prstGeom prst="rect">
          <a:avLst/>
        </a:prstGeom>
      </xdr:spPr>
    </xdr:pic>
    <xdr:clientData/>
  </xdr:twoCellAnchor>
  <xdr:twoCellAnchor editAs="oneCell">
    <xdr:from>
      <xdr:col>10</xdr:col>
      <xdr:colOff>447675</xdr:colOff>
      <xdr:row>0</xdr:row>
      <xdr:rowOff>142875</xdr:rowOff>
    </xdr:from>
    <xdr:to>
      <xdr:col>17</xdr:col>
      <xdr:colOff>434086</xdr:colOff>
      <xdr:row>33</xdr:row>
      <xdr:rowOff>114300</xdr:rowOff>
    </xdr:to>
    <xdr:pic>
      <xdr:nvPicPr>
        <xdr:cNvPr id="3" name="Picture 2">
          <a:extLst>
            <a:ext uri="{FF2B5EF4-FFF2-40B4-BE49-F238E27FC236}">
              <a16:creationId xmlns:a16="http://schemas.microsoft.com/office/drawing/2014/main" id="{00000000-0008-0000-2300-000003000000}"/>
            </a:ext>
          </a:extLst>
        </xdr:cNvPr>
        <xdr:cNvPicPr>
          <a:picLocks noChangeAspect="1"/>
        </xdr:cNvPicPr>
      </xdr:nvPicPr>
      <xdr:blipFill>
        <a:blip xmlns:r="http://schemas.openxmlformats.org/officeDocument/2006/relationships" r:embed="rId2"/>
        <a:stretch>
          <a:fillRect/>
        </a:stretch>
      </xdr:blipFill>
      <xdr:spPr>
        <a:xfrm>
          <a:off x="6543675" y="142875"/>
          <a:ext cx="4253611" cy="53435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38</xdr:row>
      <xdr:rowOff>209551</xdr:rowOff>
    </xdr:from>
    <xdr:to>
      <xdr:col>10</xdr:col>
      <xdr:colOff>3038475</xdr:colOff>
      <xdr:row>52</xdr:row>
      <xdr:rowOff>145627</xdr:rowOff>
    </xdr:to>
    <xdr:pic>
      <xdr:nvPicPr>
        <xdr:cNvPr id="2" name="Picture 1">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a:stretch>
          <a:fillRect/>
        </a:stretch>
      </xdr:blipFill>
      <xdr:spPr>
        <a:xfrm>
          <a:off x="0" y="9163051"/>
          <a:ext cx="8524875" cy="527007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17</xdr:row>
      <xdr:rowOff>85725</xdr:rowOff>
    </xdr:from>
    <xdr:to>
      <xdr:col>8</xdr:col>
      <xdr:colOff>1237352</xdr:colOff>
      <xdr:row>43</xdr:row>
      <xdr:rowOff>85199</xdr:rowOff>
    </xdr:to>
    <xdr:pic>
      <xdr:nvPicPr>
        <xdr:cNvPr id="2" name="Picture 1">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a:stretch>
          <a:fillRect/>
        </a:stretch>
      </xdr:blipFill>
      <xdr:spPr>
        <a:xfrm>
          <a:off x="0" y="4114800"/>
          <a:ext cx="7180952" cy="420952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522286</xdr:colOff>
      <xdr:row>25</xdr:row>
      <xdr:rowOff>113780</xdr:rowOff>
    </xdr:to>
    <xdr:pic>
      <xdr:nvPicPr>
        <xdr:cNvPr id="2" name="Picture 1">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1"/>
        <a:stretch>
          <a:fillRect/>
        </a:stretch>
      </xdr:blipFill>
      <xdr:spPr>
        <a:xfrm>
          <a:off x="0" y="0"/>
          <a:ext cx="12714286" cy="416190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10</xdr:row>
      <xdr:rowOff>28575</xdr:rowOff>
    </xdr:from>
    <xdr:to>
      <xdr:col>10</xdr:col>
      <xdr:colOff>846833</xdr:colOff>
      <xdr:row>46</xdr:row>
      <xdr:rowOff>123084</xdr:rowOff>
    </xdr:to>
    <xdr:pic>
      <xdr:nvPicPr>
        <xdr:cNvPr id="2" name="Picture 1">
          <a:extLst>
            <a:ext uri="{FF2B5EF4-FFF2-40B4-BE49-F238E27FC236}">
              <a16:creationId xmlns:a16="http://schemas.microsoft.com/office/drawing/2014/main" id="{00000000-0008-0000-2D00-000002000000}"/>
            </a:ext>
          </a:extLst>
        </xdr:cNvPr>
        <xdr:cNvPicPr>
          <a:picLocks noChangeAspect="1"/>
        </xdr:cNvPicPr>
      </xdr:nvPicPr>
      <xdr:blipFill>
        <a:blip xmlns:r="http://schemas.openxmlformats.org/officeDocument/2006/relationships" r:embed="rId1"/>
        <a:stretch>
          <a:fillRect/>
        </a:stretch>
      </xdr:blipFill>
      <xdr:spPr>
        <a:xfrm>
          <a:off x="0" y="1971675"/>
          <a:ext cx="7133333" cy="5923809"/>
        </a:xfrm>
        <a:prstGeom prst="rect">
          <a:avLst/>
        </a:prstGeom>
      </xdr:spPr>
    </xdr:pic>
    <xdr:clientData/>
  </xdr:twoCellAnchor>
  <xdr:twoCellAnchor editAs="oneCell">
    <xdr:from>
      <xdr:col>0</xdr:col>
      <xdr:colOff>0</xdr:colOff>
      <xdr:row>47</xdr:row>
      <xdr:rowOff>0</xdr:rowOff>
    </xdr:from>
    <xdr:to>
      <xdr:col>10</xdr:col>
      <xdr:colOff>742950</xdr:colOff>
      <xdr:row>66</xdr:row>
      <xdr:rowOff>97731</xdr:rowOff>
    </xdr:to>
    <xdr:pic>
      <xdr:nvPicPr>
        <xdr:cNvPr id="3" name="Picture 2">
          <a:extLst>
            <a:ext uri="{FF2B5EF4-FFF2-40B4-BE49-F238E27FC236}">
              <a16:creationId xmlns:a16="http://schemas.microsoft.com/office/drawing/2014/main" id="{00000000-0008-0000-2D00-000003000000}"/>
            </a:ext>
          </a:extLst>
        </xdr:cNvPr>
        <xdr:cNvPicPr>
          <a:picLocks noChangeAspect="1"/>
        </xdr:cNvPicPr>
      </xdr:nvPicPr>
      <xdr:blipFill>
        <a:blip xmlns:r="http://schemas.openxmlformats.org/officeDocument/2006/relationships" r:embed="rId2"/>
        <a:stretch>
          <a:fillRect/>
        </a:stretch>
      </xdr:blipFill>
      <xdr:spPr>
        <a:xfrm>
          <a:off x="0" y="7991475"/>
          <a:ext cx="7029450" cy="317430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16</xdr:row>
      <xdr:rowOff>104775</xdr:rowOff>
    </xdr:from>
    <xdr:to>
      <xdr:col>10</xdr:col>
      <xdr:colOff>656344</xdr:colOff>
      <xdr:row>64</xdr:row>
      <xdr:rowOff>27612</xdr:rowOff>
    </xdr:to>
    <xdr:pic>
      <xdr:nvPicPr>
        <xdr:cNvPr id="2" name="Picture 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a:stretch>
          <a:fillRect/>
        </a:stretch>
      </xdr:blipFill>
      <xdr:spPr>
        <a:xfrm>
          <a:off x="0" y="2533650"/>
          <a:ext cx="7047619" cy="7704762"/>
        </a:xfrm>
        <a:prstGeom prst="rect">
          <a:avLst/>
        </a:prstGeom>
      </xdr:spPr>
    </xdr:pic>
    <xdr:clientData/>
  </xdr:twoCellAnchor>
  <xdr:twoCellAnchor editAs="oneCell">
    <xdr:from>
      <xdr:col>10</xdr:col>
      <xdr:colOff>1333500</xdr:colOff>
      <xdr:row>16</xdr:row>
      <xdr:rowOff>19050</xdr:rowOff>
    </xdr:from>
    <xdr:to>
      <xdr:col>16</xdr:col>
      <xdr:colOff>313649</xdr:colOff>
      <xdr:row>24</xdr:row>
      <xdr:rowOff>28411</xdr:rowOff>
    </xdr:to>
    <xdr:pic>
      <xdr:nvPicPr>
        <xdr:cNvPr id="3" name="Picture 2">
          <a:extLst>
            <a:ext uri="{FF2B5EF4-FFF2-40B4-BE49-F238E27FC236}">
              <a16:creationId xmlns:a16="http://schemas.microsoft.com/office/drawing/2014/main" id="{00000000-0008-0000-2E00-000003000000}"/>
            </a:ext>
          </a:extLst>
        </xdr:cNvPr>
        <xdr:cNvPicPr>
          <a:picLocks noChangeAspect="1"/>
        </xdr:cNvPicPr>
      </xdr:nvPicPr>
      <xdr:blipFill>
        <a:blip xmlns:r="http://schemas.openxmlformats.org/officeDocument/2006/relationships" r:embed="rId2"/>
        <a:stretch>
          <a:fillRect/>
        </a:stretch>
      </xdr:blipFill>
      <xdr:spPr>
        <a:xfrm>
          <a:off x="7429500" y="3429000"/>
          <a:ext cx="5409524" cy="131428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38100</xdr:colOff>
      <xdr:row>13</xdr:row>
      <xdr:rowOff>123825</xdr:rowOff>
    </xdr:from>
    <xdr:to>
      <xdr:col>10</xdr:col>
      <xdr:colOff>589668</xdr:colOff>
      <xdr:row>66</xdr:row>
      <xdr:rowOff>132276</xdr:rowOff>
    </xdr:to>
    <xdr:pic>
      <xdr:nvPicPr>
        <xdr:cNvPr id="2" name="Picture 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a:stretch>
          <a:fillRect/>
        </a:stretch>
      </xdr:blipFill>
      <xdr:spPr>
        <a:xfrm>
          <a:off x="38100" y="2952750"/>
          <a:ext cx="7057143" cy="8590476"/>
        </a:xfrm>
        <a:prstGeom prst="rect">
          <a:avLst/>
        </a:prstGeom>
      </xdr:spPr>
    </xdr:pic>
    <xdr:clientData/>
  </xdr:twoCellAnchor>
  <xdr:twoCellAnchor editAs="oneCell">
    <xdr:from>
      <xdr:col>10</xdr:col>
      <xdr:colOff>619125</xdr:colOff>
      <xdr:row>13</xdr:row>
      <xdr:rowOff>95250</xdr:rowOff>
    </xdr:from>
    <xdr:to>
      <xdr:col>18</xdr:col>
      <xdr:colOff>75296</xdr:colOff>
      <xdr:row>63</xdr:row>
      <xdr:rowOff>37095</xdr:rowOff>
    </xdr:to>
    <xdr:pic>
      <xdr:nvPicPr>
        <xdr:cNvPr id="3" name="Picture 2">
          <a:extLst>
            <a:ext uri="{FF2B5EF4-FFF2-40B4-BE49-F238E27FC236}">
              <a16:creationId xmlns:a16="http://schemas.microsoft.com/office/drawing/2014/main" id="{00000000-0008-0000-2F00-000003000000}"/>
            </a:ext>
          </a:extLst>
        </xdr:cNvPr>
        <xdr:cNvPicPr>
          <a:picLocks noChangeAspect="1"/>
        </xdr:cNvPicPr>
      </xdr:nvPicPr>
      <xdr:blipFill>
        <a:blip xmlns:r="http://schemas.openxmlformats.org/officeDocument/2006/relationships" r:embed="rId2"/>
        <a:stretch>
          <a:fillRect/>
        </a:stretch>
      </xdr:blipFill>
      <xdr:spPr>
        <a:xfrm>
          <a:off x="7124700" y="2924175"/>
          <a:ext cx="7228571" cy="80380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fnguene\AppData\Local\Microsoft\Windows\INetCache\Content.Outlook\HYPK8C8M\Natwest%20credit%20card%20NOV%202021%20S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c1-file02\f&amp;p$\Finance\Accounting%20Systems%20and%20Technical\Audit\Audit%20Panel\Mayoral%20Team%20expense%20reports\2019-20\4.%20Mayoral%20Team%20-%201%20April%202019%20to%2031%20March%202020.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SUMMARY%202019-20"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ournal Input"/>
      <sheetName val="WBS vlookup"/>
      <sheetName val="csv"/>
    </sheetNames>
    <sheetDataSet>
      <sheetData sheetId="0" refreshError="1"/>
      <sheetData sheetId="1" refreshError="1">
        <row r="1">
          <cell r="G1" t="str">
            <v>EXPENDITURE</v>
          </cell>
        </row>
        <row r="2">
          <cell r="F2">
            <v>500000</v>
          </cell>
          <cell r="G2" t="str">
            <v>Salaries - Basic Pay</v>
          </cell>
        </row>
        <row r="3">
          <cell r="F3">
            <v>500000</v>
          </cell>
          <cell r="G3" t="str">
            <v>Salaries - Basic Pay</v>
          </cell>
        </row>
        <row r="4">
          <cell r="F4">
            <v>500000</v>
          </cell>
          <cell r="G4" t="str">
            <v>Salaries - Basic Pay</v>
          </cell>
        </row>
        <row r="5">
          <cell r="F5">
            <v>500100</v>
          </cell>
          <cell r="G5" t="str">
            <v>Paid Absence Accruals</v>
          </cell>
        </row>
        <row r="6">
          <cell r="F6">
            <v>500100</v>
          </cell>
          <cell r="G6" t="str">
            <v>Paid Absence Accruals</v>
          </cell>
        </row>
        <row r="7">
          <cell r="F7">
            <v>500100</v>
          </cell>
          <cell r="G7" t="str">
            <v>Paid Absence Accruals</v>
          </cell>
        </row>
        <row r="8">
          <cell r="F8">
            <v>500400</v>
          </cell>
          <cell r="G8" t="str">
            <v>Allowances</v>
          </cell>
        </row>
        <row r="9">
          <cell r="F9">
            <v>500400</v>
          </cell>
          <cell r="G9" t="str">
            <v>Allowances</v>
          </cell>
        </row>
        <row r="10">
          <cell r="F10">
            <v>500400</v>
          </cell>
          <cell r="G10" t="str">
            <v>Allowances</v>
          </cell>
        </row>
        <row r="11">
          <cell r="F11">
            <v>500454</v>
          </cell>
          <cell r="G11" t="str">
            <v>Resettlement Grants</v>
          </cell>
        </row>
        <row r="12">
          <cell r="F12">
            <v>500454</v>
          </cell>
          <cell r="G12" t="str">
            <v>Resettlement Grants</v>
          </cell>
        </row>
        <row r="13">
          <cell r="F13">
            <v>500454</v>
          </cell>
          <cell r="G13" t="str">
            <v>Resettlement Grants</v>
          </cell>
        </row>
        <row r="14">
          <cell r="F14">
            <v>500500</v>
          </cell>
          <cell r="G14" t="str">
            <v>Overtime</v>
          </cell>
        </row>
        <row r="15">
          <cell r="A15" t="str">
            <v>Cost Object - GLA.</v>
          </cell>
          <cell r="B15" t="str">
            <v/>
          </cell>
          <cell r="F15">
            <v>500500</v>
          </cell>
          <cell r="G15" t="str">
            <v>Overtime</v>
          </cell>
        </row>
        <row r="16">
          <cell r="A16" t="str">
            <v>99999</v>
          </cell>
          <cell r="B16" t="str">
            <v>DO NOT USE - NAKISA</v>
          </cell>
          <cell r="F16">
            <v>500500</v>
          </cell>
          <cell r="G16" t="str">
            <v>Overtime</v>
          </cell>
        </row>
        <row r="17">
          <cell r="A17" t="str">
            <v>G9999</v>
          </cell>
          <cell r="B17" t="str">
            <v>K/2001/G9999</v>
          </cell>
          <cell r="F17">
            <v>500700</v>
          </cell>
          <cell r="G17" t="str">
            <v>National Insurance Contributions</v>
          </cell>
        </row>
        <row r="18">
          <cell r="A18" t="str">
            <v>G0101</v>
          </cell>
          <cell r="B18" t="str">
            <v>Mgt.costs-Chf Ex</v>
          </cell>
          <cell r="F18">
            <v>500700</v>
          </cell>
          <cell r="G18" t="str">
            <v>National Insurance Contributions</v>
          </cell>
        </row>
        <row r="19">
          <cell r="A19" t="str">
            <v>G0102</v>
          </cell>
          <cell r="B19" t="str">
            <v>BLKDStrat. Mgt &amp; Del</v>
          </cell>
          <cell r="F19">
            <v>500700</v>
          </cell>
          <cell r="G19" t="str">
            <v>National Insurance Contributions</v>
          </cell>
        </row>
        <row r="20">
          <cell r="A20" t="str">
            <v>G0103</v>
          </cell>
          <cell r="B20" t="str">
            <v>BLKDDIGITAL PROJECTS</v>
          </cell>
          <cell r="F20">
            <v>500800</v>
          </cell>
          <cell r="G20" t="str">
            <v>Pension/Superannuation</v>
          </cell>
        </row>
        <row r="21">
          <cell r="A21" t="str">
            <v>G0104</v>
          </cell>
          <cell r="B21" t="str">
            <v>Core CMT</v>
          </cell>
          <cell r="F21">
            <v>500800</v>
          </cell>
          <cell r="G21" t="str">
            <v>Pension/Superannuation</v>
          </cell>
        </row>
        <row r="22">
          <cell r="A22" t="str">
            <v>G0105</v>
          </cell>
          <cell r="B22" t="str">
            <v>BLKD Perf&amp;Governce</v>
          </cell>
          <cell r="F22">
            <v>500800</v>
          </cell>
          <cell r="G22" t="str">
            <v>Pension/Superannuation</v>
          </cell>
        </row>
        <row r="23">
          <cell r="A23" t="str">
            <v>G0106</v>
          </cell>
          <cell r="B23" t="str">
            <v>Committee</v>
          </cell>
          <cell r="F23">
            <v>501000</v>
          </cell>
          <cell r="G23" t="str">
            <v>Pension Augmentation</v>
          </cell>
        </row>
        <row r="24">
          <cell r="A24" t="str">
            <v>G0107</v>
          </cell>
          <cell r="B24" t="str">
            <v>Standards</v>
          </cell>
          <cell r="F24">
            <v>501000</v>
          </cell>
          <cell r="G24" t="str">
            <v>Pension Augmentation</v>
          </cell>
        </row>
        <row r="25">
          <cell r="A25" t="str">
            <v>G0108</v>
          </cell>
          <cell r="B25" t="str">
            <v>BLKD Resilience</v>
          </cell>
          <cell r="F25">
            <v>501000</v>
          </cell>
          <cell r="G25" t="str">
            <v>Pension Augmentation</v>
          </cell>
        </row>
        <row r="26">
          <cell r="A26" t="str">
            <v>G0109</v>
          </cell>
          <cell r="B26" t="str">
            <v>Governance &amp; Resilie</v>
          </cell>
          <cell r="F26">
            <v>501020</v>
          </cell>
          <cell r="G26" t="str">
            <v>Pension Current Service Costs</v>
          </cell>
        </row>
        <row r="27">
          <cell r="A27" t="str">
            <v>G0611</v>
          </cell>
          <cell r="B27" t="str">
            <v>BJ Politicl Advisors</v>
          </cell>
          <cell r="F27">
            <v>501020</v>
          </cell>
          <cell r="G27" t="str">
            <v>Pension Current Service Costs</v>
          </cell>
        </row>
        <row r="28">
          <cell r="A28" t="str">
            <v>G0201</v>
          </cell>
          <cell r="B28" t="str">
            <v>Mgt.costs - C&amp;I</v>
          </cell>
          <cell r="F28">
            <v>501020</v>
          </cell>
          <cell r="G28" t="str">
            <v>Pension Current Service Costs</v>
          </cell>
        </row>
        <row r="29">
          <cell r="A29" t="str">
            <v>G0210</v>
          </cell>
          <cell r="B29" t="str">
            <v>Economic &amp; Business</v>
          </cell>
          <cell r="F29">
            <v>501021</v>
          </cell>
          <cell r="G29" t="str">
            <v>FRS17 Past Service Costs</v>
          </cell>
        </row>
        <row r="30">
          <cell r="A30" t="str">
            <v>G0220</v>
          </cell>
          <cell r="B30" t="str">
            <v>Intelligence</v>
          </cell>
          <cell r="F30">
            <v>501021</v>
          </cell>
          <cell r="G30" t="str">
            <v>FRS17 Past Service Costs</v>
          </cell>
        </row>
        <row r="31">
          <cell r="A31" t="str">
            <v>G0230</v>
          </cell>
          <cell r="B31" t="str">
            <v>Com.Safety&amp;Policing</v>
          </cell>
          <cell r="F31">
            <v>501021</v>
          </cell>
          <cell r="G31" t="str">
            <v>FRS17 Past Service Costs</v>
          </cell>
        </row>
        <row r="32">
          <cell r="A32" t="str">
            <v>G0240</v>
          </cell>
          <cell r="B32" t="str">
            <v>Health &amp; Communities</v>
          </cell>
          <cell r="F32">
            <v>501022</v>
          </cell>
          <cell r="G32" t="str">
            <v>Reversal of Cash Pension Payments</v>
          </cell>
        </row>
        <row r="33">
          <cell r="A33" t="str">
            <v>G0250</v>
          </cell>
          <cell r="B33" t="str">
            <v>Culture &amp; Creative</v>
          </cell>
          <cell r="F33">
            <v>501022</v>
          </cell>
          <cell r="G33" t="str">
            <v>Reversal of Cash Pension Payments</v>
          </cell>
        </row>
        <row r="34">
          <cell r="A34" t="str">
            <v>G0260</v>
          </cell>
          <cell r="B34" t="str">
            <v>ESF Delivery</v>
          </cell>
          <cell r="F34">
            <v>501022</v>
          </cell>
          <cell r="G34" t="str">
            <v>Reversal of Cash Pension Payments</v>
          </cell>
        </row>
        <row r="35">
          <cell r="A35" t="str">
            <v>G0270</v>
          </cell>
          <cell r="B35" t="str">
            <v>Team London &amp; Sport</v>
          </cell>
          <cell r="F35">
            <v>501023</v>
          </cell>
          <cell r="G35" t="str">
            <v>Holiday Pay Accrual</v>
          </cell>
        </row>
        <row r="36">
          <cell r="A36" t="str">
            <v>G0280</v>
          </cell>
          <cell r="B36" t="str">
            <v>Community &amp; Social</v>
          </cell>
          <cell r="F36">
            <v>501023</v>
          </cell>
          <cell r="G36" t="str">
            <v>Holiday Pay Accrual</v>
          </cell>
        </row>
        <row r="37">
          <cell r="A37" t="str">
            <v>G220C</v>
          </cell>
          <cell r="B37" t="str">
            <v>Intelligence-Capital</v>
          </cell>
          <cell r="F37">
            <v>501023</v>
          </cell>
          <cell r="G37" t="str">
            <v>Holiday Pay Accrual</v>
          </cell>
        </row>
        <row r="38">
          <cell r="A38" t="str">
            <v>G240C</v>
          </cell>
          <cell r="B38" t="str">
            <v>Health&amp;Comm-Capital</v>
          </cell>
          <cell r="F38">
            <v>501024</v>
          </cell>
          <cell r="G38" t="str">
            <v>Y/E IAS19 Admin Costs</v>
          </cell>
        </row>
        <row r="39">
          <cell r="A39" t="str">
            <v>G250C</v>
          </cell>
          <cell r="B39" t="str">
            <v>Culture&amp;Sport-Capita</v>
          </cell>
          <cell r="F39">
            <v>502000</v>
          </cell>
          <cell r="G39" t="str">
            <v>Agency Staff</v>
          </cell>
        </row>
        <row r="40">
          <cell r="A40" t="str">
            <v>G251C</v>
          </cell>
          <cell r="B40" t="str">
            <v>CULTURE &amp; CREATIVE</v>
          </cell>
          <cell r="F40">
            <v>502000</v>
          </cell>
          <cell r="G40" t="str">
            <v>Agency Staff</v>
          </cell>
        </row>
        <row r="41">
          <cell r="A41" t="str">
            <v>G0301</v>
          </cell>
          <cell r="B41" t="str">
            <v>Mgt.costs - D&amp;E</v>
          </cell>
          <cell r="F41">
            <v>502000</v>
          </cell>
          <cell r="G41" t="str">
            <v>Agency Staff</v>
          </cell>
        </row>
        <row r="42">
          <cell r="A42" t="str">
            <v>G0302</v>
          </cell>
          <cell r="B42" t="str">
            <v>Entrprse Prtnership</v>
          </cell>
          <cell r="F42">
            <v>502010</v>
          </cell>
          <cell r="G42" t="str">
            <v>Seconded Staff - Non Group</v>
          </cell>
        </row>
        <row r="43">
          <cell r="A43" t="str">
            <v>G0310</v>
          </cell>
          <cell r="B43" t="str">
            <v>Planning</v>
          </cell>
          <cell r="F43">
            <v>502010</v>
          </cell>
          <cell r="G43" t="str">
            <v>Seconded Staff - Non Group</v>
          </cell>
        </row>
        <row r="44">
          <cell r="A44" t="str">
            <v>G0320</v>
          </cell>
          <cell r="B44" t="str">
            <v>Housing</v>
          </cell>
          <cell r="F44">
            <v>502010</v>
          </cell>
          <cell r="G44" t="str">
            <v>Seconded Staff - Non Group</v>
          </cell>
        </row>
        <row r="45">
          <cell r="A45" t="str">
            <v>G0330</v>
          </cell>
          <cell r="B45" t="str">
            <v>Transport &amp; Environ.</v>
          </cell>
          <cell r="F45">
            <v>502020</v>
          </cell>
          <cell r="G45" t="str">
            <v>Contractors</v>
          </cell>
        </row>
        <row r="46">
          <cell r="A46" t="str">
            <v>G0340</v>
          </cell>
          <cell r="B46" t="str">
            <v>ENERGY EFFICIENCY</v>
          </cell>
          <cell r="F46">
            <v>502020</v>
          </cell>
          <cell r="G46" t="str">
            <v>Contractors</v>
          </cell>
        </row>
        <row r="47">
          <cell r="A47" t="str">
            <v>G0350</v>
          </cell>
          <cell r="B47" t="str">
            <v>ENERGY SUPPLY</v>
          </cell>
          <cell r="F47">
            <v>502020</v>
          </cell>
          <cell r="G47" t="str">
            <v>Contractors</v>
          </cell>
        </row>
        <row r="48">
          <cell r="A48" t="str">
            <v>G0351</v>
          </cell>
          <cell r="B48" t="str">
            <v>Licence Lite</v>
          </cell>
          <cell r="F48">
            <v>503000</v>
          </cell>
          <cell r="G48" t="str">
            <v>Voluntary Severance</v>
          </cell>
        </row>
        <row r="49">
          <cell r="A49" t="str">
            <v>G0360</v>
          </cell>
          <cell r="B49" t="str">
            <v>Design &amp; Capital Reg</v>
          </cell>
          <cell r="F49">
            <v>503000</v>
          </cell>
          <cell r="G49" t="str">
            <v>Voluntary Severance</v>
          </cell>
        </row>
        <row r="50">
          <cell r="A50" t="str">
            <v>G0370</v>
          </cell>
          <cell r="B50" t="str">
            <v>Transport</v>
          </cell>
          <cell r="F50">
            <v>503000</v>
          </cell>
          <cell r="G50" t="str">
            <v>Voluntary Severance</v>
          </cell>
        </row>
        <row r="51">
          <cell r="A51" t="str">
            <v>G0380</v>
          </cell>
          <cell r="B51" t="str">
            <v>Economic &amp; Bus PU</v>
          </cell>
          <cell r="F51">
            <v>503005</v>
          </cell>
          <cell r="G51" t="str">
            <v>Compensation Pmts - Mayoral Advisors</v>
          </cell>
        </row>
        <row r="52">
          <cell r="A52" t="str">
            <v>G0381</v>
          </cell>
          <cell r="B52" t="str">
            <v>Skills, SMES &amp; Food</v>
          </cell>
          <cell r="F52">
            <v>504000</v>
          </cell>
          <cell r="G52" t="str">
            <v>Recruitment Advertising</v>
          </cell>
        </row>
        <row r="53">
          <cell r="A53" t="str">
            <v>G0382</v>
          </cell>
          <cell r="B53" t="str">
            <v>Business Engagement</v>
          </cell>
          <cell r="F53">
            <v>504000</v>
          </cell>
          <cell r="G53" t="str">
            <v>Recruitment Advertising</v>
          </cell>
        </row>
        <row r="54">
          <cell r="A54" t="str">
            <v>G0383</v>
          </cell>
          <cell r="B54" t="str">
            <v>Growth &amp; Development</v>
          </cell>
          <cell r="F54">
            <v>504000</v>
          </cell>
          <cell r="G54" t="str">
            <v>Recruitment Advertising</v>
          </cell>
        </row>
        <row r="55">
          <cell r="A55" t="str">
            <v>G301C</v>
          </cell>
          <cell r="B55" t="str">
            <v>Mgt Costs D&amp;E-Capita</v>
          </cell>
          <cell r="F55">
            <v>504020</v>
          </cell>
          <cell r="G55" t="str">
            <v>Recruitment Agency Fees</v>
          </cell>
        </row>
        <row r="56">
          <cell r="A56" t="str">
            <v>G330C</v>
          </cell>
          <cell r="B56" t="str">
            <v>Tspt&amp;Environ-Capital</v>
          </cell>
          <cell r="F56">
            <v>504020</v>
          </cell>
          <cell r="G56" t="str">
            <v>Recruitment Agency Fees</v>
          </cell>
        </row>
        <row r="57">
          <cell r="A57" t="str">
            <v>G340C</v>
          </cell>
          <cell r="B57" t="str">
            <v>Energy Effic-Capital</v>
          </cell>
          <cell r="F57">
            <v>504020</v>
          </cell>
          <cell r="G57" t="str">
            <v>Recruitment Agency Fees</v>
          </cell>
        </row>
        <row r="58">
          <cell r="A58" t="str">
            <v>G360C</v>
          </cell>
          <cell r="B58" t="str">
            <v>Design&amp;Capital-Capit</v>
          </cell>
          <cell r="F58">
            <v>504030</v>
          </cell>
          <cell r="G58" t="str">
            <v>Recruitment Expenses</v>
          </cell>
        </row>
        <row r="59">
          <cell r="A59" t="str">
            <v>G380C</v>
          </cell>
          <cell r="B59" t="str">
            <v>EBPU Capital</v>
          </cell>
          <cell r="F59">
            <v>504030</v>
          </cell>
          <cell r="G59" t="str">
            <v>Recruitment Expenses</v>
          </cell>
        </row>
        <row r="60">
          <cell r="A60" t="str">
            <v>G381C</v>
          </cell>
          <cell r="B60" t="str">
            <v>EBPU Skills, SME&amp;EMP</v>
          </cell>
          <cell r="F60">
            <v>504030</v>
          </cell>
          <cell r="G60" t="str">
            <v>Recruitment Expenses</v>
          </cell>
        </row>
        <row r="61">
          <cell r="A61" t="str">
            <v>G0401</v>
          </cell>
          <cell r="B61" t="str">
            <v>Public Liaison</v>
          </cell>
          <cell r="F61">
            <v>504200</v>
          </cell>
          <cell r="G61" t="str">
            <v>Staff Training</v>
          </cell>
        </row>
        <row r="62">
          <cell r="A62" t="str">
            <v>G0410</v>
          </cell>
          <cell r="B62" t="str">
            <v>Gov &amp; Intern'l Rel's</v>
          </cell>
          <cell r="F62">
            <v>504200</v>
          </cell>
          <cell r="G62" t="str">
            <v>Staff Training</v>
          </cell>
        </row>
        <row r="63">
          <cell r="A63" t="str">
            <v>G0420</v>
          </cell>
          <cell r="B63" t="str">
            <v>Press Office</v>
          </cell>
          <cell r="F63">
            <v>504200</v>
          </cell>
          <cell r="G63" t="str">
            <v>Staff Training</v>
          </cell>
        </row>
        <row r="64">
          <cell r="A64" t="str">
            <v>G0450</v>
          </cell>
          <cell r="B64" t="str">
            <v>Marketing</v>
          </cell>
          <cell r="F64">
            <v>504210</v>
          </cell>
          <cell r="G64" t="str">
            <v>Conferences &amp; Seminars</v>
          </cell>
        </row>
        <row r="65">
          <cell r="A65" t="str">
            <v>G0460</v>
          </cell>
          <cell r="B65" t="str">
            <v>Events</v>
          </cell>
          <cell r="F65">
            <v>504210</v>
          </cell>
          <cell r="G65" t="str">
            <v>Conferences &amp; Seminars</v>
          </cell>
        </row>
        <row r="66">
          <cell r="A66" t="str">
            <v>G0470</v>
          </cell>
          <cell r="B66" t="str">
            <v>Cultural Campaigns</v>
          </cell>
          <cell r="F66">
            <v>504210</v>
          </cell>
          <cell r="G66" t="str">
            <v>Conferences &amp; Seminars</v>
          </cell>
        </row>
        <row r="67">
          <cell r="A67" t="str">
            <v>G0480</v>
          </cell>
          <cell r="B67" t="str">
            <v>Marketing, Brand &amp; D</v>
          </cell>
          <cell r="F67">
            <v>504250</v>
          </cell>
          <cell r="G67" t="str">
            <v>Professional &amp; Academic Fees - Employees</v>
          </cell>
        </row>
        <row r="68">
          <cell r="A68" t="str">
            <v>G0490</v>
          </cell>
          <cell r="B68" t="str">
            <v>Commercial</v>
          </cell>
          <cell r="F68">
            <v>504250</v>
          </cell>
          <cell r="G68" t="str">
            <v>Professional &amp; Academic Fees - Employees</v>
          </cell>
        </row>
        <row r="69">
          <cell r="A69" t="str">
            <v>G450C</v>
          </cell>
          <cell r="B69" t="str">
            <v>Marketing-Capital</v>
          </cell>
          <cell r="F69">
            <v>504250</v>
          </cell>
          <cell r="G69" t="str">
            <v>Professional &amp; Academic Fees - Employees</v>
          </cell>
        </row>
        <row r="70">
          <cell r="A70" t="str">
            <v>G9410</v>
          </cell>
          <cell r="B70" t="str">
            <v>Capital, Gov &amp; Int</v>
          </cell>
          <cell r="F70">
            <v>504300</v>
          </cell>
          <cell r="G70" t="str">
            <v>Staff Relocation</v>
          </cell>
        </row>
        <row r="71">
          <cell r="A71" t="str">
            <v>G9450</v>
          </cell>
          <cell r="B71" t="str">
            <v>Capital, Marketing</v>
          </cell>
          <cell r="F71">
            <v>504300</v>
          </cell>
          <cell r="G71" t="str">
            <v>Staff Relocation</v>
          </cell>
        </row>
        <row r="72">
          <cell r="A72" t="str">
            <v>G0501</v>
          </cell>
          <cell r="B72" t="str">
            <v>London 2012</v>
          </cell>
          <cell r="F72">
            <v>504300</v>
          </cell>
          <cell r="G72" t="str">
            <v>Staff Relocation</v>
          </cell>
        </row>
        <row r="73">
          <cell r="A73" t="str">
            <v>G0502</v>
          </cell>
          <cell r="B73" t="str">
            <v>City Operations</v>
          </cell>
          <cell r="F73">
            <v>504400</v>
          </cell>
          <cell r="G73" t="str">
            <v>Staff Medical Insurance &amp; Treatment</v>
          </cell>
        </row>
        <row r="74">
          <cell r="A74" t="str">
            <v>G0503</v>
          </cell>
          <cell r="B74" t="str">
            <v>London Ambassadors</v>
          </cell>
          <cell r="F74">
            <v>504400</v>
          </cell>
          <cell r="G74" t="str">
            <v>Staff Medical Insurance &amp; Treatment</v>
          </cell>
        </row>
        <row r="75">
          <cell r="A75" t="str">
            <v>G501C</v>
          </cell>
          <cell r="B75" t="str">
            <v>London 2012-Capital</v>
          </cell>
          <cell r="F75">
            <v>504400</v>
          </cell>
          <cell r="G75" t="str">
            <v>Staff Medical Insurance &amp; Treatment</v>
          </cell>
        </row>
        <row r="76">
          <cell r="A76" t="str">
            <v>G502C</v>
          </cell>
          <cell r="B76" t="str">
            <v>City Ops-Capital</v>
          </cell>
          <cell r="F76">
            <v>504420</v>
          </cell>
          <cell r="G76" t="str">
            <v>Medical &amp; First Aid Materials</v>
          </cell>
        </row>
        <row r="77">
          <cell r="A77" t="str">
            <v>G503C</v>
          </cell>
          <cell r="B77" t="str">
            <v>Lndn Ambassdrs-Capit</v>
          </cell>
          <cell r="F77">
            <v>504420</v>
          </cell>
          <cell r="G77" t="str">
            <v>Medical &amp; First Aid Materials</v>
          </cell>
        </row>
        <row r="78">
          <cell r="A78" t="str">
            <v>G504C</v>
          </cell>
          <cell r="B78" t="str">
            <v>City Operatns-Capita</v>
          </cell>
          <cell r="F78">
            <v>504420</v>
          </cell>
          <cell r="G78" t="str">
            <v>Medical &amp; First Aid Materials</v>
          </cell>
        </row>
        <row r="79">
          <cell r="A79" t="str">
            <v>G0601</v>
          </cell>
          <cell r="B79" t="str">
            <v>Mgt.costs - Priv.Off</v>
          </cell>
          <cell r="F79">
            <v>504500</v>
          </cell>
          <cell r="G79" t="str">
            <v>Staff Welfare Benefits</v>
          </cell>
        </row>
        <row r="80">
          <cell r="A80" t="str">
            <v>G0602</v>
          </cell>
          <cell r="B80" t="str">
            <v>Gov &amp; Intern'l Rel's</v>
          </cell>
          <cell r="F80">
            <v>504500</v>
          </cell>
          <cell r="G80" t="str">
            <v>Staff Welfare Benefits</v>
          </cell>
        </row>
        <row r="81">
          <cell r="A81" t="str">
            <v>G0603</v>
          </cell>
          <cell r="B81" t="str">
            <v>Intern'l Relations</v>
          </cell>
          <cell r="F81">
            <v>504500</v>
          </cell>
          <cell r="G81" t="str">
            <v>Staff Welfare Benefits</v>
          </cell>
        </row>
        <row r="82">
          <cell r="A82" t="str">
            <v>G0610</v>
          </cell>
          <cell r="B82" t="str">
            <v>Political Advisors</v>
          </cell>
          <cell r="F82">
            <v>504510</v>
          </cell>
          <cell r="G82" t="str">
            <v>Staff Communications</v>
          </cell>
        </row>
        <row r="83">
          <cell r="A83" t="str">
            <v>G0701</v>
          </cell>
          <cell r="B83" t="str">
            <v>Mgt.costs-Resources</v>
          </cell>
          <cell r="F83">
            <v>504510</v>
          </cell>
          <cell r="G83" t="str">
            <v>Staff Communications</v>
          </cell>
        </row>
        <row r="84">
          <cell r="A84" t="str">
            <v>G0705</v>
          </cell>
          <cell r="B84" t="str">
            <v>EPMU</v>
          </cell>
          <cell r="F84">
            <v>504510</v>
          </cell>
          <cell r="G84" t="str">
            <v>Staff Communications</v>
          </cell>
        </row>
        <row r="85">
          <cell r="A85" t="str">
            <v>G0710</v>
          </cell>
          <cell r="B85" t="str">
            <v>Finance</v>
          </cell>
          <cell r="F85">
            <v>504520</v>
          </cell>
          <cell r="G85" t="str">
            <v>Staff Awards &amp; Commendations</v>
          </cell>
        </row>
        <row r="86">
          <cell r="A86" t="str">
            <v>G0711</v>
          </cell>
          <cell r="B86" t="str">
            <v>Group Finance</v>
          </cell>
          <cell r="F86">
            <v>504520</v>
          </cell>
          <cell r="G86" t="str">
            <v>Staff Awards &amp; Commendations</v>
          </cell>
        </row>
        <row r="87">
          <cell r="A87" t="str">
            <v>G0712</v>
          </cell>
          <cell r="B87" t="str">
            <v>Fund Account</v>
          </cell>
          <cell r="F87">
            <v>504520</v>
          </cell>
          <cell r="G87" t="str">
            <v>Staff Awards &amp; Commendations</v>
          </cell>
        </row>
        <row r="88">
          <cell r="A88" t="str">
            <v>G0713</v>
          </cell>
          <cell r="B88" t="str">
            <v>Financial Accounting</v>
          </cell>
          <cell r="F88">
            <v>504530</v>
          </cell>
          <cell r="G88" t="str">
            <v>Staff Entertainment</v>
          </cell>
        </row>
        <row r="89">
          <cell r="A89" t="str">
            <v>G0714</v>
          </cell>
          <cell r="B89" t="str">
            <v>CROSSRAIL/BRS</v>
          </cell>
          <cell r="F89">
            <v>504530</v>
          </cell>
          <cell r="G89" t="str">
            <v>Staff Entertainment</v>
          </cell>
        </row>
        <row r="90">
          <cell r="A90" t="str">
            <v>G0715</v>
          </cell>
          <cell r="B90" t="str">
            <v>NLE</v>
          </cell>
          <cell r="F90">
            <v>504530</v>
          </cell>
          <cell r="G90" t="str">
            <v>Staff Entertainment</v>
          </cell>
        </row>
        <row r="91">
          <cell r="A91" t="str">
            <v>G0716</v>
          </cell>
          <cell r="B91" t="str">
            <v>NNDR Pool</v>
          </cell>
          <cell r="F91">
            <v>504600</v>
          </cell>
          <cell r="G91" t="str">
            <v>Tribunal Awards &amp; Other Settlements</v>
          </cell>
        </row>
        <row r="92">
          <cell r="A92" t="str">
            <v>G0718</v>
          </cell>
          <cell r="B92" t="str">
            <v>Treasury Services</v>
          </cell>
          <cell r="F92">
            <v>504600</v>
          </cell>
          <cell r="G92" t="str">
            <v>Tribunal Awards &amp; Other Settlements</v>
          </cell>
        </row>
        <row r="93">
          <cell r="A93" t="str">
            <v>G0719</v>
          </cell>
          <cell r="B93" t="str">
            <v>Corp Items (Finance)</v>
          </cell>
          <cell r="F93">
            <v>504600</v>
          </cell>
          <cell r="G93" t="str">
            <v>Tribunal Awards &amp; Other Settlements</v>
          </cell>
        </row>
        <row r="94">
          <cell r="A94" t="str">
            <v>G0720</v>
          </cell>
          <cell r="B94" t="str">
            <v>Facilities Man'memt</v>
          </cell>
          <cell r="F94">
            <v>504700</v>
          </cell>
          <cell r="G94" t="str">
            <v>Minor Staff Expenses</v>
          </cell>
        </row>
        <row r="95">
          <cell r="A95" t="str">
            <v>G0721</v>
          </cell>
          <cell r="B95" t="str">
            <v>Support Services</v>
          </cell>
          <cell r="F95">
            <v>504700</v>
          </cell>
          <cell r="G95" t="str">
            <v>Minor Staff Expenses</v>
          </cell>
        </row>
        <row r="96">
          <cell r="A96" t="str">
            <v>G0722</v>
          </cell>
          <cell r="B96" t="str">
            <v>BLKDAmenities</v>
          </cell>
          <cell r="F96">
            <v>504700</v>
          </cell>
          <cell r="G96" t="str">
            <v>Minor Staff Expenses</v>
          </cell>
        </row>
        <row r="97">
          <cell r="A97" t="str">
            <v>G0723</v>
          </cell>
          <cell r="B97" t="str">
            <v>Infrastructure</v>
          </cell>
          <cell r="F97">
            <v>504701</v>
          </cell>
          <cell r="G97" t="str">
            <v>CRB Checks</v>
          </cell>
        </row>
        <row r="98">
          <cell r="A98" t="str">
            <v>G0724</v>
          </cell>
          <cell r="B98" t="str">
            <v>BLKD Resilience</v>
          </cell>
          <cell r="F98">
            <v>504702</v>
          </cell>
          <cell r="G98" t="str">
            <v>Childcare Vouchers</v>
          </cell>
        </row>
        <row r="99">
          <cell r="A99" t="str">
            <v>G0725</v>
          </cell>
          <cell r="B99" t="str">
            <v>London Squares</v>
          </cell>
          <cell r="F99">
            <v>504703</v>
          </cell>
          <cell r="G99" t="str">
            <v>Cycle to work bikes</v>
          </cell>
        </row>
        <row r="100">
          <cell r="A100" t="str">
            <v>G0726</v>
          </cell>
          <cell r="B100" t="str">
            <v>Amenities</v>
          </cell>
          <cell r="F100">
            <v>504704</v>
          </cell>
          <cell r="G100" t="str">
            <v>Non-GLA staff-Other expenses</v>
          </cell>
        </row>
        <row r="101">
          <cell r="A101" t="str">
            <v>G0730</v>
          </cell>
          <cell r="B101" t="str">
            <v>Human Resources</v>
          </cell>
          <cell r="F101">
            <v>504710</v>
          </cell>
          <cell r="G101" t="str">
            <v>PAYE on Staff Benefits</v>
          </cell>
        </row>
        <row r="102">
          <cell r="A102" t="str">
            <v>G0740</v>
          </cell>
          <cell r="B102" t="str">
            <v>Technology Group</v>
          </cell>
          <cell r="F102">
            <v>504710</v>
          </cell>
          <cell r="G102" t="str">
            <v>PAYE on Staff Benefits</v>
          </cell>
        </row>
        <row r="103">
          <cell r="A103" t="str">
            <v>G0750</v>
          </cell>
          <cell r="B103" t="str">
            <v>Legal</v>
          </cell>
          <cell r="F103">
            <v>504710</v>
          </cell>
          <cell r="G103" t="str">
            <v>PAYE on Staff Benefits</v>
          </cell>
        </row>
        <row r="104">
          <cell r="A104" t="str">
            <v>G0799</v>
          </cell>
          <cell r="B104" t="str">
            <v>Transition_LDA_HCA</v>
          </cell>
          <cell r="F104">
            <v>504720</v>
          </cell>
          <cell r="G104" t="str">
            <v>Apprenticeship levy</v>
          </cell>
        </row>
        <row r="105">
          <cell r="A105" t="str">
            <v>G710C</v>
          </cell>
          <cell r="B105" t="str">
            <v>Finance-Capital</v>
          </cell>
          <cell r="F105">
            <v>509995</v>
          </cell>
          <cell r="G105" t="str">
            <v>Dev Prop Capital -Employee Expenses</v>
          </cell>
        </row>
        <row r="106">
          <cell r="A106" t="str">
            <v>G719C</v>
          </cell>
          <cell r="B106" t="str">
            <v>Corporate Projects</v>
          </cell>
          <cell r="F106">
            <v>509995</v>
          </cell>
          <cell r="G106" t="str">
            <v>Dev Prop Capital -Employee Expenses</v>
          </cell>
        </row>
        <row r="107">
          <cell r="A107" t="str">
            <v>G723C</v>
          </cell>
          <cell r="B107" t="str">
            <v>Infrastructure-Capit</v>
          </cell>
          <cell r="F107">
            <v>509999</v>
          </cell>
          <cell r="G107" t="str">
            <v>Capitalisation - Employee Expenses</v>
          </cell>
        </row>
        <row r="108">
          <cell r="A108" t="str">
            <v>G740C</v>
          </cell>
          <cell r="B108" t="str">
            <v>Technology Grp-Capit</v>
          </cell>
          <cell r="F108">
            <v>509999</v>
          </cell>
          <cell r="G108" t="str">
            <v>Capitalisation - Employee Expenses</v>
          </cell>
        </row>
        <row r="109">
          <cell r="A109" t="str">
            <v>G9710</v>
          </cell>
          <cell r="B109" t="str">
            <v>Capital, Finace</v>
          </cell>
          <cell r="F109">
            <v>509999</v>
          </cell>
          <cell r="G109" t="str">
            <v>Capitalisation - Employee Expenses</v>
          </cell>
        </row>
        <row r="110">
          <cell r="A110" t="str">
            <v>G9720</v>
          </cell>
          <cell r="B110" t="str">
            <v>Capital, Facilities</v>
          </cell>
          <cell r="F110">
            <v>510000</v>
          </cell>
          <cell r="G110" t="str">
            <v>Building Maintenance &amp; Repairs</v>
          </cell>
        </row>
        <row r="111">
          <cell r="A111" t="str">
            <v>G9723</v>
          </cell>
          <cell r="B111" t="str">
            <v>Capital, Infrastruct</v>
          </cell>
          <cell r="F111">
            <v>510000</v>
          </cell>
          <cell r="G111" t="str">
            <v>Building Maintenance &amp; Repairs</v>
          </cell>
        </row>
        <row r="112">
          <cell r="A112" t="str">
            <v>G9740</v>
          </cell>
          <cell r="B112" t="str">
            <v>Capital, Tech</v>
          </cell>
          <cell r="F112">
            <v>510000</v>
          </cell>
          <cell r="G112" t="str">
            <v>Building Maintenance &amp; Repairs</v>
          </cell>
        </row>
        <row r="113">
          <cell r="A113" t="str">
            <v>G0801</v>
          </cell>
          <cell r="B113" t="str">
            <v>Mgt.costs-Secr'ariat</v>
          </cell>
          <cell r="F113">
            <v>510001</v>
          </cell>
          <cell r="G113" t="str">
            <v>External Building Maintenance</v>
          </cell>
        </row>
        <row r="114">
          <cell r="A114" t="str">
            <v>G0802</v>
          </cell>
          <cell r="B114" t="str">
            <v>Assembly Meet Sup't</v>
          </cell>
          <cell r="F114">
            <v>510001</v>
          </cell>
          <cell r="G114" t="str">
            <v>External Building Maintenance</v>
          </cell>
        </row>
        <row r="115">
          <cell r="A115" t="str">
            <v>G0810</v>
          </cell>
          <cell r="B115" t="str">
            <v>Members</v>
          </cell>
          <cell r="F115">
            <v>510001</v>
          </cell>
          <cell r="G115" t="str">
            <v>External Building Maintenance</v>
          </cell>
        </row>
        <row r="116">
          <cell r="A116" t="str">
            <v>G0820</v>
          </cell>
          <cell r="B116" t="str">
            <v>Independent Member</v>
          </cell>
          <cell r="F116">
            <v>510002</v>
          </cell>
          <cell r="G116" t="str">
            <v>Lift Maintenance</v>
          </cell>
        </row>
        <row r="117">
          <cell r="A117" t="str">
            <v>G0821</v>
          </cell>
          <cell r="B117" t="str">
            <v>Labour</v>
          </cell>
          <cell r="F117">
            <v>510002</v>
          </cell>
          <cell r="G117" t="str">
            <v>Lift Maintenance</v>
          </cell>
        </row>
        <row r="118">
          <cell r="A118" t="str">
            <v>G0822</v>
          </cell>
          <cell r="B118" t="str">
            <v>Conservative</v>
          </cell>
          <cell r="F118">
            <v>510002</v>
          </cell>
          <cell r="G118" t="str">
            <v>Lift Maintenance</v>
          </cell>
        </row>
        <row r="119">
          <cell r="A119" t="str">
            <v>G0823</v>
          </cell>
          <cell r="B119" t="str">
            <v>Liberal Democrat</v>
          </cell>
          <cell r="F119">
            <v>510005</v>
          </cell>
          <cell r="G119" t="str">
            <v>Electrical Equipment Maintenance</v>
          </cell>
        </row>
        <row r="120">
          <cell r="A120" t="str">
            <v>G0824</v>
          </cell>
          <cell r="B120" t="str">
            <v>Green</v>
          </cell>
          <cell r="F120">
            <v>510005</v>
          </cell>
          <cell r="G120" t="str">
            <v>Electrical Equipment Maintenance</v>
          </cell>
        </row>
        <row r="121">
          <cell r="A121" t="str">
            <v>G0825</v>
          </cell>
          <cell r="B121" t="str">
            <v>UKIP</v>
          </cell>
          <cell r="F121">
            <v>510005</v>
          </cell>
          <cell r="G121" t="str">
            <v>Electrical Equipment Maintenance</v>
          </cell>
        </row>
        <row r="122">
          <cell r="A122" t="str">
            <v>G0830</v>
          </cell>
          <cell r="B122" t="str">
            <v>External Relations</v>
          </cell>
          <cell r="F122">
            <v>510006</v>
          </cell>
          <cell r="G122" t="str">
            <v>Common Area Cleaning</v>
          </cell>
        </row>
        <row r="123">
          <cell r="A123" t="str">
            <v>G0840</v>
          </cell>
          <cell r="B123" t="str">
            <v>Scrutiny</v>
          </cell>
          <cell r="F123">
            <v>510007</v>
          </cell>
          <cell r="G123" t="str">
            <v>HVAC Maintenance</v>
          </cell>
        </row>
        <row r="124">
          <cell r="A124" t="str">
            <v>G0850</v>
          </cell>
          <cell r="B124" t="str">
            <v>Elections &amp; Projects</v>
          </cell>
          <cell r="F124">
            <v>510008</v>
          </cell>
          <cell r="G124" t="str">
            <v>On Site Costs</v>
          </cell>
        </row>
        <row r="125">
          <cell r="A125" t="str">
            <v>G0110</v>
          </cell>
          <cell r="B125" t="str">
            <v>Elections</v>
          </cell>
          <cell r="F125">
            <v>510010</v>
          </cell>
          <cell r="G125" t="str">
            <v>Property Management Fees</v>
          </cell>
        </row>
        <row r="126">
          <cell r="A126" t="str">
            <v>G0900</v>
          </cell>
          <cell r="B126" t="str">
            <v>PCS - GLA Projects</v>
          </cell>
          <cell r="F126">
            <v>510010</v>
          </cell>
          <cell r="G126" t="str">
            <v>Property Management Fees</v>
          </cell>
        </row>
        <row r="127">
          <cell r="A127" t="str">
            <v>G0901</v>
          </cell>
          <cell r="B127" t="str">
            <v>Hsg-Prgrmme IMS</v>
          </cell>
          <cell r="F127">
            <v>510010</v>
          </cell>
          <cell r="G127" t="str">
            <v>Property Management Fees</v>
          </cell>
        </row>
        <row r="128">
          <cell r="A128" t="str">
            <v>G0902</v>
          </cell>
          <cell r="B128" t="str">
            <v>Hsg Director (GLA)</v>
          </cell>
          <cell r="F128">
            <v>510011</v>
          </cell>
          <cell r="G128" t="str">
            <v>Planning Fees</v>
          </cell>
        </row>
        <row r="129">
          <cell r="A129" t="str">
            <v>G0905</v>
          </cell>
          <cell r="B129" t="str">
            <v>Hsg Strat &amp; Serv</v>
          </cell>
          <cell r="F129">
            <v>510011</v>
          </cell>
          <cell r="G129" t="str">
            <v>Planning Fees</v>
          </cell>
        </row>
        <row r="130">
          <cell r="A130" t="str">
            <v>G0910</v>
          </cell>
          <cell r="B130" t="str">
            <v>Hsg North East (GLA)</v>
          </cell>
          <cell r="F130">
            <v>510011</v>
          </cell>
          <cell r="G130" t="str">
            <v>Planning Fees</v>
          </cell>
        </row>
        <row r="131">
          <cell r="A131" t="str">
            <v>G0920</v>
          </cell>
          <cell r="B131" t="str">
            <v>Hsg North West (GLA)</v>
          </cell>
          <cell r="F131">
            <v>510012</v>
          </cell>
          <cell r="G131" t="str">
            <v>Valuation Fees</v>
          </cell>
        </row>
        <row r="132">
          <cell r="A132" t="str">
            <v>G0930</v>
          </cell>
          <cell r="B132" t="str">
            <v>Hsg South (GLA)</v>
          </cell>
          <cell r="F132">
            <v>510012</v>
          </cell>
          <cell r="G132" t="str">
            <v>Valuation Fees</v>
          </cell>
        </row>
        <row r="133">
          <cell r="A133" t="str">
            <v>G0940</v>
          </cell>
          <cell r="B133" t="str">
            <v>Hsg Programme (GLA)</v>
          </cell>
          <cell r="F133">
            <v>510012</v>
          </cell>
          <cell r="G133" t="str">
            <v>Valuation Fees</v>
          </cell>
        </row>
        <row r="134">
          <cell r="A134" t="str">
            <v>G0950</v>
          </cell>
          <cell r="B134" t="str">
            <v>Hsg Ln Thmes Gtw GLA</v>
          </cell>
          <cell r="F134">
            <v>510013</v>
          </cell>
          <cell r="G134" t="str">
            <v>Home buy agents fees</v>
          </cell>
        </row>
        <row r="135">
          <cell r="A135" t="str">
            <v>G0960</v>
          </cell>
          <cell r="B135" t="str">
            <v>Hsg Land &amp; Dev (GLA)</v>
          </cell>
          <cell r="F135">
            <v>510013</v>
          </cell>
          <cell r="G135" t="str">
            <v>Home buy agents fees</v>
          </cell>
        </row>
        <row r="136">
          <cell r="A136" t="str">
            <v>G0970</v>
          </cell>
          <cell r="B136" t="str">
            <v>Hsg Est Mngt (GLA)</v>
          </cell>
          <cell r="F136">
            <v>510013</v>
          </cell>
          <cell r="G136" t="str">
            <v>Home buy agents fees</v>
          </cell>
        </row>
        <row r="137">
          <cell r="A137" t="str">
            <v>G0980</v>
          </cell>
          <cell r="B137" t="str">
            <v>CPOs Revenue (GLA)</v>
          </cell>
          <cell r="F137">
            <v>510014</v>
          </cell>
          <cell r="G137" t="str">
            <v>Estate agents fees</v>
          </cell>
        </row>
        <row r="138">
          <cell r="A138" t="str">
            <v>G0990</v>
          </cell>
          <cell r="B138" t="str">
            <v>ODA Olympics Grt Fun</v>
          </cell>
          <cell r="F138">
            <v>510014</v>
          </cell>
          <cell r="G138" t="str">
            <v>Estate agents fees</v>
          </cell>
        </row>
        <row r="139">
          <cell r="A139" t="str">
            <v>G900C</v>
          </cell>
          <cell r="B139" t="str">
            <v>PCS-GLA Proj-Capital</v>
          </cell>
          <cell r="F139">
            <v>510014</v>
          </cell>
          <cell r="G139" t="str">
            <v>Estate agents fees</v>
          </cell>
        </row>
        <row r="140">
          <cell r="A140" t="str">
            <v>G901C</v>
          </cell>
          <cell r="B140" t="str">
            <v>Hsg-Prog IMS-Capital</v>
          </cell>
          <cell r="F140">
            <v>510015</v>
          </cell>
          <cell r="G140" t="str">
            <v>Stamp duty</v>
          </cell>
        </row>
        <row r="141">
          <cell r="A141" t="str">
            <v>G902C</v>
          </cell>
          <cell r="B141" t="str">
            <v>HZ Capital Grant GLA</v>
          </cell>
          <cell r="F141">
            <v>510015</v>
          </cell>
          <cell r="G141" t="str">
            <v>Stamp duty</v>
          </cell>
        </row>
        <row r="142">
          <cell r="A142" t="str">
            <v>G903C</v>
          </cell>
          <cell r="B142" t="str">
            <v>HZ Capital Loan GLA</v>
          </cell>
          <cell r="F142">
            <v>510015</v>
          </cell>
          <cell r="G142" t="str">
            <v>Stamp duty</v>
          </cell>
        </row>
        <row r="143">
          <cell r="A143" t="str">
            <v>G910C</v>
          </cell>
          <cell r="B143" t="str">
            <v>Hsg NE-Capital</v>
          </cell>
          <cell r="F143">
            <v>510016</v>
          </cell>
          <cell r="G143" t="str">
            <v>Quantity Surveyor fees</v>
          </cell>
        </row>
        <row r="144">
          <cell r="A144" t="str">
            <v>G960C</v>
          </cell>
          <cell r="B144" t="str">
            <v>Hsg Land &amp; Dev-Cap</v>
          </cell>
          <cell r="F144">
            <v>510016</v>
          </cell>
          <cell r="G144" t="str">
            <v>Quantity Surveyor fees</v>
          </cell>
        </row>
        <row r="145">
          <cell r="A145" t="str">
            <v>G980C</v>
          </cell>
          <cell r="B145" t="str">
            <v>CPOs Capital (GLA)</v>
          </cell>
          <cell r="F145">
            <v>510016</v>
          </cell>
          <cell r="G145" t="str">
            <v>Quantity Surveyor fees</v>
          </cell>
        </row>
        <row r="146">
          <cell r="A146" t="str">
            <v>G9960</v>
          </cell>
          <cell r="B146" t="str">
            <v>Hsg &amp; Land Property</v>
          </cell>
          <cell r="F146">
            <v>510017</v>
          </cell>
          <cell r="G146" t="str">
            <v>Centre Management Costs</v>
          </cell>
        </row>
        <row r="147">
          <cell r="A147" t="str">
            <v>GM.0101</v>
          </cell>
          <cell r="B147" t="str">
            <v>Chief Execs Office</v>
          </cell>
          <cell r="F147">
            <v>510020</v>
          </cell>
          <cell r="G147" t="str">
            <v>Security Equipment</v>
          </cell>
        </row>
        <row r="148">
          <cell r="A148" t="str">
            <v>GM.0101.001</v>
          </cell>
          <cell r="B148" t="str">
            <v>Chief Execs Office S</v>
          </cell>
          <cell r="F148">
            <v>510020</v>
          </cell>
          <cell r="G148" t="str">
            <v>Security Equipment</v>
          </cell>
        </row>
        <row r="149">
          <cell r="A149" t="str">
            <v>GM.0101.002</v>
          </cell>
          <cell r="B149" t="str">
            <v>Working For London</v>
          </cell>
          <cell r="F149">
            <v>510020</v>
          </cell>
          <cell r="G149" t="str">
            <v>Security Equipment</v>
          </cell>
        </row>
        <row r="150">
          <cell r="A150" t="str">
            <v>GJ.0102</v>
          </cell>
          <cell r="B150" t="str">
            <v>Strategic Mangement</v>
          </cell>
          <cell r="F150">
            <v>510025</v>
          </cell>
          <cell r="G150" t="str">
            <v>Security Services (Guards)</v>
          </cell>
        </row>
        <row r="151">
          <cell r="A151" t="str">
            <v>GJ.0102.001</v>
          </cell>
          <cell r="B151" t="str">
            <v>Strategic Mangement</v>
          </cell>
          <cell r="F151">
            <v>510025</v>
          </cell>
          <cell r="G151" t="str">
            <v>Security Services (Guards)</v>
          </cell>
        </row>
        <row r="152">
          <cell r="A152" t="str">
            <v>GJ.0102.002</v>
          </cell>
          <cell r="B152" t="str">
            <v>Internal Communicati</v>
          </cell>
          <cell r="F152">
            <v>510025</v>
          </cell>
          <cell r="G152" t="str">
            <v>Security Services (Guards)</v>
          </cell>
        </row>
        <row r="153">
          <cell r="A153" t="str">
            <v>GJ.0102.003</v>
          </cell>
          <cell r="B153" t="str">
            <v>Strat Management sta</v>
          </cell>
          <cell r="F153">
            <v>510030</v>
          </cell>
          <cell r="G153" t="str">
            <v>Dilapidations</v>
          </cell>
        </row>
        <row r="154">
          <cell r="A154" t="str">
            <v>GJ.0102.004</v>
          </cell>
          <cell r="B154" t="str">
            <v>Social Committee</v>
          </cell>
          <cell r="F154">
            <v>510030</v>
          </cell>
          <cell r="G154" t="str">
            <v>Dilapidations</v>
          </cell>
        </row>
        <row r="155">
          <cell r="A155" t="str">
            <v>GR.0103</v>
          </cell>
          <cell r="B155" t="str">
            <v>DIGITAL PROJECTS TEA</v>
          </cell>
          <cell r="F155">
            <v>510030</v>
          </cell>
          <cell r="G155" t="str">
            <v>Dilapidations</v>
          </cell>
        </row>
        <row r="156">
          <cell r="A156" t="str">
            <v>GR.0103.001</v>
          </cell>
          <cell r="B156" t="str">
            <v>101 PROJECT</v>
          </cell>
          <cell r="F156">
            <v>510050</v>
          </cell>
          <cell r="G156" t="str">
            <v>Property Service Charges</v>
          </cell>
        </row>
        <row r="157">
          <cell r="A157" t="str">
            <v>GM.0104</v>
          </cell>
          <cell r="B157" t="str">
            <v>Core CMT</v>
          </cell>
          <cell r="F157">
            <v>510050</v>
          </cell>
          <cell r="G157" t="str">
            <v>Property Service Charges</v>
          </cell>
        </row>
        <row r="158">
          <cell r="A158" t="str">
            <v>GM.0104.001</v>
          </cell>
          <cell r="B158" t="str">
            <v>Core CMT Staffing</v>
          </cell>
          <cell r="F158">
            <v>510050</v>
          </cell>
          <cell r="G158" t="str">
            <v>Property Service Charges</v>
          </cell>
        </row>
        <row r="159">
          <cell r="A159" t="str">
            <v>GM.0104.002</v>
          </cell>
          <cell r="B159" t="str">
            <v>Core CMT Non-staffin</v>
          </cell>
          <cell r="F159">
            <v>510051</v>
          </cell>
          <cell r="G159" t="str">
            <v>Land/Ground Rents</v>
          </cell>
        </row>
        <row r="160">
          <cell r="A160" t="str">
            <v>GM.0105</v>
          </cell>
          <cell r="B160" t="str">
            <v>Performance and Gove</v>
          </cell>
          <cell r="F160">
            <v>510051</v>
          </cell>
          <cell r="G160" t="str">
            <v>Land/Ground Rents</v>
          </cell>
        </row>
        <row r="161">
          <cell r="A161" t="str">
            <v>GM.0105.001</v>
          </cell>
          <cell r="B161" t="str">
            <v>Performance and Gove</v>
          </cell>
          <cell r="F161">
            <v>510051</v>
          </cell>
          <cell r="G161" t="str">
            <v>Land/Ground Rents</v>
          </cell>
        </row>
        <row r="162">
          <cell r="A162" t="str">
            <v>GM.0105.002</v>
          </cell>
          <cell r="B162" t="str">
            <v>Performance and Gove</v>
          </cell>
          <cell r="F162">
            <v>510052</v>
          </cell>
          <cell r="G162" t="str">
            <v>Grounds Maintenance</v>
          </cell>
        </row>
        <row r="163">
          <cell r="A163" t="str">
            <v>GM.0106</v>
          </cell>
          <cell r="B163" t="str">
            <v>Committee</v>
          </cell>
          <cell r="F163">
            <v>510052</v>
          </cell>
          <cell r="G163" t="str">
            <v>Grounds Maintenance</v>
          </cell>
        </row>
        <row r="164">
          <cell r="A164" t="str">
            <v>GM.0106.001</v>
          </cell>
          <cell r="B164" t="str">
            <v>Committee Staffing</v>
          </cell>
          <cell r="F164">
            <v>510052</v>
          </cell>
          <cell r="G164" t="str">
            <v>Grounds Maintenance</v>
          </cell>
        </row>
        <row r="165">
          <cell r="A165" t="str">
            <v>GM.0106.002</v>
          </cell>
          <cell r="B165" t="str">
            <v>Committee Non-Staffi</v>
          </cell>
          <cell r="F165">
            <v>510053</v>
          </cell>
          <cell r="G165" t="str">
            <v>Landscape Maintenance</v>
          </cell>
        </row>
        <row r="166">
          <cell r="A166" t="str">
            <v>GM.0106.003</v>
          </cell>
          <cell r="B166" t="str">
            <v>London Enterprise Pa</v>
          </cell>
          <cell r="F166">
            <v>510053</v>
          </cell>
          <cell r="G166" t="str">
            <v>Landscape Maintenance</v>
          </cell>
        </row>
        <row r="167">
          <cell r="A167" t="str">
            <v>GM.0106.004</v>
          </cell>
          <cell r="B167" t="str">
            <v>CMT Shared Service</v>
          </cell>
          <cell r="F167">
            <v>510053</v>
          </cell>
          <cell r="G167" t="str">
            <v>Landscape Maintenance</v>
          </cell>
        </row>
        <row r="168">
          <cell r="A168" t="str">
            <v>GM.0106.005</v>
          </cell>
          <cell r="B168" t="str">
            <v>TfL Shared Service</v>
          </cell>
          <cell r="F168">
            <v>510054</v>
          </cell>
          <cell r="G168" t="str">
            <v>Landscape Architect fees</v>
          </cell>
        </row>
        <row r="169">
          <cell r="A169" t="str">
            <v>GM.0106.006</v>
          </cell>
          <cell r="B169" t="str">
            <v>OPDC Shared Service</v>
          </cell>
          <cell r="F169">
            <v>510054</v>
          </cell>
          <cell r="G169" t="str">
            <v>Landscape Architect fees</v>
          </cell>
        </row>
        <row r="170">
          <cell r="A170" t="str">
            <v>GM.0106.007</v>
          </cell>
          <cell r="B170" t="str">
            <v>LLDC Shared Service</v>
          </cell>
          <cell r="F170">
            <v>510054</v>
          </cell>
          <cell r="G170" t="str">
            <v>Landscape Architect fees</v>
          </cell>
        </row>
        <row r="171">
          <cell r="A171" t="str">
            <v>GM.0107</v>
          </cell>
          <cell r="B171" t="str">
            <v>Standards</v>
          </cell>
          <cell r="F171">
            <v>510055</v>
          </cell>
          <cell r="G171" t="str">
            <v>Fence Maintenance</v>
          </cell>
        </row>
        <row r="172">
          <cell r="A172" t="str">
            <v>GM.0107.001</v>
          </cell>
          <cell r="B172" t="str">
            <v>Standards Staffing</v>
          </cell>
          <cell r="F172">
            <v>510055</v>
          </cell>
          <cell r="G172" t="str">
            <v>Fence Maintenance</v>
          </cell>
        </row>
        <row r="173">
          <cell r="A173" t="str">
            <v>GM.0107.002</v>
          </cell>
          <cell r="B173" t="str">
            <v>Standards Non-Staffi</v>
          </cell>
          <cell r="F173">
            <v>510055</v>
          </cell>
          <cell r="G173" t="str">
            <v>Fence Maintenance</v>
          </cell>
        </row>
        <row r="174">
          <cell r="A174" t="str">
            <v>GM.0108</v>
          </cell>
          <cell r="B174" t="str">
            <v>London Resilience (C</v>
          </cell>
          <cell r="F174">
            <v>510056</v>
          </cell>
          <cell r="G174" t="str">
            <v>Site Supervision</v>
          </cell>
        </row>
        <row r="175">
          <cell r="A175" t="str">
            <v>GM.0108.001</v>
          </cell>
          <cell r="B175" t="str">
            <v>London Resilience St</v>
          </cell>
          <cell r="F175">
            <v>510056</v>
          </cell>
          <cell r="G175" t="str">
            <v>Site Supervision</v>
          </cell>
        </row>
        <row r="176">
          <cell r="A176" t="str">
            <v>GM.0108.002</v>
          </cell>
          <cell r="B176" t="str">
            <v>London Resilience Ge</v>
          </cell>
          <cell r="F176">
            <v>510056</v>
          </cell>
          <cell r="G176" t="str">
            <v>Site Supervision</v>
          </cell>
        </row>
        <row r="177">
          <cell r="A177" t="str">
            <v>GM.0108.003</v>
          </cell>
          <cell r="B177" t="str">
            <v>London Resilience An</v>
          </cell>
          <cell r="F177">
            <v>510090</v>
          </cell>
          <cell r="G177" t="str">
            <v>Minor Property Expenses / Receipts</v>
          </cell>
        </row>
        <row r="178">
          <cell r="A178" t="str">
            <v>GM.0109</v>
          </cell>
          <cell r="B178" t="str">
            <v>Governance and Resil</v>
          </cell>
          <cell r="F178">
            <v>510090</v>
          </cell>
          <cell r="G178" t="str">
            <v>Minor Property Expenses / Receipts</v>
          </cell>
        </row>
        <row r="179">
          <cell r="A179" t="str">
            <v>GM.0109.001</v>
          </cell>
          <cell r="B179" t="str">
            <v>Governance and Resil</v>
          </cell>
          <cell r="F179">
            <v>510090</v>
          </cell>
          <cell r="G179" t="str">
            <v>Minor Property Expenses / Receipts</v>
          </cell>
        </row>
        <row r="180">
          <cell r="A180" t="str">
            <v>GM.0109.002</v>
          </cell>
          <cell r="B180" t="str">
            <v>Governance and Resil</v>
          </cell>
          <cell r="F180">
            <v>510100</v>
          </cell>
          <cell r="G180" t="str">
            <v>Electricity</v>
          </cell>
        </row>
        <row r="181">
          <cell r="A181" t="str">
            <v>GM.0109.003</v>
          </cell>
          <cell r="B181" t="str">
            <v>Statutory Strategies</v>
          </cell>
          <cell r="F181">
            <v>510100</v>
          </cell>
          <cell r="G181" t="str">
            <v>Electricity</v>
          </cell>
        </row>
        <row r="182">
          <cell r="A182" t="str">
            <v>GG.0201</v>
          </cell>
          <cell r="B182" t="str">
            <v>Director of C&amp;I Proj</v>
          </cell>
          <cell r="F182">
            <v>510100</v>
          </cell>
          <cell r="G182" t="str">
            <v>Electricity</v>
          </cell>
        </row>
        <row r="183">
          <cell r="A183" t="str">
            <v>GG.0201.001</v>
          </cell>
          <cell r="B183" t="str">
            <v>CHIN &amp; CareBase Data</v>
          </cell>
          <cell r="F183">
            <v>510200</v>
          </cell>
          <cell r="G183" t="str">
            <v>Gas</v>
          </cell>
        </row>
        <row r="184">
          <cell r="A184" t="str">
            <v>GG.0201.002</v>
          </cell>
          <cell r="B184" t="str">
            <v>Volunteering Program</v>
          </cell>
          <cell r="F184">
            <v>510200</v>
          </cell>
          <cell r="G184" t="str">
            <v>Gas</v>
          </cell>
        </row>
        <row r="185">
          <cell r="A185" t="str">
            <v>GG.0201.003</v>
          </cell>
          <cell r="B185" t="str">
            <v>British House</v>
          </cell>
          <cell r="F185">
            <v>510200</v>
          </cell>
          <cell r="G185" t="str">
            <v>Gas</v>
          </cell>
        </row>
        <row r="186">
          <cell r="A186" t="str">
            <v>GG.02011</v>
          </cell>
          <cell r="B186" t="str">
            <v>CHIN &amp; CareBase Data</v>
          </cell>
          <cell r="F186">
            <v>510300</v>
          </cell>
          <cell r="G186" t="str">
            <v>Water</v>
          </cell>
        </row>
        <row r="187">
          <cell r="A187" t="str">
            <v>GG.0210</v>
          </cell>
          <cell r="B187" t="str">
            <v>Economic &amp; Business</v>
          </cell>
          <cell r="F187">
            <v>510300</v>
          </cell>
          <cell r="G187" t="str">
            <v>Water</v>
          </cell>
        </row>
        <row r="188">
          <cell r="A188" t="str">
            <v>GG.0210.001</v>
          </cell>
          <cell r="B188" t="str">
            <v>Economic &amp; Business</v>
          </cell>
          <cell r="F188">
            <v>510300</v>
          </cell>
          <cell r="G188" t="str">
            <v>Water</v>
          </cell>
        </row>
        <row r="189">
          <cell r="A189" t="str">
            <v>GG.0210.002</v>
          </cell>
          <cell r="B189" t="str">
            <v>Economic &amp; Business</v>
          </cell>
          <cell r="F189">
            <v>510400</v>
          </cell>
          <cell r="G189" t="str">
            <v>Commercial Property Rent</v>
          </cell>
        </row>
        <row r="190">
          <cell r="A190" t="str">
            <v>GG.0210.002.001</v>
          </cell>
          <cell r="B190" t="str">
            <v>European Funding</v>
          </cell>
          <cell r="F190">
            <v>510400</v>
          </cell>
          <cell r="G190" t="str">
            <v>Commercial Property Rent</v>
          </cell>
        </row>
        <row r="191">
          <cell r="A191" t="str">
            <v>GG.0210.002.002</v>
          </cell>
          <cell r="B191" t="str">
            <v>London Graduate Webs</v>
          </cell>
          <cell r="F191">
            <v>510400</v>
          </cell>
          <cell r="G191" t="str">
            <v>Commercial Property Rent</v>
          </cell>
        </row>
        <row r="192">
          <cell r="A192" t="str">
            <v>GG.0210.002.003</v>
          </cell>
          <cell r="B192" t="str">
            <v>Economic Development</v>
          </cell>
          <cell r="F192">
            <v>510401</v>
          </cell>
          <cell r="G192" t="str">
            <v>Head Lease Rent</v>
          </cell>
        </row>
        <row r="193">
          <cell r="A193" t="str">
            <v>GG.0210.002.004</v>
          </cell>
          <cell r="B193" t="str">
            <v>Mayor's Employment &amp;</v>
          </cell>
          <cell r="F193">
            <v>510401</v>
          </cell>
          <cell r="G193" t="str">
            <v>Head Lease Rent</v>
          </cell>
        </row>
        <row r="194">
          <cell r="A194" t="str">
            <v>GG.0210.002.005</v>
          </cell>
          <cell r="B194" t="str">
            <v>Keeping London Compe</v>
          </cell>
          <cell r="F194">
            <v>510490</v>
          </cell>
          <cell r="G194" t="str">
            <v>Rental of Serviced Accommodation</v>
          </cell>
        </row>
        <row r="195">
          <cell r="A195" t="str">
            <v>GG.0210.002.006</v>
          </cell>
          <cell r="B195" t="str">
            <v>Export Promotion</v>
          </cell>
          <cell r="F195">
            <v>510490</v>
          </cell>
          <cell r="G195" t="str">
            <v>Rental of Serviced Accommodation</v>
          </cell>
        </row>
        <row r="196">
          <cell r="A196" t="str">
            <v>GG.0210.002.007</v>
          </cell>
          <cell r="B196" t="str">
            <v>Volunteers</v>
          </cell>
          <cell r="F196">
            <v>510490</v>
          </cell>
          <cell r="G196" t="str">
            <v>Rental of Serviced Accommodation</v>
          </cell>
        </row>
        <row r="197">
          <cell r="A197" t="str">
            <v>GG.0210.002.008</v>
          </cell>
          <cell r="B197" t="str">
            <v>International Busine</v>
          </cell>
          <cell r="F197">
            <v>510500</v>
          </cell>
          <cell r="G197" t="str">
            <v>Rates</v>
          </cell>
        </row>
        <row r="198">
          <cell r="A198" t="str">
            <v>GG.0210.002.009</v>
          </cell>
          <cell r="B198" t="str">
            <v>Minor Programmes</v>
          </cell>
          <cell r="F198">
            <v>510500</v>
          </cell>
          <cell r="G198" t="str">
            <v>Rates</v>
          </cell>
        </row>
        <row r="199">
          <cell r="A199" t="str">
            <v>GG.0210.002.010</v>
          </cell>
          <cell r="B199" t="str">
            <v>Business Competitive</v>
          </cell>
          <cell r="F199">
            <v>510500</v>
          </cell>
          <cell r="G199" t="str">
            <v>Rates</v>
          </cell>
        </row>
        <row r="200">
          <cell r="A200" t="str">
            <v>GG.0210.002.011</v>
          </cell>
          <cell r="B200" t="str">
            <v>Apprenticeships</v>
          </cell>
          <cell r="F200">
            <v>510600</v>
          </cell>
          <cell r="G200" t="str">
            <v>Fixtures &amp; Fittings</v>
          </cell>
        </row>
        <row r="201">
          <cell r="A201" t="str">
            <v>GG.0210.002.012</v>
          </cell>
          <cell r="B201" t="str">
            <v>Supplier Skills</v>
          </cell>
          <cell r="F201">
            <v>510600</v>
          </cell>
          <cell r="G201" t="str">
            <v>Fixtures &amp; Fittings</v>
          </cell>
        </row>
        <row r="202">
          <cell r="A202" t="str">
            <v>GG.0210.002.013</v>
          </cell>
          <cell r="B202" t="str">
            <v>London Enterprise Pa</v>
          </cell>
          <cell r="F202">
            <v>510600</v>
          </cell>
          <cell r="G202" t="str">
            <v>Fixtures &amp; Fittings</v>
          </cell>
        </row>
        <row r="203">
          <cell r="A203" t="str">
            <v>GG.0210.002.014</v>
          </cell>
          <cell r="B203" t="str">
            <v>City Skills Fund</v>
          </cell>
          <cell r="F203">
            <v>510620</v>
          </cell>
          <cell r="G203" t="str">
            <v>Fire and Safety Equipment</v>
          </cell>
        </row>
        <row r="204">
          <cell r="A204" t="str">
            <v>GG.0210.002.014.001</v>
          </cell>
          <cell r="B204" t="str">
            <v>CITY SKILLS ADMINIST</v>
          </cell>
          <cell r="F204">
            <v>510620</v>
          </cell>
          <cell r="G204" t="str">
            <v>Fire and Safety Equipment</v>
          </cell>
        </row>
        <row r="205">
          <cell r="A205" t="str">
            <v>GG.0210.002.014.002</v>
          </cell>
          <cell r="B205" t="str">
            <v>IN OUT OF WORK</v>
          </cell>
          <cell r="F205">
            <v>510620</v>
          </cell>
          <cell r="G205" t="str">
            <v>Fire and Safety Equipment</v>
          </cell>
        </row>
        <row r="206">
          <cell r="A206" t="str">
            <v>GG.0210.002.014.003</v>
          </cell>
          <cell r="B206" t="str">
            <v>LSEO REVIEW</v>
          </cell>
          <cell r="F206">
            <v>510630</v>
          </cell>
          <cell r="G206" t="str">
            <v>Health &amp; Safety Pest Control</v>
          </cell>
        </row>
        <row r="207">
          <cell r="A207" t="str">
            <v>GG.0210.002.014.004</v>
          </cell>
          <cell r="B207" t="str">
            <v>PART TIME WORKING</v>
          </cell>
          <cell r="F207">
            <v>510630</v>
          </cell>
          <cell r="G207" t="str">
            <v>Health &amp; Safety Pest Control</v>
          </cell>
        </row>
        <row r="208">
          <cell r="A208" t="str">
            <v>GG.0210.002.014.005</v>
          </cell>
          <cell r="B208" t="str">
            <v>FUTURE WORKFORCE</v>
          </cell>
          <cell r="F208">
            <v>510630</v>
          </cell>
          <cell r="G208" t="str">
            <v>Health &amp; Safety Pest Control</v>
          </cell>
        </row>
        <row r="209">
          <cell r="A209" t="str">
            <v>GG.0210.002.014.006</v>
          </cell>
          <cell r="B209" t="str">
            <v>INTERIM LSEO</v>
          </cell>
          <cell r="F209">
            <v>510640</v>
          </cell>
          <cell r="G209" t="str">
            <v>Health &amp; Safety General</v>
          </cell>
        </row>
        <row r="210">
          <cell r="A210" t="str">
            <v>GG.0210.002.014.007</v>
          </cell>
          <cell r="B210" t="str">
            <v>ACCESSIBILITY EMPLOY</v>
          </cell>
          <cell r="F210">
            <v>510642</v>
          </cell>
          <cell r="G210" t="str">
            <v>Health &amp; Safety Systems &amp; Assurance</v>
          </cell>
        </row>
        <row r="211">
          <cell r="A211" t="str">
            <v>GG.0210.002.014.008</v>
          </cell>
          <cell r="B211" t="str">
            <v>EMPLOYMENT SITES DAT</v>
          </cell>
          <cell r="F211">
            <v>510642</v>
          </cell>
          <cell r="G211" t="str">
            <v>Health &amp; Safety Systems &amp; Assurance</v>
          </cell>
        </row>
        <row r="212">
          <cell r="A212" t="str">
            <v>GG.0210.002.014.009</v>
          </cell>
          <cell r="B212" t="str">
            <v>LONDONS BUSINESS DEM</v>
          </cell>
          <cell r="F212">
            <v>510642</v>
          </cell>
          <cell r="G212" t="str">
            <v>Health &amp; Safety Systems &amp; Assurance</v>
          </cell>
        </row>
        <row r="213">
          <cell r="A213" t="str">
            <v>GG.0210.003</v>
          </cell>
          <cell r="B213" t="str">
            <v>Promote London</v>
          </cell>
          <cell r="F213">
            <v>510700</v>
          </cell>
          <cell r="G213" t="str">
            <v>Office Cleaning</v>
          </cell>
        </row>
        <row r="214">
          <cell r="A214" t="str">
            <v>DELETE-GW0220.001</v>
          </cell>
          <cell r="B214" t="str">
            <v>P/2001/DELETE-GW0220</v>
          </cell>
          <cell r="F214">
            <v>510700</v>
          </cell>
          <cell r="G214" t="str">
            <v>Office Cleaning</v>
          </cell>
        </row>
        <row r="215">
          <cell r="A215" t="str">
            <v>DELETE-GW0220.001</v>
          </cell>
          <cell r="B215" t="str">
            <v>London Crime Informa</v>
          </cell>
          <cell r="F215">
            <v>510700</v>
          </cell>
          <cell r="G215" t="str">
            <v>Office Cleaning</v>
          </cell>
        </row>
        <row r="216">
          <cell r="A216" t="str">
            <v>GG.0220</v>
          </cell>
          <cell r="B216" t="str">
            <v>Intelligence unit</v>
          </cell>
          <cell r="F216">
            <v>510710</v>
          </cell>
          <cell r="G216" t="str">
            <v>Non Recyclable Waste Disposal/Refuse Collection</v>
          </cell>
        </row>
        <row r="217">
          <cell r="A217" t="str">
            <v>GG.0220.001</v>
          </cell>
          <cell r="B217" t="str">
            <v>Assistant Director o</v>
          </cell>
          <cell r="F217">
            <v>510710</v>
          </cell>
          <cell r="G217" t="str">
            <v>Non Recyclable Waste Disposal/Refuse Collection</v>
          </cell>
        </row>
        <row r="218">
          <cell r="A218" t="str">
            <v>GG.0220.002</v>
          </cell>
          <cell r="B218" t="str">
            <v>GLA Economics</v>
          </cell>
          <cell r="F218">
            <v>510710</v>
          </cell>
          <cell r="G218" t="str">
            <v>Non Recyclable Waste Disposal/Refuse Collection</v>
          </cell>
        </row>
        <row r="219">
          <cell r="A219" t="str">
            <v>GG.0220.003</v>
          </cell>
          <cell r="B219" t="str">
            <v>Data Management &amp; An</v>
          </cell>
          <cell r="F219">
            <v>510715</v>
          </cell>
          <cell r="G219" t="str">
            <v>Recycling</v>
          </cell>
        </row>
        <row r="220">
          <cell r="A220" t="str">
            <v>GG.0220.003.001</v>
          </cell>
          <cell r="B220" t="str">
            <v>DAMG</v>
          </cell>
          <cell r="F220">
            <v>510715</v>
          </cell>
          <cell r="G220" t="str">
            <v>Recycling</v>
          </cell>
        </row>
        <row r="221">
          <cell r="A221" t="str">
            <v>GG.0220.003.002</v>
          </cell>
          <cell r="B221" t="str">
            <v>SASPAC</v>
          </cell>
          <cell r="F221">
            <v>510715</v>
          </cell>
          <cell r="G221" t="str">
            <v>Recycling</v>
          </cell>
        </row>
        <row r="222">
          <cell r="A222" t="str">
            <v>GG.0220.003.003</v>
          </cell>
          <cell r="B222" t="str">
            <v>Ordnance Survey</v>
          </cell>
          <cell r="F222">
            <v>510800</v>
          </cell>
          <cell r="G222" t="str">
            <v>Property Insurance</v>
          </cell>
        </row>
        <row r="223">
          <cell r="A223" t="str">
            <v>GG.0220.003.004</v>
          </cell>
          <cell r="B223" t="str">
            <v>Census</v>
          </cell>
          <cell r="F223">
            <v>510800</v>
          </cell>
          <cell r="G223" t="str">
            <v>Property Insurance</v>
          </cell>
        </row>
        <row r="224">
          <cell r="A224" t="str">
            <v>GG.0220.003.005</v>
          </cell>
          <cell r="B224" t="str">
            <v>LASS</v>
          </cell>
          <cell r="F224">
            <v>510800</v>
          </cell>
          <cell r="G224" t="str">
            <v>Property Insurance</v>
          </cell>
        </row>
        <row r="225">
          <cell r="A225" t="str">
            <v>GG.0220.003.006</v>
          </cell>
          <cell r="B225" t="str">
            <v>Safestats</v>
          </cell>
          <cell r="F225">
            <v>510900</v>
          </cell>
          <cell r="G225" t="str">
            <v>Horticultural Expenses</v>
          </cell>
        </row>
        <row r="226">
          <cell r="A226" t="str">
            <v>GG.0220.004</v>
          </cell>
          <cell r="B226" t="str">
            <v>Information Services</v>
          </cell>
          <cell r="F226">
            <v>510900</v>
          </cell>
          <cell r="G226" t="str">
            <v>Horticultural Expenses</v>
          </cell>
        </row>
        <row r="227">
          <cell r="A227" t="str">
            <v>GG.0220.004.001</v>
          </cell>
          <cell r="B227" t="str">
            <v>Information Services</v>
          </cell>
          <cell r="F227">
            <v>510900</v>
          </cell>
          <cell r="G227" t="str">
            <v>Horticultural Expenses</v>
          </cell>
        </row>
        <row r="228">
          <cell r="A228" t="str">
            <v>GG.0220.004.002</v>
          </cell>
          <cell r="B228" t="str">
            <v>Information Services</v>
          </cell>
          <cell r="F228">
            <v>510961</v>
          </cell>
          <cell r="G228" t="str">
            <v>BRS Collection Costs</v>
          </cell>
        </row>
        <row r="229">
          <cell r="A229" t="str">
            <v>GG.0220.004.003</v>
          </cell>
          <cell r="B229" t="str">
            <v>Information Services</v>
          </cell>
          <cell r="F229">
            <v>510961</v>
          </cell>
          <cell r="G229" t="str">
            <v>BRS Collection Costs</v>
          </cell>
        </row>
        <row r="230">
          <cell r="A230" t="str">
            <v>GG.0220.005</v>
          </cell>
          <cell r="B230" t="str">
            <v>Public Consultation</v>
          </cell>
          <cell r="F230">
            <v>510961</v>
          </cell>
          <cell r="G230" t="str">
            <v>BRS Collection Costs</v>
          </cell>
        </row>
        <row r="231">
          <cell r="A231" t="str">
            <v>GG.0220.006</v>
          </cell>
          <cell r="B231" t="str">
            <v>Public Consultation</v>
          </cell>
          <cell r="F231">
            <v>510962</v>
          </cell>
          <cell r="G231" t="str">
            <v>BRS Other Collection Costs</v>
          </cell>
        </row>
        <row r="232">
          <cell r="A232" t="str">
            <v>GG.0220.006.001</v>
          </cell>
          <cell r="B232" t="str">
            <v>Polling Programme</v>
          </cell>
          <cell r="F232">
            <v>510962</v>
          </cell>
          <cell r="G232" t="str">
            <v>BRS Other Collection Costs</v>
          </cell>
        </row>
        <row r="233">
          <cell r="A233" t="str">
            <v>GG.0220.006.002</v>
          </cell>
          <cell r="B233" t="str">
            <v>Talk London</v>
          </cell>
          <cell r="F233">
            <v>510962</v>
          </cell>
          <cell r="G233" t="str">
            <v>BRS Other Collection Costs</v>
          </cell>
        </row>
        <row r="234">
          <cell r="A234" t="str">
            <v>GG.0220.006.003</v>
          </cell>
          <cell r="B234" t="str">
            <v>Quantitative Researc</v>
          </cell>
          <cell r="F234">
            <v>510963</v>
          </cell>
          <cell r="G234" t="str">
            <v>BRS Set up Costs</v>
          </cell>
        </row>
        <row r="235">
          <cell r="A235" t="str">
            <v>GG.0220.006.004</v>
          </cell>
          <cell r="B235" t="str">
            <v>Cross-Cutting Resear</v>
          </cell>
          <cell r="F235">
            <v>510963</v>
          </cell>
          <cell r="G235" t="str">
            <v>BRS Set up Costs</v>
          </cell>
        </row>
        <row r="236">
          <cell r="A236" t="str">
            <v>GG.0220.006.005</v>
          </cell>
          <cell r="B236" t="str">
            <v>Innovative Platforms</v>
          </cell>
          <cell r="F236">
            <v>510963</v>
          </cell>
          <cell r="G236" t="str">
            <v>BRS Set up Costs</v>
          </cell>
        </row>
        <row r="237">
          <cell r="A237" t="str">
            <v>GG.0220.006.006</v>
          </cell>
          <cell r="B237" t="str">
            <v>General Intelligence</v>
          </cell>
          <cell r="F237">
            <v>519995</v>
          </cell>
          <cell r="G237" t="str">
            <v>Dev Prop Capital -Premises Expenditure</v>
          </cell>
        </row>
        <row r="238">
          <cell r="A238" t="str">
            <v>GG.0220.007</v>
          </cell>
          <cell r="B238" t="str">
            <v>ICITY PROJECT</v>
          </cell>
          <cell r="F238">
            <v>519995</v>
          </cell>
          <cell r="G238" t="str">
            <v>Dev Prop Capital -Premises Expenditure</v>
          </cell>
        </row>
        <row r="239">
          <cell r="A239" t="str">
            <v>GG.0220.008</v>
          </cell>
          <cell r="B239" t="str">
            <v>ONS CONTRACT</v>
          </cell>
          <cell r="F239">
            <v>519999</v>
          </cell>
          <cell r="G239" t="str">
            <v>Capitalisation - Premises Expenditure</v>
          </cell>
        </row>
        <row r="240">
          <cell r="A240" t="str">
            <v>GG.0220.009</v>
          </cell>
          <cell r="B240" t="str">
            <v>WITAN PROJECT</v>
          </cell>
          <cell r="F240">
            <v>519999</v>
          </cell>
          <cell r="G240" t="str">
            <v>Capitalisation - Premises Expenditure</v>
          </cell>
        </row>
        <row r="241">
          <cell r="A241" t="str">
            <v>GG.0220.010</v>
          </cell>
          <cell r="B241" t="str">
            <v>H2020 Project</v>
          </cell>
          <cell r="F241">
            <v>519999</v>
          </cell>
          <cell r="G241" t="str">
            <v>Capitalisation - Premises Expenditure</v>
          </cell>
        </row>
        <row r="242">
          <cell r="A242" t="str">
            <v>GG.0220.010.001</v>
          </cell>
          <cell r="B242" t="str">
            <v>H2020-GLA Expenditur</v>
          </cell>
          <cell r="F242">
            <v>520000</v>
          </cell>
          <cell r="G242" t="str">
            <v>Vehicle Repairs &amp; Maintenance</v>
          </cell>
        </row>
        <row r="243">
          <cell r="A243" t="str">
            <v>GG.0220.010.002</v>
          </cell>
          <cell r="B243" t="str">
            <v>H2020-Partners</v>
          </cell>
          <cell r="F243">
            <v>520000</v>
          </cell>
          <cell r="G243" t="str">
            <v>Vehicle Repairs &amp; Maintenance</v>
          </cell>
        </row>
        <row r="244">
          <cell r="A244" t="str">
            <v>GG.0220.010.003</v>
          </cell>
          <cell r="B244" t="str">
            <v>H2020-Other Project</v>
          </cell>
          <cell r="F244">
            <v>520000</v>
          </cell>
          <cell r="G244" t="str">
            <v>Vehicle Repairs &amp; Maintenance</v>
          </cell>
        </row>
        <row r="245">
          <cell r="A245" t="str">
            <v>GN.0220</v>
          </cell>
          <cell r="B245" t="str">
            <v>Intelligence Unit Ca</v>
          </cell>
          <cell r="F245">
            <v>520010</v>
          </cell>
          <cell r="G245" t="str">
            <v>Vehicle Running Costs</v>
          </cell>
        </row>
        <row r="246">
          <cell r="A246" t="str">
            <v>GN.0220.001</v>
          </cell>
          <cell r="B246" t="str">
            <v>London Crime Info Sy</v>
          </cell>
          <cell r="F246">
            <v>520010</v>
          </cell>
          <cell r="G246" t="str">
            <v>Vehicle Running Costs</v>
          </cell>
        </row>
        <row r="247">
          <cell r="A247" t="str">
            <v>GG.0230</v>
          </cell>
          <cell r="B247" t="str">
            <v>Community Safety</v>
          </cell>
          <cell r="F247">
            <v>520010</v>
          </cell>
          <cell r="G247" t="str">
            <v>Vehicle Running Costs</v>
          </cell>
        </row>
        <row r="248">
          <cell r="A248" t="str">
            <v>GG.0230.001</v>
          </cell>
          <cell r="B248" t="str">
            <v>Community Safety Sta</v>
          </cell>
          <cell r="F248">
            <v>520020</v>
          </cell>
          <cell r="G248" t="str">
            <v>Vehicle Cleaning</v>
          </cell>
        </row>
        <row r="249">
          <cell r="A249" t="str">
            <v>GG.0230.002</v>
          </cell>
          <cell r="B249" t="str">
            <v>Time for Action / Yo</v>
          </cell>
          <cell r="F249">
            <v>520020</v>
          </cell>
          <cell r="G249" t="str">
            <v>Vehicle Cleaning</v>
          </cell>
        </row>
        <row r="250">
          <cell r="A250" t="str">
            <v>GG.0230.002.001</v>
          </cell>
          <cell r="B250" t="str">
            <v>Daedalus</v>
          </cell>
          <cell r="F250">
            <v>520020</v>
          </cell>
          <cell r="G250" t="str">
            <v>Vehicle Cleaning</v>
          </cell>
        </row>
        <row r="251">
          <cell r="A251" t="str">
            <v>GG.0230.002.001.001</v>
          </cell>
          <cell r="B251" t="str">
            <v>Daedalus 1</v>
          </cell>
          <cell r="F251">
            <v>520200</v>
          </cell>
          <cell r="G251" t="str">
            <v>Vehicle Operating Leases</v>
          </cell>
        </row>
        <row r="252">
          <cell r="A252" t="str">
            <v>GG.0230.002.001.002</v>
          </cell>
          <cell r="B252" t="str">
            <v>Daedalus 2</v>
          </cell>
          <cell r="F252">
            <v>520200</v>
          </cell>
          <cell r="G252" t="str">
            <v>Vehicle Operating Leases</v>
          </cell>
        </row>
        <row r="253">
          <cell r="A253" t="str">
            <v>GG.0230.002.001.003</v>
          </cell>
          <cell r="B253" t="str">
            <v>Daedalus 3</v>
          </cell>
          <cell r="F253">
            <v>520200</v>
          </cell>
          <cell r="G253" t="str">
            <v>Vehicle Operating Leases</v>
          </cell>
        </row>
        <row r="254">
          <cell r="A254" t="str">
            <v>GG.0230.002.002</v>
          </cell>
          <cell r="B254" t="str">
            <v>Brodie</v>
          </cell>
          <cell r="F254">
            <v>520410</v>
          </cell>
          <cell r="G254" t="str">
            <v>Business Fares</v>
          </cell>
        </row>
        <row r="255">
          <cell r="A255" t="str">
            <v>GG.0230.002.002.001</v>
          </cell>
          <cell r="B255" t="str">
            <v>Courts Study</v>
          </cell>
          <cell r="F255">
            <v>520410</v>
          </cell>
          <cell r="G255" t="str">
            <v>Business Fares</v>
          </cell>
        </row>
        <row r="256">
          <cell r="A256" t="str">
            <v>GG.0230.002.002.002</v>
          </cell>
          <cell r="B256" t="str">
            <v>PRU Parenting Pilot</v>
          </cell>
          <cell r="F256">
            <v>520410</v>
          </cell>
          <cell r="G256" t="str">
            <v>Business Fares</v>
          </cell>
        </row>
        <row r="257">
          <cell r="A257" t="str">
            <v>GG.0230.002.002.003</v>
          </cell>
          <cell r="B257" t="str">
            <v>Texting</v>
          </cell>
          <cell r="F257">
            <v>520411</v>
          </cell>
          <cell r="G257" t="str">
            <v>Non-GLA Business Fares</v>
          </cell>
        </row>
        <row r="258">
          <cell r="A258" t="str">
            <v>GG.0230.002.002.004</v>
          </cell>
          <cell r="B258" t="str">
            <v>CitySafe</v>
          </cell>
          <cell r="F258">
            <v>520413</v>
          </cell>
          <cell r="G258" t="str">
            <v>Tube &amp; Train journeys</v>
          </cell>
        </row>
        <row r="259">
          <cell r="A259" t="str">
            <v>GG.0230.002.002.005</v>
          </cell>
          <cell r="B259" t="str">
            <v>Safer Learners</v>
          </cell>
          <cell r="F259">
            <v>520414</v>
          </cell>
          <cell r="G259" t="str">
            <v>Taxi &amp; Car Mileage</v>
          </cell>
        </row>
        <row r="260">
          <cell r="A260" t="str">
            <v>GG.0230.002.003</v>
          </cell>
          <cell r="B260" t="str">
            <v>Titan</v>
          </cell>
          <cell r="F260">
            <v>520415</v>
          </cell>
          <cell r="G260" t="str">
            <v>Domestic flights</v>
          </cell>
        </row>
        <row r="261">
          <cell r="A261" t="str">
            <v>GG.0230.002.003.001</v>
          </cell>
          <cell r="B261" t="str">
            <v>YOU sub-regional Out</v>
          </cell>
          <cell r="F261">
            <v>520416</v>
          </cell>
          <cell r="G261" t="str">
            <v>International flights</v>
          </cell>
        </row>
        <row r="262">
          <cell r="A262" t="str">
            <v>GG.0230.002.003.002</v>
          </cell>
          <cell r="B262" t="str">
            <v>Mentoring</v>
          </cell>
          <cell r="F262">
            <v>520417</v>
          </cell>
          <cell r="G262" t="str">
            <v>European flights</v>
          </cell>
        </row>
        <row r="263">
          <cell r="A263" t="str">
            <v>GG.0230.002.003.003</v>
          </cell>
          <cell r="B263" t="str">
            <v>Parenting</v>
          </cell>
          <cell r="F263">
            <v>520460</v>
          </cell>
          <cell r="G263" t="str">
            <v>Car Mileage</v>
          </cell>
        </row>
        <row r="264">
          <cell r="A264" t="str">
            <v>GG.0230.002.004</v>
          </cell>
          <cell r="B264" t="str">
            <v>Scholars</v>
          </cell>
          <cell r="F264">
            <v>520460</v>
          </cell>
          <cell r="G264" t="str">
            <v>Car Mileage</v>
          </cell>
        </row>
        <row r="265">
          <cell r="A265" t="str">
            <v>GG.0230.002.004.001</v>
          </cell>
          <cell r="B265" t="str">
            <v>Scholarships</v>
          </cell>
          <cell r="F265">
            <v>520460</v>
          </cell>
          <cell r="G265" t="str">
            <v>Car Mileage</v>
          </cell>
        </row>
        <row r="266">
          <cell r="A266" t="str">
            <v>GG.0230.002.004.002</v>
          </cell>
          <cell r="B266" t="str">
            <v>Wise Up</v>
          </cell>
          <cell r="F266">
            <v>520490</v>
          </cell>
          <cell r="G266" t="str">
            <v>Travel to/from work (Unsocial Hours)</v>
          </cell>
        </row>
        <row r="267">
          <cell r="A267" t="str">
            <v>GG.0230.002.004.003</v>
          </cell>
          <cell r="B267" t="str">
            <v>Seminars</v>
          </cell>
          <cell r="F267">
            <v>520490</v>
          </cell>
          <cell r="G267" t="str">
            <v>Travel to/from work (Unsocial Hours)</v>
          </cell>
        </row>
        <row r="268">
          <cell r="A268" t="str">
            <v>GG.0230.002.005</v>
          </cell>
          <cell r="B268" t="str">
            <v>Oracle</v>
          </cell>
          <cell r="F268">
            <v>520490</v>
          </cell>
          <cell r="G268" t="str">
            <v>Travel to/from work (Unsocial Hours)</v>
          </cell>
        </row>
        <row r="269">
          <cell r="A269" t="str">
            <v>GG.0230.002.005.001</v>
          </cell>
          <cell r="B269" t="str">
            <v>Evaluation Standard</v>
          </cell>
          <cell r="F269">
            <v>529995</v>
          </cell>
          <cell r="G269" t="str">
            <v>Dev Prop Capital-Transport Exp</v>
          </cell>
        </row>
        <row r="270">
          <cell r="A270" t="str">
            <v>GG.0230.002.005.002</v>
          </cell>
          <cell r="B270" t="str">
            <v>Web Database</v>
          </cell>
          <cell r="F270">
            <v>529995</v>
          </cell>
          <cell r="G270" t="str">
            <v>Dev Prop Capital-Transport Exp</v>
          </cell>
        </row>
        <row r="271">
          <cell r="A271" t="str">
            <v>GG.0230.002.005.003</v>
          </cell>
          <cell r="B271" t="str">
            <v>Research</v>
          </cell>
          <cell r="F271">
            <v>530000</v>
          </cell>
          <cell r="G271" t="str">
            <v>Furniture &amp; Equipment</v>
          </cell>
        </row>
        <row r="272">
          <cell r="A272" t="str">
            <v>GG.0230.002.005.004</v>
          </cell>
          <cell r="B272" t="str">
            <v>Content Development</v>
          </cell>
          <cell r="F272">
            <v>530000</v>
          </cell>
          <cell r="G272" t="str">
            <v>Furniture &amp; Equipment</v>
          </cell>
        </row>
        <row r="273">
          <cell r="A273" t="str">
            <v>GG.0230.002.005.005</v>
          </cell>
          <cell r="B273" t="str">
            <v>Practitioner Seminar</v>
          </cell>
          <cell r="F273">
            <v>530000</v>
          </cell>
          <cell r="G273" t="str">
            <v>Furniture &amp; Equipment</v>
          </cell>
        </row>
        <row r="274">
          <cell r="A274" t="str">
            <v>GG.0230.002.005.006</v>
          </cell>
          <cell r="B274" t="str">
            <v>Website enhancements</v>
          </cell>
          <cell r="F274">
            <v>530001</v>
          </cell>
          <cell r="G274" t="str">
            <v>GLA FM equipment</v>
          </cell>
        </row>
        <row r="275">
          <cell r="A275" t="str">
            <v>GG.0230.002.005.007</v>
          </cell>
          <cell r="B275" t="str">
            <v>Continuous Improveme</v>
          </cell>
          <cell r="F275">
            <v>530010</v>
          </cell>
          <cell r="G275" t="str">
            <v>Equipment Repairs &amp; Maintenance</v>
          </cell>
        </row>
        <row r="276">
          <cell r="A276" t="str">
            <v>GG.0230.002.005.008</v>
          </cell>
          <cell r="B276" t="str">
            <v>Business Case</v>
          </cell>
          <cell r="F276">
            <v>530010</v>
          </cell>
          <cell r="G276" t="str">
            <v>Equipment Repairs &amp; Maintenance</v>
          </cell>
        </row>
        <row r="277">
          <cell r="A277" t="str">
            <v>GG.0230.002.005.009</v>
          </cell>
          <cell r="B277" t="str">
            <v>Practitioner Events</v>
          </cell>
          <cell r="F277">
            <v>530010</v>
          </cell>
          <cell r="G277" t="str">
            <v>Equipment Repairs &amp; Maintenance</v>
          </cell>
        </row>
        <row r="278">
          <cell r="A278" t="str">
            <v>GG.0230.002.006</v>
          </cell>
          <cell r="B278" t="str">
            <v>Engagement</v>
          </cell>
          <cell r="F278">
            <v>530020</v>
          </cell>
          <cell r="G278" t="str">
            <v>Equipment Hire &amp; Rental</v>
          </cell>
        </row>
        <row r="279">
          <cell r="A279" t="str">
            <v>GG.0230.002.006.001</v>
          </cell>
          <cell r="B279" t="str">
            <v>Documents</v>
          </cell>
          <cell r="F279">
            <v>530020</v>
          </cell>
          <cell r="G279" t="str">
            <v>Equipment Hire &amp; Rental</v>
          </cell>
        </row>
        <row r="280">
          <cell r="A280" t="str">
            <v>GG.0230.002.006.002</v>
          </cell>
          <cell r="B280" t="str">
            <v>Communities</v>
          </cell>
          <cell r="F280">
            <v>530020</v>
          </cell>
          <cell r="G280" t="str">
            <v>Equipment Hire &amp; Rental</v>
          </cell>
        </row>
        <row r="281">
          <cell r="A281" t="str">
            <v>GG.0230.002.006.003</v>
          </cell>
          <cell r="B281" t="str">
            <v>Peace Week</v>
          </cell>
          <cell r="F281">
            <v>530031</v>
          </cell>
          <cell r="G281" t="str">
            <v>Street Lighting</v>
          </cell>
        </row>
        <row r="282">
          <cell r="A282" t="str">
            <v>GG.0230.002.006.004</v>
          </cell>
          <cell r="B282" t="str">
            <v>SOLA</v>
          </cell>
          <cell r="F282">
            <v>530031</v>
          </cell>
          <cell r="G282" t="str">
            <v>Street Lighting</v>
          </cell>
        </row>
        <row r="283">
          <cell r="A283" t="str">
            <v>GG.0230.002.007</v>
          </cell>
          <cell r="B283" t="str">
            <v>Youth Violence</v>
          </cell>
          <cell r="F283">
            <v>530031</v>
          </cell>
          <cell r="G283" t="str">
            <v>Street Lighting</v>
          </cell>
        </row>
        <row r="284">
          <cell r="A284" t="str">
            <v>GG.0230.002.007.001</v>
          </cell>
          <cell r="B284" t="str">
            <v>SYV</v>
          </cell>
          <cell r="F284">
            <v>531010</v>
          </cell>
          <cell r="G284" t="str">
            <v>Caterers Service Charges</v>
          </cell>
        </row>
        <row r="285">
          <cell r="A285" t="str">
            <v>GG.0230.002.007.002</v>
          </cell>
          <cell r="B285" t="str">
            <v>20-25s</v>
          </cell>
          <cell r="F285">
            <v>531010</v>
          </cell>
          <cell r="G285" t="str">
            <v>Caterers Service Charges</v>
          </cell>
        </row>
        <row r="286">
          <cell r="A286" t="str">
            <v>GG.0230.002.007.003</v>
          </cell>
          <cell r="B286" t="str">
            <v>DILYV</v>
          </cell>
          <cell r="F286">
            <v>531010</v>
          </cell>
          <cell r="G286" t="str">
            <v>Caterers Service Charges</v>
          </cell>
        </row>
        <row r="287">
          <cell r="A287" t="str">
            <v>GG.0230.002.007.004</v>
          </cell>
          <cell r="B287" t="str">
            <v>MEAG Project 1</v>
          </cell>
          <cell r="F287">
            <v>531030</v>
          </cell>
          <cell r="G287" t="str">
            <v>Refreshments/Meals at Meetings</v>
          </cell>
        </row>
        <row r="288">
          <cell r="A288" t="str">
            <v>GG.0230.002.007.005</v>
          </cell>
          <cell r="B288" t="str">
            <v>MEAG Project 2</v>
          </cell>
          <cell r="F288">
            <v>531030</v>
          </cell>
          <cell r="G288" t="str">
            <v>Refreshments/Meals at Meetings</v>
          </cell>
        </row>
        <row r="289">
          <cell r="A289" t="str">
            <v>GG.0230.002.008</v>
          </cell>
          <cell r="B289" t="str">
            <v>Delivery - Governanc</v>
          </cell>
          <cell r="F289">
            <v>531030</v>
          </cell>
          <cell r="G289" t="str">
            <v>Refreshments/Meals at Meetings</v>
          </cell>
        </row>
        <row r="290">
          <cell r="A290" t="str">
            <v>GG.0230.002.008.001</v>
          </cell>
          <cell r="B290" t="str">
            <v>Governance</v>
          </cell>
          <cell r="F290">
            <v>532000</v>
          </cell>
          <cell r="G290" t="str">
            <v>Uniforms</v>
          </cell>
        </row>
        <row r="291">
          <cell r="A291" t="str">
            <v>GG.0230.002.008.002</v>
          </cell>
          <cell r="B291" t="str">
            <v>Recirculation</v>
          </cell>
          <cell r="F291">
            <v>532000</v>
          </cell>
          <cell r="G291" t="str">
            <v>Uniforms</v>
          </cell>
        </row>
        <row r="292">
          <cell r="A292" t="str">
            <v>GG.0230.003</v>
          </cell>
          <cell r="B292" t="str">
            <v>Violence Against Wom</v>
          </cell>
          <cell r="F292">
            <v>532000</v>
          </cell>
          <cell r="G292" t="str">
            <v>Uniforms</v>
          </cell>
        </row>
        <row r="293">
          <cell r="A293" t="str">
            <v>GG.0230.003.001</v>
          </cell>
          <cell r="B293" t="str">
            <v>London Global Lead</v>
          </cell>
          <cell r="F293">
            <v>532010</v>
          </cell>
          <cell r="G293" t="str">
            <v>Protective Clothing</v>
          </cell>
        </row>
        <row r="294">
          <cell r="A294" t="str">
            <v>GG.0230.003.001.001</v>
          </cell>
          <cell r="B294" t="str">
            <v>Make London a Leader</v>
          </cell>
          <cell r="F294">
            <v>532010</v>
          </cell>
          <cell r="G294" t="str">
            <v>Protective Clothing</v>
          </cell>
        </row>
        <row r="295">
          <cell r="A295" t="str">
            <v>GG.0230.003.001.002</v>
          </cell>
          <cell r="B295" t="str">
            <v>Improve Understandin</v>
          </cell>
          <cell r="F295">
            <v>532010</v>
          </cell>
          <cell r="G295" t="str">
            <v>Protective Clothing</v>
          </cell>
        </row>
        <row r="296">
          <cell r="A296" t="str">
            <v>GG.0230.003.001.003</v>
          </cell>
          <cell r="B296" t="str">
            <v>Trafficking</v>
          </cell>
          <cell r="F296">
            <v>533000</v>
          </cell>
          <cell r="G296" t="str">
            <v>Printing</v>
          </cell>
        </row>
        <row r="297">
          <cell r="A297" t="str">
            <v>GG.0230.003.001.004</v>
          </cell>
          <cell r="B297" t="str">
            <v>Prevention at the Co</v>
          </cell>
          <cell r="F297">
            <v>533000</v>
          </cell>
          <cell r="G297" t="str">
            <v>Printing</v>
          </cell>
        </row>
        <row r="298">
          <cell r="A298" t="str">
            <v>GG.0230.003.001.005</v>
          </cell>
          <cell r="B298" t="str">
            <v>Young People</v>
          </cell>
          <cell r="F298">
            <v>533000</v>
          </cell>
          <cell r="G298" t="str">
            <v>Printing</v>
          </cell>
        </row>
        <row r="299">
          <cell r="A299" t="str">
            <v>GG.0230.003.001.006</v>
          </cell>
          <cell r="B299" t="str">
            <v>Make London Safer</v>
          </cell>
          <cell r="F299">
            <v>533010</v>
          </cell>
          <cell r="G299" t="str">
            <v>Stationery</v>
          </cell>
        </row>
        <row r="300">
          <cell r="A300" t="str">
            <v>GG.0230.003.002</v>
          </cell>
          <cell r="B300" t="str">
            <v>Access to support</v>
          </cell>
          <cell r="F300">
            <v>533010</v>
          </cell>
          <cell r="G300" t="str">
            <v>Stationery</v>
          </cell>
        </row>
        <row r="301">
          <cell r="A301" t="str">
            <v>GG.0230.003.002.001</v>
          </cell>
          <cell r="B301" t="str">
            <v>RCC - awareness of s</v>
          </cell>
          <cell r="F301">
            <v>533010</v>
          </cell>
          <cell r="G301" t="str">
            <v>Stationery</v>
          </cell>
        </row>
        <row r="302">
          <cell r="A302" t="str">
            <v>GG.0230.003.002.002</v>
          </cell>
          <cell r="B302" t="str">
            <v>Equitable Access</v>
          </cell>
          <cell r="F302">
            <v>533030</v>
          </cell>
          <cell r="G302" t="str">
            <v>Office Accommodation Moves</v>
          </cell>
        </row>
        <row r="303">
          <cell r="A303" t="str">
            <v>GG.0230.003.002.003</v>
          </cell>
          <cell r="B303" t="str">
            <v>Project &amp; Support</v>
          </cell>
          <cell r="F303">
            <v>533030</v>
          </cell>
          <cell r="G303" t="str">
            <v>Office Accommodation Moves</v>
          </cell>
        </row>
        <row r="304">
          <cell r="A304" t="str">
            <v>GG.0230.003.002.004</v>
          </cell>
          <cell r="B304" t="str">
            <v>Training</v>
          </cell>
          <cell r="F304">
            <v>533030</v>
          </cell>
          <cell r="G304" t="str">
            <v>Office Accommodation Moves</v>
          </cell>
        </row>
        <row r="305">
          <cell r="A305" t="str">
            <v>GG.0230.003.002.005</v>
          </cell>
          <cell r="B305" t="str">
            <v>Diverse Communities</v>
          </cell>
          <cell r="F305">
            <v>533035</v>
          </cell>
          <cell r="G305" t="str">
            <v>GLA FM minor services</v>
          </cell>
        </row>
        <row r="306">
          <cell r="A306" t="str">
            <v>GG.0230.003.003</v>
          </cell>
          <cell r="B306" t="str">
            <v>Health, Economic &amp; S</v>
          </cell>
          <cell r="F306">
            <v>533040</v>
          </cell>
          <cell r="G306" t="str">
            <v>Document Archive &amp; Storage</v>
          </cell>
        </row>
        <row r="307">
          <cell r="A307" t="str">
            <v>GG.0230.003.003.001</v>
          </cell>
          <cell r="B307" t="str">
            <v>Health</v>
          </cell>
          <cell r="F307">
            <v>533040</v>
          </cell>
          <cell r="G307" t="str">
            <v>Document Archive &amp; Storage</v>
          </cell>
        </row>
        <row r="308">
          <cell r="A308" t="str">
            <v>GG.0230.003.003.002</v>
          </cell>
          <cell r="B308" t="str">
            <v>Financial Futures</v>
          </cell>
          <cell r="F308">
            <v>533040</v>
          </cell>
          <cell r="G308" t="str">
            <v>Document Archive &amp; Storage</v>
          </cell>
        </row>
        <row r="309">
          <cell r="A309" t="str">
            <v>GG.0230.003.003.003</v>
          </cell>
          <cell r="B309" t="str">
            <v>Safe &amp; Secure Housin</v>
          </cell>
          <cell r="F309">
            <v>533050</v>
          </cell>
          <cell r="G309" t="str">
            <v>Ticket &amp; Pass Production</v>
          </cell>
        </row>
        <row r="310">
          <cell r="A310" t="str">
            <v>GG.0230.003.003.004</v>
          </cell>
          <cell r="B310" t="str">
            <v>Training Materials</v>
          </cell>
          <cell r="F310">
            <v>533050</v>
          </cell>
          <cell r="G310" t="str">
            <v>Ticket &amp; Pass Production</v>
          </cell>
        </row>
        <row r="311">
          <cell r="A311" t="str">
            <v>GG.0230.003.003.005</v>
          </cell>
          <cell r="B311" t="str">
            <v>At Risk - Marginalis</v>
          </cell>
          <cell r="F311">
            <v>533050</v>
          </cell>
          <cell r="G311" t="str">
            <v>Ticket &amp; Pass Production</v>
          </cell>
        </row>
        <row r="312">
          <cell r="A312" t="str">
            <v>GG.0230.003.004</v>
          </cell>
          <cell r="B312" t="str">
            <v>Protection - Perpert</v>
          </cell>
          <cell r="F312">
            <v>533100</v>
          </cell>
          <cell r="G312" t="str">
            <v>Publications &amp; Periodicals</v>
          </cell>
        </row>
        <row r="313">
          <cell r="A313" t="str">
            <v>GG.0230.003.004.001</v>
          </cell>
          <cell r="B313" t="str">
            <v>Access to Protection</v>
          </cell>
          <cell r="F313">
            <v>533100</v>
          </cell>
          <cell r="G313" t="str">
            <v>Publications &amp; Periodicals</v>
          </cell>
        </row>
        <row r="314">
          <cell r="A314" t="str">
            <v>GG.0230.003.005</v>
          </cell>
          <cell r="B314" t="str">
            <v>Delivery - Governanc</v>
          </cell>
          <cell r="F314">
            <v>533100</v>
          </cell>
          <cell r="G314" t="str">
            <v>Publications &amp; Periodicals</v>
          </cell>
        </row>
        <row r="315">
          <cell r="A315" t="str">
            <v>GG.0230.003.005.001</v>
          </cell>
          <cell r="B315" t="str">
            <v>Governance</v>
          </cell>
          <cell r="F315">
            <v>533101</v>
          </cell>
          <cell r="G315" t="str">
            <v>Data Purchase</v>
          </cell>
        </row>
        <row r="316">
          <cell r="A316" t="str">
            <v>GG.0230.004</v>
          </cell>
          <cell r="B316" t="str">
            <v>Rape Crisis Centres</v>
          </cell>
          <cell r="F316">
            <v>533101</v>
          </cell>
          <cell r="G316" t="str">
            <v>Data Purchase</v>
          </cell>
        </row>
        <row r="317">
          <cell r="A317" t="str">
            <v>GG.0230.004.001</v>
          </cell>
          <cell r="B317" t="str">
            <v>South (Croydon)</v>
          </cell>
          <cell r="F317">
            <v>533101</v>
          </cell>
          <cell r="G317" t="str">
            <v>Data Purchase</v>
          </cell>
        </row>
        <row r="318">
          <cell r="A318" t="str">
            <v>GG.0230.004.001.001</v>
          </cell>
          <cell r="B318" t="str">
            <v>Sexual Violence Trai</v>
          </cell>
          <cell r="F318">
            <v>535000</v>
          </cell>
          <cell r="G318" t="str">
            <v>Telephony Fixed</v>
          </cell>
        </row>
        <row r="319">
          <cell r="A319" t="str">
            <v>GG.0230.004.001.002</v>
          </cell>
          <cell r="B319" t="str">
            <v>Young Victims Servic</v>
          </cell>
          <cell r="F319">
            <v>535000</v>
          </cell>
          <cell r="G319" t="str">
            <v>Telephony Fixed</v>
          </cell>
        </row>
        <row r="320">
          <cell r="A320" t="str">
            <v>GG.0230.004.001.003</v>
          </cell>
          <cell r="B320" t="str">
            <v>RASASC helpline</v>
          </cell>
          <cell r="F320">
            <v>535000</v>
          </cell>
          <cell r="G320" t="str">
            <v>Telephony Fixed</v>
          </cell>
        </row>
        <row r="321">
          <cell r="A321" t="str">
            <v>GG.0230.004.001.004</v>
          </cell>
          <cell r="B321" t="str">
            <v>Services</v>
          </cell>
          <cell r="F321">
            <v>535020</v>
          </cell>
          <cell r="G321" t="str">
            <v>Telephony Mobile</v>
          </cell>
        </row>
        <row r="322">
          <cell r="A322" t="str">
            <v>GG.0230.004.002</v>
          </cell>
          <cell r="B322" t="str">
            <v>West (Ealing)</v>
          </cell>
          <cell r="F322">
            <v>535020</v>
          </cell>
          <cell r="G322" t="str">
            <v>Telephony Mobile</v>
          </cell>
        </row>
        <row r="323">
          <cell r="A323" t="str">
            <v>GG.0230.004.002.001</v>
          </cell>
          <cell r="B323" t="str">
            <v>Sign posting</v>
          </cell>
          <cell r="F323">
            <v>535020</v>
          </cell>
          <cell r="G323" t="str">
            <v>Telephony Mobile</v>
          </cell>
        </row>
        <row r="324">
          <cell r="A324" t="str">
            <v>GG.0230.004.002.002</v>
          </cell>
          <cell r="B324" t="str">
            <v>Services</v>
          </cell>
          <cell r="F324">
            <v>535250</v>
          </cell>
          <cell r="G324" t="str">
            <v>Maintenance of Telecommunications Equipment</v>
          </cell>
        </row>
        <row r="325">
          <cell r="A325" t="str">
            <v>GG.0230.004.003</v>
          </cell>
          <cell r="B325" t="str">
            <v>North (Westminster /</v>
          </cell>
          <cell r="F325">
            <v>535250</v>
          </cell>
          <cell r="G325" t="str">
            <v>Maintenance of Telecommunications Equipment</v>
          </cell>
        </row>
        <row r="326">
          <cell r="A326" t="str">
            <v>GG.0230.004.003.001</v>
          </cell>
          <cell r="B326" t="str">
            <v>Development</v>
          </cell>
          <cell r="F326">
            <v>535250</v>
          </cell>
          <cell r="G326" t="str">
            <v>Maintenance of Telecommunications Equipment</v>
          </cell>
        </row>
        <row r="327">
          <cell r="A327" t="str">
            <v>GG.0230.004.003.002</v>
          </cell>
          <cell r="B327" t="str">
            <v>Services</v>
          </cell>
          <cell r="F327">
            <v>535260</v>
          </cell>
          <cell r="G327" t="str">
            <v>Purchase of Telecommunications Equipment</v>
          </cell>
        </row>
        <row r="328">
          <cell r="A328" t="str">
            <v>GG.0230.004.003.003</v>
          </cell>
          <cell r="B328" t="str">
            <v>Training</v>
          </cell>
          <cell r="F328">
            <v>535300</v>
          </cell>
          <cell r="G328" t="str">
            <v>Postage</v>
          </cell>
        </row>
        <row r="329">
          <cell r="A329" t="str">
            <v>GG.0230.004.003.004</v>
          </cell>
          <cell r="B329" t="str">
            <v>Sign posting</v>
          </cell>
          <cell r="F329">
            <v>535300</v>
          </cell>
          <cell r="G329" t="str">
            <v>Postage</v>
          </cell>
        </row>
        <row r="330">
          <cell r="A330" t="str">
            <v>GG.0230.004.004</v>
          </cell>
          <cell r="B330" t="str">
            <v>East (Redbridge)</v>
          </cell>
          <cell r="F330">
            <v>535300</v>
          </cell>
          <cell r="G330" t="str">
            <v>Postage</v>
          </cell>
        </row>
        <row r="331">
          <cell r="A331" t="str">
            <v>GG.0230.004.004.001</v>
          </cell>
          <cell r="B331" t="str">
            <v>Development</v>
          </cell>
          <cell r="F331">
            <v>535400</v>
          </cell>
          <cell r="G331" t="str">
            <v>Couriers</v>
          </cell>
        </row>
        <row r="332">
          <cell r="A332" t="str">
            <v>GG.0230.004.004.002</v>
          </cell>
          <cell r="B332" t="str">
            <v>Services</v>
          </cell>
          <cell r="F332">
            <v>535400</v>
          </cell>
          <cell r="G332" t="str">
            <v>Couriers</v>
          </cell>
        </row>
        <row r="333">
          <cell r="A333" t="str">
            <v>GG.0230.004.004.003</v>
          </cell>
          <cell r="B333" t="str">
            <v>Training</v>
          </cell>
          <cell r="F333">
            <v>535400</v>
          </cell>
          <cell r="G333" t="str">
            <v>Couriers</v>
          </cell>
        </row>
        <row r="334">
          <cell r="A334" t="str">
            <v>GG.0230.004.004.004</v>
          </cell>
          <cell r="B334" t="str">
            <v>Sign posting</v>
          </cell>
          <cell r="F334">
            <v>536000</v>
          </cell>
          <cell r="G334" t="str">
            <v>Manage IT Services</v>
          </cell>
        </row>
        <row r="335">
          <cell r="A335" t="str">
            <v>GG.0230.004.005</v>
          </cell>
          <cell r="B335" t="str">
            <v>Helpline &amp; Communica</v>
          </cell>
          <cell r="F335">
            <v>536000</v>
          </cell>
          <cell r="G335" t="str">
            <v>Manage IT Services</v>
          </cell>
        </row>
        <row r="336">
          <cell r="A336" t="str">
            <v>GG.0230.004.005.001</v>
          </cell>
          <cell r="B336" t="str">
            <v>Concept development</v>
          </cell>
          <cell r="F336">
            <v>536000</v>
          </cell>
          <cell r="G336" t="str">
            <v>Manage IT Services</v>
          </cell>
        </row>
        <row r="337">
          <cell r="A337" t="str">
            <v>GG.0230.004.005.002</v>
          </cell>
          <cell r="B337" t="str">
            <v>Technical Specificat</v>
          </cell>
          <cell r="F337">
            <v>536200</v>
          </cell>
          <cell r="G337" t="str">
            <v>Computer Software</v>
          </cell>
        </row>
        <row r="338">
          <cell r="A338" t="str">
            <v>GG.0230.004.005.003</v>
          </cell>
          <cell r="B338" t="str">
            <v>Service Set-up</v>
          </cell>
          <cell r="F338">
            <v>536200</v>
          </cell>
          <cell r="G338" t="str">
            <v>Computer Software</v>
          </cell>
        </row>
        <row r="339">
          <cell r="A339" t="str">
            <v>GG.0230.004.005.004</v>
          </cell>
          <cell r="B339" t="str">
            <v>Service delivery</v>
          </cell>
          <cell r="F339">
            <v>536200</v>
          </cell>
          <cell r="G339" t="str">
            <v>Computer Software</v>
          </cell>
        </row>
        <row r="340">
          <cell r="A340" t="str">
            <v>GG.0230.004.005.005</v>
          </cell>
          <cell r="B340" t="str">
            <v>Website</v>
          </cell>
          <cell r="F340">
            <v>536300</v>
          </cell>
          <cell r="G340" t="str">
            <v>Computer Hardware</v>
          </cell>
        </row>
        <row r="341">
          <cell r="A341" t="str">
            <v>GG.0230.004.005.006</v>
          </cell>
          <cell r="B341" t="str">
            <v>Texting</v>
          </cell>
          <cell r="F341">
            <v>536300</v>
          </cell>
          <cell r="G341" t="str">
            <v>Computer Hardware</v>
          </cell>
        </row>
        <row r="342">
          <cell r="A342" t="str">
            <v>GG.0230.004.005.007</v>
          </cell>
          <cell r="B342" t="str">
            <v>Publicity</v>
          </cell>
          <cell r="F342">
            <v>536300</v>
          </cell>
          <cell r="G342" t="str">
            <v>Computer Hardware</v>
          </cell>
        </row>
        <row r="343">
          <cell r="A343" t="str">
            <v>GG.0230.005</v>
          </cell>
          <cell r="B343" t="str">
            <v>Earn Your Travel Bac</v>
          </cell>
          <cell r="F343">
            <v>536400</v>
          </cell>
          <cell r="G343" t="str">
            <v>Computer Consumables</v>
          </cell>
        </row>
        <row r="344">
          <cell r="A344" t="str">
            <v>GG.0230.005.001</v>
          </cell>
          <cell r="B344" t="str">
            <v>Running Costs</v>
          </cell>
          <cell r="F344">
            <v>536400</v>
          </cell>
          <cell r="G344" t="str">
            <v>Computer Consumables</v>
          </cell>
        </row>
        <row r="345">
          <cell r="A345" t="str">
            <v>GG.0230.005.001.001</v>
          </cell>
          <cell r="B345" t="str">
            <v>Core Costs</v>
          </cell>
          <cell r="F345">
            <v>536400</v>
          </cell>
          <cell r="G345" t="str">
            <v>Computer Consumables</v>
          </cell>
        </row>
        <row r="346">
          <cell r="A346" t="str">
            <v>GG.0230.005.002</v>
          </cell>
          <cell r="B346" t="str">
            <v>Contractual Payments</v>
          </cell>
          <cell r="F346">
            <v>536500</v>
          </cell>
          <cell r="G346" t="str">
            <v>Hardware Maintenance</v>
          </cell>
        </row>
        <row r="347">
          <cell r="A347" t="str">
            <v>GG.0230.005.002.001</v>
          </cell>
          <cell r="B347" t="str">
            <v>Performance Payments</v>
          </cell>
          <cell r="F347">
            <v>536500</v>
          </cell>
          <cell r="G347" t="str">
            <v>Hardware Maintenance</v>
          </cell>
        </row>
        <row r="348">
          <cell r="A348" t="str">
            <v>GG.0230.005.003</v>
          </cell>
          <cell r="B348" t="str">
            <v>Evaluation</v>
          </cell>
          <cell r="F348">
            <v>536500</v>
          </cell>
          <cell r="G348" t="str">
            <v>Hardware Maintenance</v>
          </cell>
        </row>
        <row r="349">
          <cell r="A349" t="str">
            <v>GG.0230.005.003.001</v>
          </cell>
          <cell r="B349" t="str">
            <v>Evaluation Costs</v>
          </cell>
          <cell r="F349">
            <v>536510</v>
          </cell>
          <cell r="G349" t="str">
            <v>Software Maintenance</v>
          </cell>
        </row>
        <row r="350">
          <cell r="A350" t="str">
            <v>GG.0230.005.004</v>
          </cell>
          <cell r="B350" t="str">
            <v>Delivery - Governanc</v>
          </cell>
          <cell r="F350">
            <v>536510</v>
          </cell>
          <cell r="G350" t="str">
            <v>Software Maintenance</v>
          </cell>
        </row>
        <row r="351">
          <cell r="A351" t="str">
            <v>GG.0230.005.004.001</v>
          </cell>
          <cell r="B351" t="str">
            <v>Governance</v>
          </cell>
          <cell r="F351">
            <v>536510</v>
          </cell>
          <cell r="G351" t="str">
            <v>Software Maintenance</v>
          </cell>
        </row>
        <row r="352">
          <cell r="A352" t="str">
            <v>GG.0230.006</v>
          </cell>
          <cell r="B352" t="str">
            <v>Crime Policy Program</v>
          </cell>
          <cell r="F352">
            <v>536511</v>
          </cell>
          <cell r="G352" t="str">
            <v>Wide Area Network</v>
          </cell>
        </row>
        <row r="353">
          <cell r="A353" t="str">
            <v>GG.0230.006.001</v>
          </cell>
          <cell r="B353" t="str">
            <v>Dangerous Dogs</v>
          </cell>
          <cell r="F353">
            <v>536511</v>
          </cell>
          <cell r="G353" t="str">
            <v>Wide Area Network</v>
          </cell>
        </row>
        <row r="354">
          <cell r="A354" t="str">
            <v>GG.0230.006.001.001</v>
          </cell>
          <cell r="B354" t="str">
            <v>Engagement</v>
          </cell>
          <cell r="F354">
            <v>536511</v>
          </cell>
          <cell r="G354" t="str">
            <v>Wide Area Network</v>
          </cell>
        </row>
        <row r="355">
          <cell r="A355" t="str">
            <v>GG.0230.006.001.002</v>
          </cell>
          <cell r="B355" t="str">
            <v>Publications</v>
          </cell>
          <cell r="F355">
            <v>536610</v>
          </cell>
          <cell r="G355" t="str">
            <v>Fixed Local Area Network</v>
          </cell>
        </row>
        <row r="356">
          <cell r="A356" t="str">
            <v>GG.0230.006.001.003</v>
          </cell>
          <cell r="B356" t="str">
            <v>Good Practice Semina</v>
          </cell>
          <cell r="F356">
            <v>536610</v>
          </cell>
          <cell r="G356" t="str">
            <v>Fixed Local Area Network</v>
          </cell>
        </row>
        <row r="357">
          <cell r="A357" t="str">
            <v>GG.0230.006.002</v>
          </cell>
          <cell r="B357" t="str">
            <v>Anti-Social Behaviou</v>
          </cell>
          <cell r="F357">
            <v>536610</v>
          </cell>
          <cell r="G357" t="str">
            <v>Fixed Local Area Network</v>
          </cell>
        </row>
        <row r="358">
          <cell r="A358" t="str">
            <v>GG.0230.006.002.001</v>
          </cell>
          <cell r="B358" t="str">
            <v>Practitioners Forum</v>
          </cell>
          <cell r="F358">
            <v>536611</v>
          </cell>
          <cell r="G358" t="str">
            <v>Wireless Local Area Network</v>
          </cell>
        </row>
        <row r="359">
          <cell r="A359" t="str">
            <v>GG.0230.006.002.002</v>
          </cell>
          <cell r="B359" t="str">
            <v>Transport Crime</v>
          </cell>
          <cell r="F359">
            <v>536611</v>
          </cell>
          <cell r="G359" t="str">
            <v>Wireless Local Area Network</v>
          </cell>
        </row>
        <row r="360">
          <cell r="A360" t="str">
            <v>GG.0230.006.002.003</v>
          </cell>
          <cell r="B360" t="str">
            <v>Sobriety</v>
          </cell>
          <cell r="F360">
            <v>536611</v>
          </cell>
          <cell r="G360" t="str">
            <v>Wireless Local Area Network</v>
          </cell>
        </row>
        <row r="361">
          <cell r="A361" t="str">
            <v>GG.0230.006.003</v>
          </cell>
          <cell r="B361" t="str">
            <v>Victims &amp; Access to</v>
          </cell>
          <cell r="F361">
            <v>536613</v>
          </cell>
          <cell r="G361" t="str">
            <v>Data Centre Local Area Network</v>
          </cell>
        </row>
        <row r="362">
          <cell r="A362" t="str">
            <v>GG.0230.006.003.001</v>
          </cell>
          <cell r="B362" t="str">
            <v>Victimisation</v>
          </cell>
          <cell r="F362">
            <v>536613</v>
          </cell>
          <cell r="G362" t="str">
            <v>Data Centre Local Area Network</v>
          </cell>
        </row>
        <row r="363">
          <cell r="A363" t="str">
            <v>GG.0230.006.003.002</v>
          </cell>
          <cell r="B363" t="str">
            <v>Confidence</v>
          </cell>
          <cell r="F363">
            <v>536613</v>
          </cell>
          <cell r="G363" t="str">
            <v>Data Centre Local Area Network</v>
          </cell>
        </row>
        <row r="364">
          <cell r="A364" t="str">
            <v>GG.0230.006.004</v>
          </cell>
          <cell r="B364" t="str">
            <v>Safer Parks Award</v>
          </cell>
          <cell r="F364">
            <v>536614</v>
          </cell>
          <cell r="G364" t="str">
            <v>Internet Access</v>
          </cell>
        </row>
        <row r="365">
          <cell r="A365" t="str">
            <v>GG.0230.006.004.001</v>
          </cell>
          <cell r="B365" t="str">
            <v>Establish Evaluation</v>
          </cell>
          <cell r="F365">
            <v>536614</v>
          </cell>
          <cell r="G365" t="str">
            <v>Internet Access</v>
          </cell>
        </row>
        <row r="366">
          <cell r="A366" t="str">
            <v>GG.0230.006.004.002</v>
          </cell>
          <cell r="B366" t="str">
            <v>Promotion</v>
          </cell>
          <cell r="F366">
            <v>536614</v>
          </cell>
          <cell r="G366" t="str">
            <v>Internet Access</v>
          </cell>
        </row>
        <row r="367">
          <cell r="A367" t="str">
            <v>GG.0230.006.004.003</v>
          </cell>
          <cell r="B367" t="str">
            <v>Good Practice</v>
          </cell>
          <cell r="F367">
            <v>536615</v>
          </cell>
          <cell r="G367" t="str">
            <v>Remote Access Services</v>
          </cell>
        </row>
        <row r="368">
          <cell r="A368" t="str">
            <v>GG.0230.006.005</v>
          </cell>
          <cell r="B368" t="str">
            <v>Engagement</v>
          </cell>
          <cell r="F368">
            <v>536615</v>
          </cell>
          <cell r="G368" t="str">
            <v>Remote Access Services</v>
          </cell>
        </row>
        <row r="369">
          <cell r="A369" t="str">
            <v>GG.0230.006.005.001</v>
          </cell>
          <cell r="B369" t="str">
            <v>Roadshows</v>
          </cell>
          <cell r="F369">
            <v>536615</v>
          </cell>
          <cell r="G369" t="str">
            <v>Remote Access Services</v>
          </cell>
        </row>
        <row r="370">
          <cell r="A370" t="str">
            <v>GG.0230.006.005.002</v>
          </cell>
          <cell r="B370" t="str">
            <v>Social Media / Commu</v>
          </cell>
          <cell r="F370">
            <v>537000</v>
          </cell>
          <cell r="G370" t="str">
            <v>Hotel Accommodation</v>
          </cell>
        </row>
        <row r="371">
          <cell r="A371" t="str">
            <v>GG.0230.007</v>
          </cell>
          <cell r="B371" t="str">
            <v>Community Safety Min</v>
          </cell>
          <cell r="F371">
            <v>537000</v>
          </cell>
          <cell r="G371" t="str">
            <v>Hotel Accommodation</v>
          </cell>
        </row>
        <row r="372">
          <cell r="A372" t="str">
            <v>GG.0230.007.001</v>
          </cell>
          <cell r="B372" t="str">
            <v>Peace week</v>
          </cell>
          <cell r="F372">
            <v>537000</v>
          </cell>
          <cell r="G372" t="str">
            <v>Hotel Accommodation</v>
          </cell>
        </row>
        <row r="373">
          <cell r="A373" t="str">
            <v>GG.0230.007.002</v>
          </cell>
          <cell r="B373" t="str">
            <v>Project Oracle</v>
          </cell>
          <cell r="F373">
            <v>537001</v>
          </cell>
          <cell r="G373" t="str">
            <v>Non-GLA staff-Hotel Accommodation</v>
          </cell>
        </row>
        <row r="374">
          <cell r="A374" t="str">
            <v>GG.0230.007.003</v>
          </cell>
          <cell r="B374" t="str">
            <v>Domestic Violence</v>
          </cell>
          <cell r="F374">
            <v>537010</v>
          </cell>
          <cell r="G374" t="str">
            <v>Meals Refreshments &amp; Subsistence</v>
          </cell>
        </row>
        <row r="375">
          <cell r="A375" t="str">
            <v>GG.0230.007.004</v>
          </cell>
          <cell r="B375" t="str">
            <v>Minor Programmes - C</v>
          </cell>
          <cell r="F375">
            <v>537010</v>
          </cell>
          <cell r="G375" t="str">
            <v>Meals Refreshments &amp; Subsistence</v>
          </cell>
        </row>
        <row r="376">
          <cell r="A376" t="str">
            <v>GG.0230.008</v>
          </cell>
          <cell r="B376" t="str">
            <v>Comm. Against Gangs,</v>
          </cell>
          <cell r="F376">
            <v>537010</v>
          </cell>
          <cell r="G376" t="str">
            <v>Meals Refreshments &amp; Subsistence</v>
          </cell>
        </row>
        <row r="377">
          <cell r="A377" t="str">
            <v>GG.0230.008.001</v>
          </cell>
          <cell r="B377" t="str">
            <v>Boroughs</v>
          </cell>
          <cell r="F377">
            <v>537011</v>
          </cell>
          <cell r="G377" t="str">
            <v>Non-GLA staff-Meals</v>
          </cell>
        </row>
        <row r="378">
          <cell r="A378" t="str">
            <v>GG.0230.008.002</v>
          </cell>
          <cell r="B378" t="str">
            <v>Central Allocation</v>
          </cell>
          <cell r="F378">
            <v>537100</v>
          </cell>
          <cell r="G378" t="str">
            <v>External Meeting Room Hire &amp; Expenses</v>
          </cell>
        </row>
        <row r="379">
          <cell r="A379" t="str">
            <v>GG.0230.008.003</v>
          </cell>
          <cell r="B379" t="str">
            <v>Evaluation</v>
          </cell>
          <cell r="F379">
            <v>537100</v>
          </cell>
          <cell r="G379" t="str">
            <v>External Meeting Room Hire &amp; Expenses</v>
          </cell>
        </row>
        <row r="380">
          <cell r="A380" t="str">
            <v>GG.0230.009</v>
          </cell>
          <cell r="B380" t="str">
            <v>London Community Saf</v>
          </cell>
          <cell r="F380">
            <v>537100</v>
          </cell>
          <cell r="G380" t="str">
            <v>External Meeting Room Hire &amp; Expenses</v>
          </cell>
        </row>
        <row r="381">
          <cell r="A381" t="str">
            <v>GG.0230.010</v>
          </cell>
          <cell r="B381" t="str">
            <v>MetBPA Voyage</v>
          </cell>
          <cell r="F381">
            <v>538000</v>
          </cell>
          <cell r="G381" t="str">
            <v>Business Entertaining</v>
          </cell>
        </row>
        <row r="382">
          <cell r="A382" t="str">
            <v>GG.0230.010.001</v>
          </cell>
          <cell r="B382" t="str">
            <v>Voyage Expansion</v>
          </cell>
          <cell r="F382">
            <v>538000</v>
          </cell>
          <cell r="G382" t="str">
            <v>Business Entertaining</v>
          </cell>
        </row>
        <row r="383">
          <cell r="A383" t="str">
            <v>GG.0230.010.002</v>
          </cell>
          <cell r="B383" t="str">
            <v>Voyage Evaluation</v>
          </cell>
          <cell r="F383">
            <v>538000</v>
          </cell>
          <cell r="G383" t="str">
            <v>Business Entertaining</v>
          </cell>
        </row>
        <row r="384">
          <cell r="A384" t="str">
            <v>GG.0230.011</v>
          </cell>
          <cell r="B384" t="str">
            <v>Mayor's Mentoring Pr</v>
          </cell>
          <cell r="F384">
            <v>540000</v>
          </cell>
          <cell r="G384" t="str">
            <v>Advertising</v>
          </cell>
        </row>
        <row r="385">
          <cell r="A385" t="str">
            <v>GG.0230.011.001</v>
          </cell>
          <cell r="B385" t="str">
            <v>MMP - Delivery</v>
          </cell>
          <cell r="F385">
            <v>540000</v>
          </cell>
          <cell r="G385" t="str">
            <v>Advertising</v>
          </cell>
        </row>
        <row r="386">
          <cell r="A386" t="str">
            <v>GG.0230.011.002</v>
          </cell>
          <cell r="B386" t="str">
            <v>MMP - Evaluation</v>
          </cell>
          <cell r="F386">
            <v>540000</v>
          </cell>
          <cell r="G386" t="str">
            <v>Advertising</v>
          </cell>
        </row>
        <row r="387">
          <cell r="A387" t="str">
            <v>GG.0230.012</v>
          </cell>
          <cell r="B387" t="str">
            <v>Structured Activitie</v>
          </cell>
          <cell r="F387">
            <v>540010</v>
          </cell>
          <cell r="G387" t="str">
            <v>Statutory Advertising &amp; Notifications</v>
          </cell>
        </row>
        <row r="388">
          <cell r="A388" t="str">
            <v>GG.0230.012.001</v>
          </cell>
          <cell r="B388" t="str">
            <v>SAYP - Delivery</v>
          </cell>
          <cell r="F388">
            <v>540010</v>
          </cell>
          <cell r="G388" t="str">
            <v>Statutory Advertising &amp; Notifications</v>
          </cell>
        </row>
        <row r="389">
          <cell r="A389" t="str">
            <v>GG.0230.012.002</v>
          </cell>
          <cell r="B389" t="str">
            <v>SAYP- Evaluation</v>
          </cell>
          <cell r="F389">
            <v>540010</v>
          </cell>
          <cell r="G389" t="str">
            <v>Statutory Advertising &amp; Notifications</v>
          </cell>
        </row>
        <row r="390">
          <cell r="A390" t="str">
            <v>GG.0240</v>
          </cell>
          <cell r="B390" t="str">
            <v>Health &amp; Communities</v>
          </cell>
          <cell r="F390">
            <v>540011</v>
          </cell>
          <cell r="G390" t="str">
            <v>Statutory Ads Notices Communications &amp; Consultatio</v>
          </cell>
        </row>
        <row r="391">
          <cell r="A391" t="str">
            <v>GG.0240.001</v>
          </cell>
          <cell r="B391" t="str">
            <v>Assistant Director o</v>
          </cell>
          <cell r="F391">
            <v>540011</v>
          </cell>
          <cell r="G391" t="str">
            <v>Statutory Ads Notices Communications &amp; Consultatio</v>
          </cell>
        </row>
        <row r="392">
          <cell r="A392" t="str">
            <v>GG.0240.002</v>
          </cell>
          <cell r="B392" t="str">
            <v>CYPU Staffing</v>
          </cell>
          <cell r="F392">
            <v>540011</v>
          </cell>
          <cell r="G392" t="str">
            <v>Statutory Ads Notices Communications &amp; Consultatio</v>
          </cell>
        </row>
        <row r="393">
          <cell r="A393" t="str">
            <v>GG.0240.003</v>
          </cell>
          <cell r="B393" t="str">
            <v>CYPU Programmes</v>
          </cell>
          <cell r="F393">
            <v>540012</v>
          </cell>
          <cell r="G393" t="str">
            <v>Marketing Strategy And Consultancy</v>
          </cell>
        </row>
        <row r="394">
          <cell r="A394" t="str">
            <v>GG.0240.003.001</v>
          </cell>
          <cell r="B394" t="str">
            <v>Childrens Unit - Min</v>
          </cell>
          <cell r="F394">
            <v>540012</v>
          </cell>
          <cell r="G394" t="str">
            <v>Marketing Strategy And Consultancy</v>
          </cell>
        </row>
        <row r="395">
          <cell r="A395" t="str">
            <v>GG.0240.003.002</v>
          </cell>
          <cell r="B395" t="str">
            <v>Conferences &amp; Events</v>
          </cell>
          <cell r="F395">
            <v>540012</v>
          </cell>
          <cell r="G395" t="str">
            <v>Marketing Strategy And Consultancy</v>
          </cell>
        </row>
        <row r="396">
          <cell r="A396" t="str">
            <v>GG.0240.003.003</v>
          </cell>
          <cell r="B396" t="str">
            <v>Research &amp; Consultan</v>
          </cell>
          <cell r="F396">
            <v>540013</v>
          </cell>
          <cell r="G396" t="str">
            <v>Photography And Video Design And Production</v>
          </cell>
        </row>
        <row r="397">
          <cell r="A397" t="str">
            <v>GG.0240.003.004</v>
          </cell>
          <cell r="B397" t="str">
            <v>Engagement with Chil</v>
          </cell>
          <cell r="F397">
            <v>540013</v>
          </cell>
          <cell r="G397" t="str">
            <v>Photography And Video Design And Production</v>
          </cell>
        </row>
        <row r="398">
          <cell r="A398" t="str">
            <v>GG.0240.003.005</v>
          </cell>
          <cell r="B398" t="str">
            <v>Young Londoners Webs</v>
          </cell>
          <cell r="F398">
            <v>540013</v>
          </cell>
          <cell r="G398" t="str">
            <v>Photography And Video Design And Production</v>
          </cell>
        </row>
        <row r="399">
          <cell r="A399" t="str">
            <v>GG.0240.003.006</v>
          </cell>
          <cell r="B399" t="str">
            <v>Youth Offer Work</v>
          </cell>
          <cell r="F399">
            <v>540014</v>
          </cell>
          <cell r="G399" t="str">
            <v>Agency Fees Paid To Marketing Agencies</v>
          </cell>
        </row>
        <row r="400">
          <cell r="A400" t="str">
            <v>GG.0240.003.007</v>
          </cell>
          <cell r="B400" t="str">
            <v>4th State of London'</v>
          </cell>
          <cell r="F400">
            <v>540014</v>
          </cell>
          <cell r="G400" t="str">
            <v>Agency Fees Paid To Marketing Agencies</v>
          </cell>
        </row>
        <row r="401">
          <cell r="A401" t="str">
            <v>GG.0240.003.008</v>
          </cell>
          <cell r="B401" t="str">
            <v>Mayor's Young Ambass</v>
          </cell>
          <cell r="F401">
            <v>540014</v>
          </cell>
          <cell r="G401" t="str">
            <v>Agency Fees Paid To Marketing Agencies</v>
          </cell>
        </row>
        <row r="402">
          <cell r="A402" t="str">
            <v>GG.0240.003.009</v>
          </cell>
          <cell r="B402" t="str">
            <v>Neer Peer Mentoring</v>
          </cell>
          <cell r="F402">
            <v>540015</v>
          </cell>
          <cell r="G402" t="str">
            <v>Production Artwork And Design For Marketing</v>
          </cell>
        </row>
        <row r="403">
          <cell r="A403" t="str">
            <v>GG.0240.003.010</v>
          </cell>
          <cell r="B403" t="str">
            <v>Childminder Training</v>
          </cell>
          <cell r="F403">
            <v>540015</v>
          </cell>
          <cell r="G403" t="str">
            <v>Production Artwork And Design For Marketing</v>
          </cell>
        </row>
        <row r="404">
          <cell r="A404" t="str">
            <v>GG.0240.003.011</v>
          </cell>
          <cell r="B404" t="str">
            <v>Education Inquiry</v>
          </cell>
          <cell r="F404">
            <v>540015</v>
          </cell>
          <cell r="G404" t="str">
            <v>Production Artwork And Design For Marketing</v>
          </cell>
        </row>
        <row r="405">
          <cell r="A405" t="str">
            <v>GG.0240.003.012</v>
          </cell>
          <cell r="B405" t="str">
            <v>Education Programme</v>
          </cell>
          <cell r="F405">
            <v>540016</v>
          </cell>
          <cell r="G405" t="str">
            <v>Non Permanent Signage And Way Finding</v>
          </cell>
        </row>
        <row r="406">
          <cell r="A406" t="str">
            <v>GG.0240.003.013</v>
          </cell>
          <cell r="B406" t="str">
            <v>Best start for famil</v>
          </cell>
          <cell r="F406">
            <v>540016</v>
          </cell>
          <cell r="G406" t="str">
            <v>Non Permanent Signage And Way Finding</v>
          </cell>
        </row>
        <row r="407">
          <cell r="A407" t="str">
            <v>GG.0240.003.014</v>
          </cell>
          <cell r="B407" t="str">
            <v>Early Years</v>
          </cell>
          <cell r="F407">
            <v>540016</v>
          </cell>
          <cell r="G407" t="str">
            <v>Non Permanent Signage And Way Finding</v>
          </cell>
        </row>
        <row r="408">
          <cell r="A408" t="str">
            <v>GG.0240.003.015</v>
          </cell>
          <cell r="B408" t="str">
            <v>Getting Ahead London</v>
          </cell>
          <cell r="F408">
            <v>540017</v>
          </cell>
          <cell r="G408" t="str">
            <v>Radio TV Press Poster Cinema Airtime And Space</v>
          </cell>
        </row>
        <row r="409">
          <cell r="A409" t="str">
            <v>GG.0240.003.016</v>
          </cell>
          <cell r="B409" t="str">
            <v>Education</v>
          </cell>
          <cell r="F409">
            <v>540017</v>
          </cell>
          <cell r="G409" t="str">
            <v>Radio TV Press Poster Cinema Airtime And Space</v>
          </cell>
        </row>
        <row r="410">
          <cell r="A410" t="str">
            <v>GG.0240.003.017</v>
          </cell>
          <cell r="B410" t="str">
            <v>Young Londoners Fund</v>
          </cell>
          <cell r="F410">
            <v>540017</v>
          </cell>
          <cell r="G410" t="str">
            <v>Radio TV Press Poster Cinema Airtime And Space</v>
          </cell>
        </row>
        <row r="411">
          <cell r="A411" t="str">
            <v>GG.0240.003.017.001</v>
          </cell>
          <cell r="B411" t="str">
            <v>YLF- Impact for Yout</v>
          </cell>
          <cell r="F411">
            <v>540018</v>
          </cell>
          <cell r="G411" t="str">
            <v>Social Media And Digital Advertising Space</v>
          </cell>
        </row>
        <row r="412">
          <cell r="A412" t="str">
            <v>GG.0240.004</v>
          </cell>
          <cell r="B412" t="str">
            <v>Sustainable Developm</v>
          </cell>
          <cell r="F412">
            <v>540018</v>
          </cell>
          <cell r="G412" t="str">
            <v>Social Media And Digital Advertising Space</v>
          </cell>
        </row>
        <row r="413">
          <cell r="A413" t="str">
            <v>GG.0240.005</v>
          </cell>
          <cell r="B413" t="str">
            <v>Sustainability Progr</v>
          </cell>
          <cell r="F413">
            <v>540018</v>
          </cell>
          <cell r="G413" t="str">
            <v>Social Media And Digital Advertising Space</v>
          </cell>
        </row>
        <row r="414">
          <cell r="A414" t="str">
            <v>GG.0240.005.001</v>
          </cell>
          <cell r="B414" t="str">
            <v>LSDU 2012 Sub Group</v>
          </cell>
          <cell r="F414">
            <v>540019</v>
          </cell>
          <cell r="G414" t="str">
            <v>External Events Roads Shows And Face To Face</v>
          </cell>
        </row>
        <row r="415">
          <cell r="A415" t="str">
            <v>GG.0240.005.002</v>
          </cell>
          <cell r="B415" t="str">
            <v>Sustainable Developm</v>
          </cell>
          <cell r="F415">
            <v>540019</v>
          </cell>
          <cell r="G415" t="str">
            <v>External Events Roads Shows And Face To Face</v>
          </cell>
        </row>
        <row r="416">
          <cell r="A416" t="str">
            <v>GG.0240.005.003</v>
          </cell>
          <cell r="B416" t="str">
            <v>Sustainability - min</v>
          </cell>
          <cell r="F416">
            <v>540019</v>
          </cell>
          <cell r="G416" t="str">
            <v>External Events Roads Shows And Face To Face</v>
          </cell>
        </row>
        <row r="417">
          <cell r="A417" t="str">
            <v>GG.0240.005.004</v>
          </cell>
          <cell r="B417" t="str">
            <v>London Leaders Work</v>
          </cell>
          <cell r="F417">
            <v>540020</v>
          </cell>
          <cell r="G417" t="str">
            <v>Promotions Incentives Merchandise Give-Aways</v>
          </cell>
        </row>
        <row r="418">
          <cell r="A418" t="str">
            <v>GG.0240.005.005</v>
          </cell>
          <cell r="B418" t="str">
            <v>SD Mainstreaming</v>
          </cell>
          <cell r="F418">
            <v>540020</v>
          </cell>
          <cell r="G418" t="str">
            <v>Promotions Incentives Merchandise Give-Aways</v>
          </cell>
        </row>
        <row r="419">
          <cell r="A419" t="str">
            <v>GG.0240.006</v>
          </cell>
          <cell r="B419" t="str">
            <v>London Health Commis</v>
          </cell>
          <cell r="F419">
            <v>540020</v>
          </cell>
          <cell r="G419" t="str">
            <v>Promotions Incentives Merchandise Give-Aways</v>
          </cell>
        </row>
        <row r="420">
          <cell r="A420" t="str">
            <v>GG.0240.007</v>
          </cell>
          <cell r="B420" t="str">
            <v>London Health Commis</v>
          </cell>
          <cell r="F420">
            <v>540021</v>
          </cell>
          <cell r="G420" t="str">
            <v>Design &amp; Production Of Maps &amp; Timetable Publicity</v>
          </cell>
        </row>
        <row r="421">
          <cell r="A421" t="str">
            <v>GG.0240.008</v>
          </cell>
          <cell r="B421" t="str">
            <v>Well London Programm</v>
          </cell>
          <cell r="F421">
            <v>540021</v>
          </cell>
          <cell r="G421" t="str">
            <v>Design &amp; Production Of Maps &amp; Timetable Publicity</v>
          </cell>
        </row>
        <row r="422">
          <cell r="A422" t="str">
            <v>GG.0240.009</v>
          </cell>
          <cell r="B422" t="str">
            <v>Health Staffing</v>
          </cell>
          <cell r="F422">
            <v>540021</v>
          </cell>
          <cell r="G422" t="str">
            <v>Design &amp; Production Of Maps &amp; Timetable Publicity</v>
          </cell>
        </row>
        <row r="423">
          <cell r="A423" t="str">
            <v>GG.0240.010</v>
          </cell>
          <cell r="B423" t="str">
            <v>Health Programmes</v>
          </cell>
          <cell r="F423">
            <v>540022</v>
          </cell>
          <cell r="G423" t="str">
            <v>Design And Production Of Fares Information</v>
          </cell>
        </row>
        <row r="424">
          <cell r="A424" t="str">
            <v>GG.0240.010.001</v>
          </cell>
          <cell r="B424" t="str">
            <v>Health Inequalities</v>
          </cell>
          <cell r="F424">
            <v>540022</v>
          </cell>
          <cell r="G424" t="str">
            <v>Design And Production Of Fares Information</v>
          </cell>
        </row>
        <row r="425">
          <cell r="A425" t="str">
            <v>GG.0240.010.002</v>
          </cell>
          <cell r="B425" t="str">
            <v>Health - Minor progr</v>
          </cell>
          <cell r="F425">
            <v>540022</v>
          </cell>
          <cell r="G425" t="str">
            <v>Design And Production Of Fares Information</v>
          </cell>
        </row>
        <row r="426">
          <cell r="A426" t="str">
            <v>GG.0240.010.003</v>
          </cell>
          <cell r="B426" t="str">
            <v>Health - Partnership</v>
          </cell>
          <cell r="F426">
            <v>540023</v>
          </cell>
          <cell r="G426" t="str">
            <v>Customer Research And Counts</v>
          </cell>
        </row>
        <row r="427">
          <cell r="A427" t="str">
            <v>GG.0240.010.004</v>
          </cell>
          <cell r="B427" t="str">
            <v>London Health Improv</v>
          </cell>
          <cell r="F427">
            <v>540023</v>
          </cell>
          <cell r="G427" t="str">
            <v>Customer Research And Counts</v>
          </cell>
        </row>
        <row r="428">
          <cell r="A428" t="str">
            <v>GG.0240.010.005</v>
          </cell>
          <cell r="B428" t="str">
            <v>My Health London</v>
          </cell>
          <cell r="F428">
            <v>540023</v>
          </cell>
          <cell r="G428" t="str">
            <v>Customer Research And Counts</v>
          </cell>
        </row>
        <row r="429">
          <cell r="A429" t="str">
            <v>GG.0240.010.006</v>
          </cell>
          <cell r="B429" t="str">
            <v>Health Mainstreaming</v>
          </cell>
          <cell r="F429">
            <v>540024</v>
          </cell>
          <cell r="G429" t="str">
            <v>Research For Marketing Campaigns And Activities</v>
          </cell>
        </row>
        <row r="430">
          <cell r="A430" t="str">
            <v>GG.0240.010.007</v>
          </cell>
          <cell r="B430" t="str">
            <v>NHS Spearheads Proje</v>
          </cell>
          <cell r="F430">
            <v>540024</v>
          </cell>
          <cell r="G430" t="str">
            <v>Research For Marketing Campaigns And Activities</v>
          </cell>
        </row>
        <row r="431">
          <cell r="A431" t="str">
            <v>GG.0240.010.008</v>
          </cell>
          <cell r="B431" t="str">
            <v>UCL Marmot team proj</v>
          </cell>
          <cell r="F431">
            <v>540024</v>
          </cell>
          <cell r="G431" t="str">
            <v>Research For Marketing Campaigns And Activities</v>
          </cell>
        </row>
        <row r="432">
          <cell r="A432" t="str">
            <v>GG.0240.010.009</v>
          </cell>
          <cell r="B432" t="str">
            <v>NHS Transition</v>
          </cell>
          <cell r="F432">
            <v>540025</v>
          </cell>
          <cell r="G432" t="str">
            <v>Art And Poetry Installations And Programmes</v>
          </cell>
        </row>
        <row r="433">
          <cell r="A433" t="str">
            <v>GG.0240.010.010</v>
          </cell>
          <cell r="B433" t="str">
            <v>LHIB - Alcohol</v>
          </cell>
          <cell r="F433">
            <v>540025</v>
          </cell>
          <cell r="G433" t="str">
            <v>Art And Poetry Installations And Programmes</v>
          </cell>
        </row>
        <row r="434">
          <cell r="A434" t="str">
            <v>GG.0240.010.011</v>
          </cell>
          <cell r="B434" t="str">
            <v>LHIB - Cancer</v>
          </cell>
          <cell r="F434">
            <v>540025</v>
          </cell>
          <cell r="G434" t="str">
            <v>Art And Poetry Installations And Programmes</v>
          </cell>
        </row>
        <row r="435">
          <cell r="A435" t="str">
            <v>GG.0240.010.012</v>
          </cell>
          <cell r="B435" t="str">
            <v>LHIB - Data Transpar</v>
          </cell>
          <cell r="F435">
            <v>540026</v>
          </cell>
          <cell r="G435" t="str">
            <v>Data Hosting Email Design And Transmission Inc SMS</v>
          </cell>
        </row>
        <row r="436">
          <cell r="A436" t="str">
            <v>GG.0240.010.013</v>
          </cell>
          <cell r="B436" t="str">
            <v>London Obesity Progr</v>
          </cell>
          <cell r="F436">
            <v>540026</v>
          </cell>
          <cell r="G436" t="str">
            <v>Data Hosting Email Design And Transmission Inc SMS</v>
          </cell>
        </row>
        <row r="437">
          <cell r="A437" t="str">
            <v>GG.0240.010.014</v>
          </cell>
          <cell r="B437" t="str">
            <v>LHIB - Development</v>
          </cell>
          <cell r="F437">
            <v>540026</v>
          </cell>
          <cell r="G437" t="str">
            <v>Data Hosting Email Design And Transmission Inc SMS</v>
          </cell>
        </row>
        <row r="438">
          <cell r="A438" t="str">
            <v>GG.0240.010.015</v>
          </cell>
          <cell r="B438" t="str">
            <v>LHC - GLA FUNDED</v>
          </cell>
          <cell r="F438">
            <v>540027</v>
          </cell>
          <cell r="G438" t="str">
            <v>Printing For Marketing Materials</v>
          </cell>
        </row>
        <row r="439">
          <cell r="A439" t="str">
            <v>GG.0240.010.016</v>
          </cell>
          <cell r="B439" t="str">
            <v>LHC - NHS ENGLAND FU</v>
          </cell>
          <cell r="F439">
            <v>540027</v>
          </cell>
          <cell r="G439" t="str">
            <v>Printing For Marketing Materials</v>
          </cell>
        </row>
        <row r="440">
          <cell r="A440" t="str">
            <v>GG.0240.010.017</v>
          </cell>
          <cell r="B440" t="str">
            <v>Mental Health</v>
          </cell>
          <cell r="F440">
            <v>540027</v>
          </cell>
          <cell r="G440" t="str">
            <v>Printing For Marketing Materials</v>
          </cell>
        </row>
        <row r="441">
          <cell r="A441" t="str">
            <v>GG.0240.010.018</v>
          </cell>
          <cell r="B441" t="str">
            <v>Work Place Health</v>
          </cell>
          <cell r="F441">
            <v>540028</v>
          </cell>
          <cell r="G441" t="str">
            <v>Printing For Customer Info Materials</v>
          </cell>
        </row>
        <row r="442">
          <cell r="A442" t="str">
            <v>GG.0240.010.019</v>
          </cell>
          <cell r="B442" t="str">
            <v>Fit Cities</v>
          </cell>
          <cell r="F442">
            <v>540028</v>
          </cell>
          <cell r="G442" t="str">
            <v>Printing For Customer Info Materials</v>
          </cell>
        </row>
        <row r="443">
          <cell r="A443" t="str">
            <v>GG.0240.010.020</v>
          </cell>
          <cell r="B443" t="str">
            <v>Sexual Health &amp; HIV</v>
          </cell>
          <cell r="F443">
            <v>540028</v>
          </cell>
          <cell r="G443" t="str">
            <v>Printing For Customer Info Materials</v>
          </cell>
        </row>
        <row r="444">
          <cell r="A444" t="str">
            <v>GG.0240.010.021</v>
          </cell>
          <cell r="B444" t="str">
            <v>Breast Cancer</v>
          </cell>
          <cell r="F444">
            <v>540029</v>
          </cell>
          <cell r="G444" t="str">
            <v>Storage And Distribution Of Publicity Materials</v>
          </cell>
        </row>
        <row r="445">
          <cell r="A445" t="str">
            <v>GG.0240.010.022</v>
          </cell>
          <cell r="B445" t="str">
            <v>London Health Board</v>
          </cell>
          <cell r="F445">
            <v>540029</v>
          </cell>
          <cell r="G445" t="str">
            <v>Storage And Distribution Of Publicity Materials</v>
          </cell>
        </row>
        <row r="446">
          <cell r="A446" t="str">
            <v>GG.0240.010.023</v>
          </cell>
          <cell r="B446" t="str">
            <v>DEMENTIA RESEARCH</v>
          </cell>
          <cell r="F446">
            <v>540029</v>
          </cell>
          <cell r="G446" t="str">
            <v>Storage And Distribution Of Publicity Materials</v>
          </cell>
        </row>
        <row r="447">
          <cell r="A447" t="str">
            <v>GG.0240.010.024</v>
          </cell>
          <cell r="B447" t="str">
            <v>ALCOHOL</v>
          </cell>
          <cell r="F447">
            <v>540030</v>
          </cell>
          <cell r="G447" t="str">
            <v>PR Cost Product Cost &amp; PR Fees</v>
          </cell>
        </row>
        <row r="448">
          <cell r="A448" t="str">
            <v>GG.0240.010.025</v>
          </cell>
          <cell r="B448" t="str">
            <v>LHIB BALANCE</v>
          </cell>
          <cell r="F448">
            <v>540030</v>
          </cell>
          <cell r="G448" t="str">
            <v>PR Cost Product Cost &amp; PR Fees</v>
          </cell>
        </row>
        <row r="449">
          <cell r="A449" t="str">
            <v>GG.0240.010.026</v>
          </cell>
          <cell r="B449" t="str">
            <v>Health &amp; Urban plann</v>
          </cell>
          <cell r="F449">
            <v>540030</v>
          </cell>
          <cell r="G449" t="str">
            <v>PR Cost Product Cost &amp; PR Fees</v>
          </cell>
        </row>
        <row r="450">
          <cell r="A450" t="str">
            <v>GG.0240.010.027</v>
          </cell>
          <cell r="B450" t="str">
            <v>Healthy Schools</v>
          </cell>
          <cell r="F450">
            <v>540031</v>
          </cell>
          <cell r="G450" t="str">
            <v>Monitoring Of PR And Social Media</v>
          </cell>
        </row>
        <row r="451">
          <cell r="A451" t="str">
            <v>GG.0240.010.028</v>
          </cell>
          <cell r="B451" t="str">
            <v>PH specialist (Trans</v>
          </cell>
          <cell r="F451">
            <v>540031</v>
          </cell>
          <cell r="G451" t="str">
            <v>Monitoring Of PR And Social Media</v>
          </cell>
        </row>
        <row r="452">
          <cell r="A452" t="str">
            <v>GG.0240.010.029</v>
          </cell>
          <cell r="B452" t="str">
            <v>NHS liaison</v>
          </cell>
          <cell r="F452">
            <v>540031</v>
          </cell>
          <cell r="G452" t="str">
            <v>Monitoring Of PR And Social Media</v>
          </cell>
        </row>
        <row r="453">
          <cell r="A453" t="str">
            <v>GG.0240.010.030</v>
          </cell>
          <cell r="B453" t="str">
            <v>HEIAP</v>
          </cell>
          <cell r="F453">
            <v>540032</v>
          </cell>
          <cell r="G453" t="str">
            <v>Partnership Marketing - Costs Incurred</v>
          </cell>
        </row>
        <row r="454">
          <cell r="A454" t="str">
            <v>GG.0240.010.031</v>
          </cell>
          <cell r="B454" t="str">
            <v>Social Prescribing</v>
          </cell>
          <cell r="F454">
            <v>540032</v>
          </cell>
          <cell r="G454" t="str">
            <v>Partnership Marketing - Costs Incurred</v>
          </cell>
        </row>
        <row r="455">
          <cell r="A455" t="str">
            <v>GG.0240.010.032</v>
          </cell>
          <cell r="B455" t="str">
            <v>MoL Dementia Outreac</v>
          </cell>
          <cell r="F455">
            <v>540032</v>
          </cell>
          <cell r="G455" t="str">
            <v>Partnership Marketing - Costs Incurred</v>
          </cell>
        </row>
        <row r="456">
          <cell r="A456" t="str">
            <v>GG.0240.010.033</v>
          </cell>
          <cell r="B456" t="str">
            <v>YLF- MH First Aid</v>
          </cell>
          <cell r="F456">
            <v>540050</v>
          </cell>
          <cell r="G456" t="str">
            <v>Marketing Services</v>
          </cell>
        </row>
        <row r="457">
          <cell r="A457" t="str">
            <v>GG.0240.010.034</v>
          </cell>
          <cell r="B457" t="str">
            <v>London Child Obesity</v>
          </cell>
          <cell r="F457">
            <v>540050</v>
          </cell>
          <cell r="G457" t="str">
            <v>Marketing Services</v>
          </cell>
        </row>
        <row r="458">
          <cell r="A458" t="str">
            <v>GG.0240.011</v>
          </cell>
          <cell r="B458" t="str">
            <v>Sport Staffing</v>
          </cell>
          <cell r="F458">
            <v>540050</v>
          </cell>
          <cell r="G458" t="str">
            <v>Marketing Services</v>
          </cell>
        </row>
        <row r="459">
          <cell r="A459" t="str">
            <v>GG.0240.012</v>
          </cell>
          <cell r="B459" t="str">
            <v>Sports Minor Program</v>
          </cell>
          <cell r="F459">
            <v>540100</v>
          </cell>
          <cell r="G459" t="str">
            <v>Photography &amp; Video</v>
          </cell>
        </row>
        <row r="460">
          <cell r="A460" t="str">
            <v>GG.0240.013</v>
          </cell>
          <cell r="B460" t="str">
            <v>A Sporting Future fo</v>
          </cell>
          <cell r="F460">
            <v>540100</v>
          </cell>
          <cell r="G460" t="str">
            <v>Photography &amp; Video</v>
          </cell>
        </row>
        <row r="461">
          <cell r="A461" t="str">
            <v>GG.0240.013.001</v>
          </cell>
          <cell r="B461" t="str">
            <v>Street Athletics</v>
          </cell>
          <cell r="F461">
            <v>540100</v>
          </cell>
          <cell r="G461" t="str">
            <v>Photography &amp; Video</v>
          </cell>
        </row>
        <row r="462">
          <cell r="A462" t="str">
            <v>GG.0240.013.002</v>
          </cell>
          <cell r="B462" t="str">
            <v>London Boxing Academ</v>
          </cell>
          <cell r="F462">
            <v>540110</v>
          </cell>
          <cell r="G462" t="str">
            <v>Marketing Exhibitions &amp; Events</v>
          </cell>
        </row>
        <row r="463">
          <cell r="A463" t="str">
            <v>GG.0240.013.003</v>
          </cell>
          <cell r="B463" t="str">
            <v>Panathlon Challenge</v>
          </cell>
          <cell r="F463">
            <v>540110</v>
          </cell>
          <cell r="G463" t="str">
            <v>Marketing Exhibitions &amp; Events</v>
          </cell>
        </row>
        <row r="464">
          <cell r="A464" t="str">
            <v>GG.0240.013.004</v>
          </cell>
          <cell r="B464" t="str">
            <v>Mobile Pools</v>
          </cell>
          <cell r="F464">
            <v>540110</v>
          </cell>
          <cell r="G464" t="str">
            <v>Marketing Exhibitions &amp; Events</v>
          </cell>
        </row>
        <row r="465">
          <cell r="A465" t="str">
            <v>GG.0240.013.005</v>
          </cell>
          <cell r="B465" t="str">
            <v>Beyond Sport</v>
          </cell>
          <cell r="F465">
            <v>540200</v>
          </cell>
          <cell r="G465" t="str">
            <v>Marketing Design &amp; Artwork</v>
          </cell>
        </row>
        <row r="466">
          <cell r="A466" t="str">
            <v>GG.0240.013.006</v>
          </cell>
          <cell r="B466" t="str">
            <v>Football Foundation</v>
          </cell>
          <cell r="F466">
            <v>540200</v>
          </cell>
          <cell r="G466" t="str">
            <v>Marketing Design &amp; Artwork</v>
          </cell>
        </row>
        <row r="467">
          <cell r="A467" t="str">
            <v>GG.0240.013.007</v>
          </cell>
          <cell r="B467" t="str">
            <v>London Leisure Acade</v>
          </cell>
          <cell r="F467">
            <v>540200</v>
          </cell>
          <cell r="G467" t="str">
            <v>Marketing Design &amp; Artwork</v>
          </cell>
        </row>
        <row r="468">
          <cell r="A468" t="str">
            <v>GG.0240.013.008</v>
          </cell>
          <cell r="B468" t="str">
            <v>Access Sport</v>
          </cell>
          <cell r="F468">
            <v>540210</v>
          </cell>
          <cell r="G468" t="str">
            <v>Artwork</v>
          </cell>
        </row>
        <row r="469">
          <cell r="A469" t="str">
            <v>GG.0240.013.009</v>
          </cell>
          <cell r="B469" t="str">
            <v>Active Communities N</v>
          </cell>
          <cell r="F469">
            <v>540210</v>
          </cell>
          <cell r="G469" t="str">
            <v>Artwork</v>
          </cell>
        </row>
        <row r="470">
          <cell r="A470" t="str">
            <v>GG.0240.013.010</v>
          </cell>
          <cell r="B470" t="str">
            <v>All Stars Youth Club</v>
          </cell>
          <cell r="F470">
            <v>540210</v>
          </cell>
          <cell r="G470" t="str">
            <v>Artwork</v>
          </cell>
        </row>
        <row r="471">
          <cell r="A471" t="str">
            <v>GG.0240.013.011</v>
          </cell>
          <cell r="B471" t="str">
            <v>City of London Corpo</v>
          </cell>
          <cell r="F471">
            <v>540300</v>
          </cell>
          <cell r="G471" t="str">
            <v>Sign Manufacture</v>
          </cell>
        </row>
        <row r="472">
          <cell r="A472" t="str">
            <v>GG.0240.013.012</v>
          </cell>
          <cell r="B472" t="str">
            <v>Cricket for change</v>
          </cell>
          <cell r="F472">
            <v>540300</v>
          </cell>
          <cell r="G472" t="str">
            <v>Sign Manufacture</v>
          </cell>
        </row>
        <row r="473">
          <cell r="A473" t="str">
            <v>GG.0240.013.013</v>
          </cell>
          <cell r="B473" t="str">
            <v>England Athletics</v>
          </cell>
          <cell r="F473">
            <v>540300</v>
          </cell>
          <cell r="G473" t="str">
            <v>Sign Manufacture</v>
          </cell>
        </row>
        <row r="474">
          <cell r="A474" t="str">
            <v>GG.0240.013.014</v>
          </cell>
          <cell r="B474" t="str">
            <v>Federation of London</v>
          </cell>
          <cell r="F474">
            <v>540510</v>
          </cell>
          <cell r="G474" t="str">
            <v>Publications &amp; Publicity Material</v>
          </cell>
        </row>
        <row r="475">
          <cell r="A475" t="str">
            <v>GG.0240.013.015</v>
          </cell>
          <cell r="B475" t="str">
            <v>Fight for Peace</v>
          </cell>
          <cell r="F475">
            <v>540510</v>
          </cell>
          <cell r="G475" t="str">
            <v>Publications &amp; Publicity Material</v>
          </cell>
        </row>
        <row r="476">
          <cell r="A476" t="str">
            <v>GG.0240.013.016</v>
          </cell>
          <cell r="B476" t="str">
            <v>Fitness Industry Ass</v>
          </cell>
          <cell r="F476">
            <v>540510</v>
          </cell>
          <cell r="G476" t="str">
            <v>Publications &amp; Publicity Material</v>
          </cell>
        </row>
        <row r="477">
          <cell r="A477" t="str">
            <v>GG.0240.013.017</v>
          </cell>
          <cell r="B477" t="str">
            <v>London Jewish Forum</v>
          </cell>
          <cell r="F477">
            <v>540540</v>
          </cell>
          <cell r="G477" t="str">
            <v>Maps, Timetables &amp; Fare Information</v>
          </cell>
        </row>
        <row r="478">
          <cell r="A478" t="str">
            <v>GG.0240.013.018</v>
          </cell>
          <cell r="B478" t="str">
            <v>Panathlon Foundation</v>
          </cell>
          <cell r="F478">
            <v>540540</v>
          </cell>
          <cell r="G478" t="str">
            <v>Maps, Timetables &amp; Fare Information</v>
          </cell>
        </row>
        <row r="479">
          <cell r="A479" t="str">
            <v>GG.0240.013.019</v>
          </cell>
          <cell r="B479" t="str">
            <v>Parkrun</v>
          </cell>
          <cell r="F479">
            <v>540540</v>
          </cell>
          <cell r="G479" t="str">
            <v>Maps, Timetables &amp; Fare Information</v>
          </cell>
        </row>
        <row r="480">
          <cell r="A480" t="str">
            <v>GG.0240.013.020</v>
          </cell>
          <cell r="B480" t="str">
            <v>Proactive Central</v>
          </cell>
          <cell r="F480">
            <v>540600</v>
          </cell>
          <cell r="G480" t="str">
            <v>Marketing &amp; Economic Research</v>
          </cell>
        </row>
        <row r="481">
          <cell r="A481" t="str">
            <v>GG.0240.013.021</v>
          </cell>
          <cell r="B481" t="str">
            <v>Reach and Teach Spor</v>
          </cell>
          <cell r="F481">
            <v>540600</v>
          </cell>
          <cell r="G481" t="str">
            <v>Marketing &amp; Economic Research</v>
          </cell>
        </row>
        <row r="482">
          <cell r="A482" t="str">
            <v>GG.0240.013.022</v>
          </cell>
          <cell r="B482" t="str">
            <v>Rugby Football Found</v>
          </cell>
          <cell r="F482">
            <v>540600</v>
          </cell>
          <cell r="G482" t="str">
            <v>Marketing &amp; Economic Research</v>
          </cell>
        </row>
        <row r="483">
          <cell r="A483" t="str">
            <v>GG.0240.013.023</v>
          </cell>
          <cell r="B483" t="str">
            <v>Salmon Youth Centre</v>
          </cell>
          <cell r="F483">
            <v>540700</v>
          </cell>
          <cell r="G483" t="str">
            <v>Public Affairs &amp; Media Relations</v>
          </cell>
        </row>
        <row r="484">
          <cell r="A484" t="str">
            <v>GG.0240.013.024</v>
          </cell>
          <cell r="B484" t="str">
            <v>Tottenham Hotspur Fo</v>
          </cell>
          <cell r="F484">
            <v>540700</v>
          </cell>
          <cell r="G484" t="str">
            <v>Public Affairs &amp; Media Relations</v>
          </cell>
        </row>
        <row r="485">
          <cell r="A485" t="str">
            <v>GG.0240.013.025</v>
          </cell>
          <cell r="B485" t="str">
            <v>Westminster Boating</v>
          </cell>
          <cell r="F485">
            <v>540700</v>
          </cell>
          <cell r="G485" t="str">
            <v>Public Affairs &amp; Media Relations</v>
          </cell>
        </row>
        <row r="486">
          <cell r="A486" t="str">
            <v>GG.0240.013.026</v>
          </cell>
          <cell r="B486" t="str">
            <v>Participation Fund</v>
          </cell>
          <cell r="F486">
            <v>542000</v>
          </cell>
          <cell r="G486" t="str">
            <v>Management &amp; Support Consultancy</v>
          </cell>
        </row>
        <row r="487">
          <cell r="A487" t="str">
            <v>GG.0240.013.027</v>
          </cell>
          <cell r="B487" t="str">
            <v>Fit for Life</v>
          </cell>
          <cell r="F487">
            <v>542000</v>
          </cell>
          <cell r="G487" t="str">
            <v>Management &amp; Support Consultancy</v>
          </cell>
        </row>
        <row r="488">
          <cell r="A488" t="str">
            <v>GG.0240.013.028</v>
          </cell>
          <cell r="B488" t="str">
            <v>Pulling Together</v>
          </cell>
          <cell r="F488">
            <v>542000</v>
          </cell>
          <cell r="G488" t="str">
            <v>Management &amp; Support Consultancy</v>
          </cell>
        </row>
        <row r="489">
          <cell r="A489" t="str">
            <v>GG.0240.013.029</v>
          </cell>
          <cell r="B489" t="str">
            <v>Get on Track</v>
          </cell>
          <cell r="F489">
            <v>542001</v>
          </cell>
          <cell r="G489" t="str">
            <v>Consultancy  Evaluation Assessment</v>
          </cell>
        </row>
        <row r="490">
          <cell r="A490" t="str">
            <v>GG.0240.013.030</v>
          </cell>
          <cell r="B490" t="str">
            <v>DASL Active</v>
          </cell>
          <cell r="F490">
            <v>542001</v>
          </cell>
          <cell r="G490" t="str">
            <v>Consultancy  Evaluation Assessment</v>
          </cell>
        </row>
        <row r="491">
          <cell r="A491" t="str">
            <v>GG.0240.013.031</v>
          </cell>
          <cell r="B491" t="str">
            <v>Community Boxing &amp; W</v>
          </cell>
          <cell r="F491">
            <v>542001</v>
          </cell>
          <cell r="G491" t="str">
            <v>Consultancy  Evaluation Assessment</v>
          </cell>
        </row>
        <row r="492">
          <cell r="A492" t="str">
            <v>GG.0240.013.032</v>
          </cell>
          <cell r="B492" t="str">
            <v>London Wheelchair Ba</v>
          </cell>
          <cell r="F492">
            <v>542002</v>
          </cell>
          <cell r="G492" t="str">
            <v>Consultancy-Project Management</v>
          </cell>
        </row>
        <row r="493">
          <cell r="A493" t="str">
            <v>GG.0240.013.033</v>
          </cell>
          <cell r="B493" t="str">
            <v>Greenhouse 2016</v>
          </cell>
          <cell r="F493">
            <v>542002</v>
          </cell>
          <cell r="G493" t="str">
            <v>Consultancy-Project Management</v>
          </cell>
        </row>
        <row r="494">
          <cell r="A494" t="str">
            <v>GG.0240.013.034</v>
          </cell>
          <cell r="B494" t="str">
            <v>Race Nights</v>
          </cell>
          <cell r="F494">
            <v>542002</v>
          </cell>
          <cell r="G494" t="str">
            <v>Consultancy-Project Management</v>
          </cell>
        </row>
        <row r="495">
          <cell r="A495" t="str">
            <v>GG.0240.013.035</v>
          </cell>
          <cell r="B495" t="str">
            <v>Kickz Plus</v>
          </cell>
          <cell r="F495">
            <v>542010</v>
          </cell>
          <cell r="G495" t="str">
            <v>Transport Planning Consultancy &amp; Services</v>
          </cell>
        </row>
        <row r="496">
          <cell r="A496" t="str">
            <v>GG.0240.013.036</v>
          </cell>
          <cell r="B496" t="str">
            <v>East London Rugby Le</v>
          </cell>
          <cell r="F496">
            <v>542010</v>
          </cell>
          <cell r="G496" t="str">
            <v>Transport Planning Consultancy &amp; Services</v>
          </cell>
        </row>
        <row r="497">
          <cell r="A497" t="str">
            <v>GG.0240.013.037</v>
          </cell>
          <cell r="B497" t="str">
            <v>London Touch</v>
          </cell>
          <cell r="F497">
            <v>542010</v>
          </cell>
          <cell r="G497" t="str">
            <v>Transport Planning Consultancy &amp; Services</v>
          </cell>
        </row>
        <row r="498">
          <cell r="A498" t="str">
            <v>GG.0240.013.038</v>
          </cell>
          <cell r="B498" t="str">
            <v>Skyway Street Leader</v>
          </cell>
          <cell r="F498">
            <v>542050</v>
          </cell>
          <cell r="G498" t="str">
            <v>Research &amp; Study Fees</v>
          </cell>
        </row>
        <row r="499">
          <cell r="A499" t="str">
            <v>GG.0240.013.039</v>
          </cell>
          <cell r="B499" t="str">
            <v>Advanced Street Foot</v>
          </cell>
          <cell r="F499">
            <v>542050</v>
          </cell>
          <cell r="G499" t="str">
            <v>Research &amp; Study Fees</v>
          </cell>
        </row>
        <row r="500">
          <cell r="A500" t="str">
            <v>GG.0240.013.040</v>
          </cell>
          <cell r="B500" t="str">
            <v>Engaging Neighbourho</v>
          </cell>
          <cell r="F500">
            <v>542050</v>
          </cell>
          <cell r="G500" t="str">
            <v>Research &amp; Study Fees</v>
          </cell>
        </row>
        <row r="501">
          <cell r="A501" t="str">
            <v>GG.0240.013.041</v>
          </cell>
          <cell r="B501" t="str">
            <v>Womens World</v>
          </cell>
          <cell r="F501">
            <v>542051</v>
          </cell>
          <cell r="G501" t="str">
            <v>Consultancy-Commissioned Report</v>
          </cell>
        </row>
        <row r="502">
          <cell r="A502" t="str">
            <v>GG.0240.013.042</v>
          </cell>
          <cell r="B502" t="str">
            <v>Bromley by Bow Centr</v>
          </cell>
          <cell r="F502">
            <v>542051</v>
          </cell>
          <cell r="G502" t="str">
            <v>Consultancy-Commissioned Report</v>
          </cell>
        </row>
        <row r="503">
          <cell r="A503" t="str">
            <v>GG.0240.013.043</v>
          </cell>
          <cell r="B503" t="str">
            <v>Centrepoint</v>
          </cell>
          <cell r="F503">
            <v>542051</v>
          </cell>
          <cell r="G503" t="str">
            <v>Consultancy-Commissioned Report</v>
          </cell>
        </row>
        <row r="504">
          <cell r="A504" t="str">
            <v>GG.0240.013.044</v>
          </cell>
          <cell r="B504" t="str">
            <v>Cricket Foundation</v>
          </cell>
          <cell r="F504">
            <v>542060</v>
          </cell>
          <cell r="G504" t="str">
            <v>Planning &amp; Development Consultancy</v>
          </cell>
        </row>
        <row r="505">
          <cell r="A505" t="str">
            <v>GG.0240.013.045</v>
          </cell>
          <cell r="B505" t="str">
            <v>Oasis Childrens Vent</v>
          </cell>
          <cell r="F505">
            <v>542060</v>
          </cell>
          <cell r="G505" t="str">
            <v>Planning &amp; Development Consultancy</v>
          </cell>
        </row>
        <row r="506">
          <cell r="A506" t="str">
            <v>GG.0240.013.046</v>
          </cell>
          <cell r="B506" t="str">
            <v>Pro-Active South Lon</v>
          </cell>
          <cell r="F506">
            <v>542060</v>
          </cell>
          <cell r="G506" t="str">
            <v>Planning &amp; Development Consultancy</v>
          </cell>
        </row>
        <row r="507">
          <cell r="A507" t="str">
            <v>GG.0240.013.047</v>
          </cell>
          <cell r="B507" t="str">
            <v>Pro-Active Central L</v>
          </cell>
          <cell r="F507">
            <v>542071</v>
          </cell>
          <cell r="G507" t="str">
            <v>Property Consultancy  Economic Appraisals</v>
          </cell>
        </row>
        <row r="508">
          <cell r="A508" t="str">
            <v>GG.0240.013.048</v>
          </cell>
          <cell r="B508" t="str">
            <v>Royal Mencap Society</v>
          </cell>
          <cell r="F508">
            <v>542071</v>
          </cell>
          <cell r="G508" t="str">
            <v>Property Consultancy  Economic Appraisals</v>
          </cell>
        </row>
        <row r="509">
          <cell r="A509" t="str">
            <v>GG.0240.013.049</v>
          </cell>
          <cell r="B509" t="str">
            <v>Rugby Football Leagu</v>
          </cell>
          <cell r="F509">
            <v>542071</v>
          </cell>
          <cell r="G509" t="str">
            <v>Property Consultancy  Economic Appraisals</v>
          </cell>
        </row>
        <row r="510">
          <cell r="A510" t="str">
            <v>GG.0240.013.050</v>
          </cell>
          <cell r="B510" t="str">
            <v>Womens Sport &amp; Fitne</v>
          </cell>
          <cell r="F510">
            <v>542100</v>
          </cell>
          <cell r="G510" t="str">
            <v>IT Consultancy</v>
          </cell>
        </row>
        <row r="511">
          <cell r="A511" t="str">
            <v>GG.0240.013.051</v>
          </cell>
          <cell r="B511" t="str">
            <v>Greenwich Leisure Li</v>
          </cell>
          <cell r="F511">
            <v>542100</v>
          </cell>
          <cell r="G511" t="str">
            <v>IT Consultancy</v>
          </cell>
        </row>
        <row r="512">
          <cell r="A512" t="str">
            <v>GG.0240.013.052</v>
          </cell>
          <cell r="B512" t="str">
            <v>CAGE CRICKET</v>
          </cell>
          <cell r="F512">
            <v>542100</v>
          </cell>
          <cell r="G512" t="str">
            <v>IT Consultancy</v>
          </cell>
        </row>
        <row r="513">
          <cell r="A513" t="str">
            <v>GG.0240.013.053</v>
          </cell>
          <cell r="B513" t="str">
            <v>WORLD CLASS HOCKEY</v>
          </cell>
          <cell r="F513">
            <v>542250</v>
          </cell>
          <cell r="G513" t="str">
            <v>Interpreters</v>
          </cell>
        </row>
        <row r="514">
          <cell r="A514" t="str">
            <v>GG.0240.013.054</v>
          </cell>
          <cell r="B514" t="str">
            <v>SPECIAL OLYMPICS GB</v>
          </cell>
          <cell r="F514">
            <v>542250</v>
          </cell>
          <cell r="G514" t="str">
            <v>Interpreters</v>
          </cell>
        </row>
        <row r="515">
          <cell r="A515" t="str">
            <v>GG.0240.013.055</v>
          </cell>
          <cell r="B515" t="str">
            <v>SUBSTANCE - VIEWS</v>
          </cell>
          <cell r="F515">
            <v>542250</v>
          </cell>
          <cell r="G515" t="str">
            <v>Interpreters</v>
          </cell>
        </row>
        <row r="516">
          <cell r="A516" t="str">
            <v>GG.0240.013.056</v>
          </cell>
          <cell r="B516" t="str">
            <v>GET INTO DANCE</v>
          </cell>
          <cell r="F516">
            <v>542300</v>
          </cell>
          <cell r="G516" t="str">
            <v>Legal Fees</v>
          </cell>
        </row>
        <row r="517">
          <cell r="A517" t="str">
            <v>GG.0240.013.057</v>
          </cell>
          <cell r="B517" t="str">
            <v>ROCKET SCIENCE - FRE</v>
          </cell>
          <cell r="F517">
            <v>542300</v>
          </cell>
          <cell r="G517" t="str">
            <v>Legal Fees</v>
          </cell>
        </row>
        <row r="518">
          <cell r="A518" t="str">
            <v>GG.0240.013.058</v>
          </cell>
          <cell r="B518" t="str">
            <v>MAJOR SPORTS ENGAGEM</v>
          </cell>
          <cell r="F518">
            <v>542300</v>
          </cell>
          <cell r="G518" t="str">
            <v>Legal Fees</v>
          </cell>
        </row>
        <row r="519">
          <cell r="A519" t="str">
            <v>GG.0240.013.059</v>
          </cell>
          <cell r="B519" t="str">
            <v>CLUBWORKS - LONDON S</v>
          </cell>
          <cell r="F519">
            <v>542317</v>
          </cell>
          <cell r="G519" t="str">
            <v>Expenditure</v>
          </cell>
        </row>
        <row r="520">
          <cell r="A520" t="str">
            <v>GG.0240.013.060</v>
          </cell>
          <cell r="B520" t="str">
            <v>Football League Trus</v>
          </cell>
          <cell r="F520">
            <v>542317</v>
          </cell>
          <cell r="G520" t="str">
            <v>Expenditure</v>
          </cell>
        </row>
        <row r="521">
          <cell r="A521" t="str">
            <v>GG.0240.013.061</v>
          </cell>
          <cell r="B521" t="str">
            <v>Good Gym</v>
          </cell>
          <cell r="F521">
            <v>542317</v>
          </cell>
          <cell r="G521" t="str">
            <v>Expenditure</v>
          </cell>
        </row>
        <row r="522">
          <cell r="A522" t="str">
            <v>GG.0240.013.062</v>
          </cell>
          <cell r="B522" t="str">
            <v>Crystal Palace FC Fo</v>
          </cell>
          <cell r="F522">
            <v>542320</v>
          </cell>
          <cell r="G522" t="str">
            <v>Shared Services Fees</v>
          </cell>
        </row>
        <row r="523">
          <cell r="A523" t="str">
            <v>GG.0240.014</v>
          </cell>
          <cell r="B523" t="str">
            <v>Diversity &amp; Social P</v>
          </cell>
          <cell r="F523">
            <v>542320</v>
          </cell>
          <cell r="G523" t="str">
            <v>Shared Services Fees</v>
          </cell>
        </row>
        <row r="524">
          <cell r="A524" t="str">
            <v>GG.0240.015</v>
          </cell>
          <cell r="B524" t="str">
            <v>Diversity &amp; Social P</v>
          </cell>
          <cell r="F524">
            <v>542320</v>
          </cell>
          <cell r="G524" t="str">
            <v>Shared Services Fees</v>
          </cell>
        </row>
        <row r="525">
          <cell r="A525" t="str">
            <v>GG.0240.015.001</v>
          </cell>
          <cell r="B525" t="str">
            <v>Child Poverty Commis</v>
          </cell>
          <cell r="F525">
            <v>542321</v>
          </cell>
          <cell r="G525" t="str">
            <v>Payroll Services Fees</v>
          </cell>
        </row>
        <row r="526">
          <cell r="A526" t="str">
            <v>GG.0240.015.002</v>
          </cell>
          <cell r="B526" t="str">
            <v>Disability Programme</v>
          </cell>
          <cell r="F526">
            <v>542321</v>
          </cell>
          <cell r="G526" t="str">
            <v>Payroll Services Fees</v>
          </cell>
        </row>
        <row r="527">
          <cell r="A527" t="str">
            <v>GG.0240.015.003</v>
          </cell>
          <cell r="B527" t="str">
            <v>Refugees &amp; Asylum Se</v>
          </cell>
          <cell r="F527">
            <v>542321</v>
          </cell>
          <cell r="G527" t="str">
            <v>Payroll Services Fees</v>
          </cell>
        </row>
        <row r="528">
          <cell r="A528" t="str">
            <v>GG.0240.015.004</v>
          </cell>
          <cell r="B528" t="str">
            <v>Tacking Social Inclu</v>
          </cell>
          <cell r="F528">
            <v>542322</v>
          </cell>
          <cell r="G528" t="str">
            <v>Transcription</v>
          </cell>
        </row>
        <row r="529">
          <cell r="A529" t="str">
            <v>GG.0240.015.005</v>
          </cell>
          <cell r="B529" t="str">
            <v>Board for Refugee In</v>
          </cell>
          <cell r="F529">
            <v>542322</v>
          </cell>
          <cell r="G529" t="str">
            <v>Transcription</v>
          </cell>
        </row>
        <row r="530">
          <cell r="A530" t="str">
            <v>GG.0240.015.006</v>
          </cell>
          <cell r="B530" t="str">
            <v>Older Peoples Strate</v>
          </cell>
          <cell r="F530">
            <v>542322</v>
          </cell>
          <cell r="G530" t="str">
            <v>Transcription</v>
          </cell>
        </row>
        <row r="531">
          <cell r="A531" t="str">
            <v>GG.0240.015.007</v>
          </cell>
          <cell r="B531" t="str">
            <v>Carers Forum</v>
          </cell>
          <cell r="F531">
            <v>542323</v>
          </cell>
          <cell r="G531" t="str">
            <v>Translation Sign Language</v>
          </cell>
        </row>
        <row r="532">
          <cell r="A532" t="str">
            <v>GG.0240.015.008</v>
          </cell>
          <cell r="B532" t="str">
            <v>Eurocities - DIVE</v>
          </cell>
          <cell r="F532">
            <v>542323</v>
          </cell>
          <cell r="G532" t="str">
            <v>Translation Sign Language</v>
          </cell>
        </row>
        <row r="533">
          <cell r="A533" t="str">
            <v>GG.0240.015.009</v>
          </cell>
          <cell r="B533" t="str">
            <v>Equality Framework</v>
          </cell>
          <cell r="F533">
            <v>542323</v>
          </cell>
          <cell r="G533" t="str">
            <v>Translation Sign Language</v>
          </cell>
        </row>
        <row r="534">
          <cell r="A534" t="str">
            <v>GG.0240.015.010</v>
          </cell>
          <cell r="B534" t="str">
            <v>Equalities - Minor P</v>
          </cell>
          <cell r="F534">
            <v>542324</v>
          </cell>
          <cell r="G534" t="str">
            <v>Shared service fees (non TfL)</v>
          </cell>
        </row>
        <row r="535">
          <cell r="A535" t="str">
            <v>GG.0240.015.011</v>
          </cell>
          <cell r="B535" t="str">
            <v>Equal Life Chances f</v>
          </cell>
          <cell r="F535">
            <v>542324</v>
          </cell>
          <cell r="G535" t="str">
            <v>Shared service fees (non TfL)</v>
          </cell>
        </row>
        <row r="536">
          <cell r="A536" t="str">
            <v>GG.0240.015.011.001</v>
          </cell>
          <cell r="B536" t="str">
            <v>Statutory Schemes</v>
          </cell>
          <cell r="F536">
            <v>542330</v>
          </cell>
          <cell r="G536" t="str">
            <v>Event Management Fee</v>
          </cell>
        </row>
        <row r="537">
          <cell r="A537" t="str">
            <v>GG.0240.015.011.002</v>
          </cell>
          <cell r="B537" t="str">
            <v>Publications</v>
          </cell>
          <cell r="F537">
            <v>542330</v>
          </cell>
          <cell r="G537" t="str">
            <v>Event Management Fee</v>
          </cell>
        </row>
        <row r="538">
          <cell r="A538" t="str">
            <v>GG.0240.015.011.003</v>
          </cell>
          <cell r="B538" t="str">
            <v>Mainstreaming &amp; Moni</v>
          </cell>
          <cell r="F538">
            <v>542330</v>
          </cell>
          <cell r="G538" t="str">
            <v>Event Management Fee</v>
          </cell>
        </row>
        <row r="539">
          <cell r="A539" t="str">
            <v>GG.0240.015.011.004</v>
          </cell>
          <cell r="B539" t="str">
            <v>Engagement</v>
          </cell>
          <cell r="F539">
            <v>542350</v>
          </cell>
          <cell r="G539" t="str">
            <v>Non KPMG Audit Fees</v>
          </cell>
        </row>
        <row r="540">
          <cell r="A540" t="str">
            <v>GG.0240.015.011.005</v>
          </cell>
          <cell r="B540" t="str">
            <v>Benefits Take-Up</v>
          </cell>
          <cell r="F540">
            <v>542350</v>
          </cell>
          <cell r="G540" t="str">
            <v>Non KPMG Audit Fees</v>
          </cell>
        </row>
        <row r="541">
          <cell r="A541" t="str">
            <v>GG.0240.015.011.006</v>
          </cell>
          <cell r="B541" t="str">
            <v>PARALYMPIC LEGACY PR</v>
          </cell>
          <cell r="F541">
            <v>542350</v>
          </cell>
          <cell r="G541" t="str">
            <v>Non KPMG Audit Fees</v>
          </cell>
        </row>
        <row r="542">
          <cell r="A542" t="str">
            <v>GG.0240.015.011.007</v>
          </cell>
          <cell r="B542" t="str">
            <v>PEOPLE FRIENDLY LOND</v>
          </cell>
          <cell r="F542">
            <v>542351</v>
          </cell>
          <cell r="G542" t="str">
            <v>Internal Audit Fees</v>
          </cell>
        </row>
        <row r="543">
          <cell r="A543" t="str">
            <v>GG.0240.015.011.008</v>
          </cell>
          <cell r="B543" t="str">
            <v>get moving</v>
          </cell>
          <cell r="F543">
            <v>542351</v>
          </cell>
          <cell r="G543" t="str">
            <v>Internal Audit Fees</v>
          </cell>
        </row>
        <row r="544">
          <cell r="A544" t="str">
            <v>GG.0240.015.012</v>
          </cell>
          <cell r="B544" t="str">
            <v>UKVI</v>
          </cell>
          <cell r="F544">
            <v>542351</v>
          </cell>
          <cell r="G544" t="str">
            <v>Internal Audit Fees</v>
          </cell>
        </row>
        <row r="545">
          <cell r="A545" t="str">
            <v>GG.0240.015.012.001</v>
          </cell>
          <cell r="B545" t="str">
            <v>UKBA Staffing</v>
          </cell>
          <cell r="F545">
            <v>542353</v>
          </cell>
          <cell r="G545" t="str">
            <v>External Audit Fees</v>
          </cell>
        </row>
        <row r="546">
          <cell r="A546" t="str">
            <v>GG.0240.015.012.002</v>
          </cell>
          <cell r="B546" t="str">
            <v>Informal Economy</v>
          </cell>
          <cell r="F546">
            <v>542353</v>
          </cell>
          <cell r="G546" t="str">
            <v>External Audit Fees</v>
          </cell>
        </row>
        <row r="547">
          <cell r="A547" t="str">
            <v>GG.0240.015.012.003</v>
          </cell>
          <cell r="B547" t="str">
            <v>Mental Health</v>
          </cell>
          <cell r="F547">
            <v>542354</v>
          </cell>
          <cell r="G547" t="str">
            <v>Internal Audit Fees</v>
          </cell>
        </row>
        <row r="548">
          <cell r="A548" t="str">
            <v>GG.0240.015.012.004</v>
          </cell>
          <cell r="B548" t="str">
            <v>MRCO Integration Stu</v>
          </cell>
          <cell r="F548">
            <v>542354</v>
          </cell>
          <cell r="G548" t="str">
            <v>Internal Audit Fees</v>
          </cell>
        </row>
        <row r="549">
          <cell r="A549" t="str">
            <v>GG.0240.015.012.005</v>
          </cell>
          <cell r="B549" t="str">
            <v>Information &amp; Advice</v>
          </cell>
          <cell r="F549">
            <v>542355</v>
          </cell>
          <cell r="G549" t="str">
            <v>Other Professional Fees</v>
          </cell>
        </row>
        <row r="550">
          <cell r="A550" t="str">
            <v>GG.0240.015.012.006</v>
          </cell>
          <cell r="B550" t="str">
            <v>Miscellaneous UKBA</v>
          </cell>
          <cell r="F550">
            <v>542355</v>
          </cell>
          <cell r="G550" t="str">
            <v>Other Professional Fees</v>
          </cell>
        </row>
        <row r="551">
          <cell r="A551" t="str">
            <v>GG.0240.015.012.007</v>
          </cell>
          <cell r="B551" t="str">
            <v>ESOL Best Practice</v>
          </cell>
          <cell r="F551">
            <v>542355</v>
          </cell>
          <cell r="G551" t="str">
            <v>Other Professional Fees</v>
          </cell>
        </row>
        <row r="552">
          <cell r="A552" t="str">
            <v>GG.0240.015.012.008</v>
          </cell>
          <cell r="B552" t="str">
            <v>Migrant Impact Work</v>
          </cell>
          <cell r="F552">
            <v>542356</v>
          </cell>
          <cell r="G552" t="str">
            <v>JESSICA-Fund Manager fees &amp; Other Exp</v>
          </cell>
        </row>
        <row r="553">
          <cell r="A553" t="str">
            <v>GG.0240.015.012.009</v>
          </cell>
          <cell r="B553" t="str">
            <v>Primary Care Migrant</v>
          </cell>
          <cell r="F553">
            <v>542356</v>
          </cell>
          <cell r="G553" t="str">
            <v>JESSICA-Fund Manager fees &amp; Other Exp</v>
          </cell>
        </row>
        <row r="554">
          <cell r="A554" t="str">
            <v>GG.0240.015.013</v>
          </cell>
          <cell r="B554" t="str">
            <v>Community Engagement</v>
          </cell>
          <cell r="F554">
            <v>542360</v>
          </cell>
          <cell r="G554" t="str">
            <v>Trade Mark Registration</v>
          </cell>
        </row>
        <row r="555">
          <cell r="A555" t="str">
            <v>GG.0240.015.014</v>
          </cell>
          <cell r="B555" t="str">
            <v>Social Integration</v>
          </cell>
          <cell r="F555">
            <v>542360</v>
          </cell>
          <cell r="G555" t="str">
            <v>Trade Mark Registration</v>
          </cell>
        </row>
        <row r="556">
          <cell r="A556" t="str">
            <v>GG.0240.015.015</v>
          </cell>
          <cell r="B556" t="str">
            <v>Social Mobility</v>
          </cell>
          <cell r="F556">
            <v>542360</v>
          </cell>
          <cell r="G556" t="str">
            <v>Trade Mark Registration</v>
          </cell>
        </row>
        <row r="557">
          <cell r="A557" t="str">
            <v>GG.0240.015.016</v>
          </cell>
          <cell r="B557" t="str">
            <v>Social Evidence</v>
          </cell>
          <cell r="F557">
            <v>542400</v>
          </cell>
          <cell r="G557" t="str">
            <v>General Insurance</v>
          </cell>
        </row>
        <row r="558">
          <cell r="A558" t="str">
            <v>GG.0240.016</v>
          </cell>
          <cell r="B558" t="str">
            <v>Major Projects &amp; Ser</v>
          </cell>
          <cell r="F558">
            <v>542400</v>
          </cell>
          <cell r="G558" t="str">
            <v>General Insurance</v>
          </cell>
        </row>
        <row r="559">
          <cell r="A559" t="str">
            <v>GG.0240.017</v>
          </cell>
          <cell r="B559" t="str">
            <v>Cultural Strategy St</v>
          </cell>
          <cell r="F559">
            <v>542400</v>
          </cell>
          <cell r="G559" t="str">
            <v>General Insurance</v>
          </cell>
        </row>
        <row r="560">
          <cell r="A560" t="str">
            <v>GG.0240.018</v>
          </cell>
          <cell r="B560" t="str">
            <v>London Cultural Cons</v>
          </cell>
          <cell r="F560">
            <v>542410</v>
          </cell>
          <cell r="G560" t="str">
            <v>Brokers Fees</v>
          </cell>
        </row>
        <row r="561">
          <cell r="A561" t="str">
            <v>GG.0240.019</v>
          </cell>
          <cell r="B561" t="str">
            <v>4th Plinth Programme</v>
          </cell>
          <cell r="F561">
            <v>542410</v>
          </cell>
          <cell r="G561" t="str">
            <v>Brokers Fees</v>
          </cell>
        </row>
        <row r="562">
          <cell r="A562" t="str">
            <v>GG.0240.020</v>
          </cell>
          <cell r="B562" t="str">
            <v>Black Cultural Infra</v>
          </cell>
          <cell r="F562">
            <v>542410</v>
          </cell>
          <cell r="G562" t="str">
            <v>Brokers Fees</v>
          </cell>
        </row>
        <row r="563">
          <cell r="A563" t="str">
            <v>GG.0240.021</v>
          </cell>
          <cell r="B563" t="str">
            <v>Cultural Strategy Pr</v>
          </cell>
          <cell r="F563">
            <v>542411</v>
          </cell>
          <cell r="G563" t="str">
            <v>Investment Mngr Fees</v>
          </cell>
        </row>
        <row r="564">
          <cell r="A564" t="str">
            <v>GG.0240.021.001</v>
          </cell>
          <cell r="B564" t="str">
            <v>Film London &amp; Festiv</v>
          </cell>
          <cell r="F564">
            <v>542411</v>
          </cell>
          <cell r="G564" t="str">
            <v>Investment Mngr Fees</v>
          </cell>
        </row>
        <row r="565">
          <cell r="A565" t="str">
            <v>GG.0240.021.002</v>
          </cell>
          <cell r="B565" t="str">
            <v>Cultural Strategy Re</v>
          </cell>
          <cell r="F565">
            <v>542420</v>
          </cell>
          <cell r="G565" t="str">
            <v>Claim Settlements</v>
          </cell>
        </row>
        <row r="566">
          <cell r="A566" t="str">
            <v>GG.0240.021.003</v>
          </cell>
          <cell r="B566" t="str">
            <v>Olympic Park Visitor</v>
          </cell>
          <cell r="F566">
            <v>542420</v>
          </cell>
          <cell r="G566" t="str">
            <v>Claim Settlements</v>
          </cell>
        </row>
        <row r="567">
          <cell r="A567" t="str">
            <v>GG.0240.021.004</v>
          </cell>
          <cell r="B567" t="str">
            <v>Cultural Strategy Im</v>
          </cell>
          <cell r="F567">
            <v>542420</v>
          </cell>
          <cell r="G567" t="str">
            <v>Claim Settlements</v>
          </cell>
        </row>
        <row r="568">
          <cell r="A568" t="str">
            <v>GG.0240.021.005</v>
          </cell>
          <cell r="B568" t="str">
            <v>MCAAH</v>
          </cell>
          <cell r="F568">
            <v>542500</v>
          </cell>
          <cell r="G568" t="str">
            <v>Miscellaneous Costs</v>
          </cell>
        </row>
        <row r="569">
          <cell r="A569" t="str">
            <v>GG.0240.021.006</v>
          </cell>
          <cell r="B569" t="str">
            <v>GAIN</v>
          </cell>
          <cell r="F569">
            <v>542500</v>
          </cell>
          <cell r="G569" t="str">
            <v>Miscellaneous Costs</v>
          </cell>
        </row>
        <row r="570">
          <cell r="A570" t="str">
            <v>GG.0240.021.007</v>
          </cell>
          <cell r="B570" t="str">
            <v>Somerset House</v>
          </cell>
          <cell r="F570">
            <v>542500</v>
          </cell>
          <cell r="G570" t="str">
            <v>Miscellaneous Costs</v>
          </cell>
        </row>
        <row r="571">
          <cell r="A571" t="str">
            <v>GG.0240.021.008</v>
          </cell>
          <cell r="B571" t="str">
            <v>Childrens Arts Day</v>
          </cell>
          <cell r="F571">
            <v>542501</v>
          </cell>
          <cell r="G571" t="str">
            <v>Y/E CIL Admin Fee (revenue)</v>
          </cell>
        </row>
        <row r="572">
          <cell r="A572" t="str">
            <v>GG.0240.021.009</v>
          </cell>
          <cell r="B572" t="str">
            <v>Big Dance</v>
          </cell>
          <cell r="F572">
            <v>542800</v>
          </cell>
          <cell r="G572" t="str">
            <v>Hsg-Rough Sleeping</v>
          </cell>
        </row>
        <row r="573">
          <cell r="A573" t="str">
            <v>GG.0240.021.010</v>
          </cell>
          <cell r="B573" t="str">
            <v>Theatres &amp; Climate C</v>
          </cell>
          <cell r="F573">
            <v>542800</v>
          </cell>
          <cell r="G573" t="str">
            <v>Hsg-Rough Sleeping</v>
          </cell>
        </row>
        <row r="574">
          <cell r="A574" t="str">
            <v>GG.0240.021.011</v>
          </cell>
          <cell r="B574" t="str">
            <v>Music Education</v>
          </cell>
          <cell r="F574">
            <v>542800</v>
          </cell>
          <cell r="G574" t="str">
            <v>Hsg-Rough Sleeping</v>
          </cell>
        </row>
        <row r="575">
          <cell r="A575" t="str">
            <v>GG.0240.021.011.001</v>
          </cell>
          <cell r="B575" t="str">
            <v>Music Education Fund</v>
          </cell>
          <cell r="F575">
            <v>543000</v>
          </cell>
          <cell r="G575" t="str">
            <v>Corporate Subscriptions</v>
          </cell>
        </row>
        <row r="576">
          <cell r="A576" t="str">
            <v>GG.0240.021.011.002</v>
          </cell>
          <cell r="B576" t="str">
            <v>Music Education Stra</v>
          </cell>
          <cell r="F576">
            <v>543000</v>
          </cell>
          <cell r="G576" t="str">
            <v>Corporate Subscriptions</v>
          </cell>
        </row>
        <row r="577">
          <cell r="A577" t="str">
            <v>GG.0240.021.011.003</v>
          </cell>
          <cell r="B577" t="str">
            <v>Rhythm of London</v>
          </cell>
          <cell r="F577">
            <v>543000</v>
          </cell>
          <cell r="G577" t="str">
            <v>Corporate Subscriptions</v>
          </cell>
        </row>
        <row r="578">
          <cell r="A578" t="str">
            <v>GG.0240.021.011.004</v>
          </cell>
          <cell r="B578" t="str">
            <v>Busking Underground</v>
          </cell>
          <cell r="F578">
            <v>543010</v>
          </cell>
          <cell r="G578" t="str">
            <v>Charitable Donations</v>
          </cell>
        </row>
        <row r="579">
          <cell r="A579" t="str">
            <v>GG.0240.021.011.005</v>
          </cell>
          <cell r="B579" t="str">
            <v>BUSK IN LONDON</v>
          </cell>
          <cell r="F579">
            <v>543010</v>
          </cell>
          <cell r="G579" t="str">
            <v>Charitable Donations</v>
          </cell>
        </row>
        <row r="580">
          <cell r="A580" t="str">
            <v>GG.0240.021.012</v>
          </cell>
          <cell r="B580" t="str">
            <v>2012 City Cutlure Pl</v>
          </cell>
          <cell r="F580">
            <v>543010</v>
          </cell>
          <cell r="G580" t="str">
            <v>Charitable Donations</v>
          </cell>
        </row>
        <row r="581">
          <cell r="A581" t="str">
            <v>GG.0240.021.013</v>
          </cell>
          <cell r="B581" t="str">
            <v>Museums Development</v>
          </cell>
          <cell r="F581">
            <v>544000</v>
          </cell>
          <cell r="G581" t="str">
            <v>Bank Charges</v>
          </cell>
        </row>
        <row r="582">
          <cell r="A582" t="str">
            <v>GG.0240.021.014</v>
          </cell>
          <cell r="B582" t="str">
            <v>Internship Programme</v>
          </cell>
          <cell r="F582">
            <v>544000</v>
          </cell>
          <cell r="G582" t="str">
            <v>Bank Charges</v>
          </cell>
        </row>
        <row r="583">
          <cell r="A583" t="str">
            <v>GG.0240.021.015</v>
          </cell>
          <cell r="B583" t="str">
            <v>Creative Programmes</v>
          </cell>
          <cell r="F583">
            <v>544000</v>
          </cell>
          <cell r="G583" t="str">
            <v>Bank Charges</v>
          </cell>
        </row>
        <row r="584">
          <cell r="A584" t="str">
            <v>GG.0240.021.016</v>
          </cell>
          <cell r="B584" t="str">
            <v>Design</v>
          </cell>
          <cell r="F584">
            <v>544020</v>
          </cell>
          <cell r="G584" t="str">
            <v>Cash Discount Received</v>
          </cell>
        </row>
        <row r="585">
          <cell r="A585" t="str">
            <v>GG.0240.021.017</v>
          </cell>
          <cell r="B585" t="str">
            <v>Fashion</v>
          </cell>
          <cell r="F585">
            <v>544020</v>
          </cell>
          <cell r="G585" t="str">
            <v>Cash Discount Received</v>
          </cell>
        </row>
        <row r="586">
          <cell r="A586" t="str">
            <v>GG.0240.021.018</v>
          </cell>
          <cell r="B586" t="str">
            <v>Contemporary Arab Fe</v>
          </cell>
          <cell r="F586">
            <v>544020</v>
          </cell>
          <cell r="G586" t="str">
            <v>Cash Discount Received</v>
          </cell>
        </row>
        <row r="587">
          <cell r="A587" t="str">
            <v>GG.0240.021.019</v>
          </cell>
          <cell r="B587" t="str">
            <v>Disability Access</v>
          </cell>
          <cell r="F587">
            <v>544050</v>
          </cell>
          <cell r="G587" t="str">
            <v>Fines &amp; Court Costs</v>
          </cell>
        </row>
        <row r="588">
          <cell r="A588" t="str">
            <v>GG.0240.021.020</v>
          </cell>
          <cell r="B588" t="str">
            <v>London Film Festival</v>
          </cell>
          <cell r="F588">
            <v>544061</v>
          </cell>
          <cell r="G588" t="str">
            <v>RSG paid to FBs</v>
          </cell>
        </row>
        <row r="589">
          <cell r="A589" t="str">
            <v>GG.0240.021.021</v>
          </cell>
          <cell r="B589" t="str">
            <v>Design &amp; Fashion Sup</v>
          </cell>
          <cell r="F589">
            <v>544062</v>
          </cell>
          <cell r="G589" t="str">
            <v>BRR paid to FBs</v>
          </cell>
        </row>
        <row r="590">
          <cell r="A590" t="str">
            <v>GG.0240.021.022</v>
          </cell>
          <cell r="B590" t="str">
            <v>WORLD CITIES SUMMIT</v>
          </cell>
          <cell r="F590">
            <v>544063</v>
          </cell>
          <cell r="G590" t="str">
            <v>Income maximisation expenses</v>
          </cell>
        </row>
        <row r="591">
          <cell r="A591" t="str">
            <v>GG.0240.021.023</v>
          </cell>
          <cell r="B591" t="str">
            <v>CULTURAL LEGACY &amp; 20</v>
          </cell>
          <cell r="F591">
            <v>544064</v>
          </cell>
          <cell r="G591" t="str">
            <v>OPDC grant payments</v>
          </cell>
        </row>
        <row r="592">
          <cell r="A592" t="str">
            <v>GG.0240.021.024</v>
          </cell>
          <cell r="B592" t="str">
            <v>WORLD WAR 1 COMMEMOR</v>
          </cell>
          <cell r="F592">
            <v>544069</v>
          </cell>
          <cell r="G592" t="str">
            <v>Y/E NHB grant paid to LBs</v>
          </cell>
        </row>
        <row r="593">
          <cell r="A593" t="str">
            <v>GG.0240.021.025</v>
          </cell>
          <cell r="B593" t="str">
            <v>QUEENS BATON</v>
          </cell>
          <cell r="F593">
            <v>544070</v>
          </cell>
          <cell r="G593" t="str">
            <v>Miscellaneous Finance Expenses</v>
          </cell>
        </row>
        <row r="594">
          <cell r="A594" t="str">
            <v>GG.0240.021.026</v>
          </cell>
          <cell r="B594" t="str">
            <v>Cultural Tourism</v>
          </cell>
          <cell r="F594">
            <v>544070</v>
          </cell>
          <cell r="G594" t="str">
            <v>Miscellaneous Finance Expenses</v>
          </cell>
        </row>
        <row r="595">
          <cell r="A595" t="str">
            <v>GG.0240.021.027</v>
          </cell>
          <cell r="B595" t="str">
            <v>CULTURE DIARY</v>
          </cell>
          <cell r="F595">
            <v>544070</v>
          </cell>
          <cell r="G595" t="str">
            <v>Miscellaneous Finance Expenses</v>
          </cell>
        </row>
        <row r="596">
          <cell r="A596" t="str">
            <v>GG.0240.021.028</v>
          </cell>
          <cell r="B596" t="str">
            <v>2017 Athltc Ceremony</v>
          </cell>
          <cell r="F596">
            <v>544071</v>
          </cell>
          <cell r="G596" t="str">
            <v>Functional Bodies Grant Payments</v>
          </cell>
        </row>
        <row r="597">
          <cell r="A597" t="str">
            <v>GG.0240.021.029</v>
          </cell>
          <cell r="B597" t="str">
            <v>London Light Festivl</v>
          </cell>
          <cell r="F597">
            <v>544071</v>
          </cell>
          <cell r="G597" t="str">
            <v>Functional Bodies Grant Payments</v>
          </cell>
        </row>
        <row r="598">
          <cell r="A598" t="str">
            <v>GG.0240.021.030</v>
          </cell>
          <cell r="B598" t="str">
            <v>Illuminated Bridges</v>
          </cell>
          <cell r="F598">
            <v>544071</v>
          </cell>
          <cell r="G598" t="str">
            <v>Functional Bodies Grant Payments</v>
          </cell>
        </row>
        <row r="599">
          <cell r="A599" t="str">
            <v>GG.0240.021.031</v>
          </cell>
          <cell r="B599" t="str">
            <v>Night Time Economy</v>
          </cell>
          <cell r="F599">
            <v>544072</v>
          </cell>
          <cell r="G599" t="str">
            <v>ODA Precept Payment</v>
          </cell>
        </row>
        <row r="600">
          <cell r="A600" t="str">
            <v>GG.0240.022</v>
          </cell>
          <cell r="B600" t="str">
            <v>London Works for Bet</v>
          </cell>
          <cell r="F600">
            <v>544072</v>
          </cell>
          <cell r="G600" t="str">
            <v>ODA Precept Payment</v>
          </cell>
        </row>
        <row r="601">
          <cell r="A601" t="str">
            <v>GG.0240.023</v>
          </cell>
          <cell r="B601" t="str">
            <v>Mayor's Volunteering</v>
          </cell>
          <cell r="F601">
            <v>544072</v>
          </cell>
          <cell r="G601" t="str">
            <v>ODA Precept Payment</v>
          </cell>
        </row>
        <row r="602">
          <cell r="A602" t="str">
            <v>GG.0240.024</v>
          </cell>
          <cell r="B602" t="str">
            <v>Young Musicians Fund</v>
          </cell>
          <cell r="F602">
            <v>544073</v>
          </cell>
          <cell r="G602" t="str">
            <v>Bus Rates Retent-CLG</v>
          </cell>
        </row>
        <row r="603">
          <cell r="A603" t="str">
            <v>GG.0240.025</v>
          </cell>
          <cell r="B603" t="str">
            <v>Diversity Works For</v>
          </cell>
          <cell r="F603">
            <v>544073</v>
          </cell>
          <cell r="G603" t="str">
            <v>Bus Rates Retent-CLG</v>
          </cell>
        </row>
        <row r="604">
          <cell r="A604" t="str">
            <v>GG.0240.026</v>
          </cell>
          <cell r="B604" t="str">
            <v>Youth Staffing</v>
          </cell>
          <cell r="F604">
            <v>544074</v>
          </cell>
          <cell r="G604" t="str">
            <v>BRR Levy paid to CLG</v>
          </cell>
        </row>
        <row r="605">
          <cell r="A605" t="str">
            <v>GG.0240.027</v>
          </cell>
          <cell r="B605" t="str">
            <v>Youth Projects</v>
          </cell>
          <cell r="F605">
            <v>544075</v>
          </cell>
          <cell r="G605" t="str">
            <v>Grants to External Organisations</v>
          </cell>
        </row>
        <row r="606">
          <cell r="A606" t="str">
            <v>GG.0240.027.001</v>
          </cell>
          <cell r="B606" t="str">
            <v>Academies Projects</v>
          </cell>
          <cell r="F606">
            <v>544075</v>
          </cell>
          <cell r="G606" t="str">
            <v>Grants to External Organisations</v>
          </cell>
        </row>
        <row r="607">
          <cell r="A607" t="str">
            <v>GG.0240.027.001.001</v>
          </cell>
          <cell r="B607" t="str">
            <v>Academies - LAET</v>
          </cell>
          <cell r="F607">
            <v>544075</v>
          </cell>
          <cell r="G607" t="str">
            <v>Grants to External Organisations</v>
          </cell>
        </row>
        <row r="608">
          <cell r="A608" t="str">
            <v>GG.0240.027.001.002</v>
          </cell>
          <cell r="B608" t="str">
            <v>Enfield Academies</v>
          </cell>
          <cell r="F608">
            <v>544076</v>
          </cell>
          <cell r="G608" t="str">
            <v>HSG Grants to Registered Providers</v>
          </cell>
        </row>
        <row r="609">
          <cell r="A609" t="str">
            <v>GG.0240.027.001.003</v>
          </cell>
          <cell r="B609" t="str">
            <v>BEXLEY HEATH ACADEMY</v>
          </cell>
          <cell r="F609">
            <v>544076</v>
          </cell>
          <cell r="G609" t="str">
            <v>HSG Grants to Registered Providers</v>
          </cell>
        </row>
        <row r="610">
          <cell r="A610" t="str">
            <v>GG.0240.027.002</v>
          </cell>
          <cell r="B610" t="str">
            <v>Youth ESF Projects</v>
          </cell>
          <cell r="F610">
            <v>544076</v>
          </cell>
          <cell r="G610" t="str">
            <v>HSG Grants to Registered Providers</v>
          </cell>
        </row>
        <row r="611">
          <cell r="A611" t="str">
            <v>GG.0240.027.002.001</v>
          </cell>
          <cell r="B611" t="str">
            <v>ESF1-3 INTEGR8</v>
          </cell>
          <cell r="F611">
            <v>544077</v>
          </cell>
          <cell r="G611" t="str">
            <v>HSG Grants to Local Authorities</v>
          </cell>
        </row>
        <row r="612">
          <cell r="A612" t="str">
            <v>GG.0240.027.002.002</v>
          </cell>
          <cell r="B612" t="str">
            <v>ESF2-2 REALISING AMB</v>
          </cell>
          <cell r="F612">
            <v>544077</v>
          </cell>
          <cell r="G612" t="str">
            <v>HSG Grants to Local Authorities</v>
          </cell>
        </row>
        <row r="613">
          <cell r="A613" t="str">
            <v>GG.0240.027.002.003</v>
          </cell>
          <cell r="B613" t="str">
            <v>LDD1-5 PATHWAYS TO A</v>
          </cell>
          <cell r="F613">
            <v>544077</v>
          </cell>
          <cell r="G613" t="str">
            <v>HSG Grants to Local Authorities</v>
          </cell>
        </row>
        <row r="614">
          <cell r="A614" t="str">
            <v>GG.0240.027.002.004</v>
          </cell>
          <cell r="B614" t="str">
            <v>LDD2-1 WORK SMART LO</v>
          </cell>
          <cell r="F614">
            <v>544078</v>
          </cell>
          <cell r="G614" t="str">
            <v>HSG Grants to Non-Registered Providers</v>
          </cell>
        </row>
        <row r="615">
          <cell r="A615" t="str">
            <v>GG.0240.027.002.005</v>
          </cell>
          <cell r="B615" t="str">
            <v>LDD3-2 PATHWAYS TO A</v>
          </cell>
          <cell r="F615">
            <v>544078</v>
          </cell>
          <cell r="G615" t="str">
            <v>HSG Grants to Non-Registered Providers</v>
          </cell>
        </row>
        <row r="616">
          <cell r="A616" t="str">
            <v>GG.0240.027.002.006</v>
          </cell>
          <cell r="B616" t="str">
            <v>YO1-2 STAYING IN TOU</v>
          </cell>
          <cell r="F616">
            <v>544078</v>
          </cell>
          <cell r="G616" t="str">
            <v>HSG Grants to Non-Registered Providers</v>
          </cell>
        </row>
        <row r="617">
          <cell r="A617" t="str">
            <v>GG.0240.027.002.007</v>
          </cell>
          <cell r="B617" t="str">
            <v>YO2-2 SWITCH Directi</v>
          </cell>
          <cell r="F617">
            <v>544079</v>
          </cell>
          <cell r="G617" t="str">
            <v>Mayor's CIL-Pmt to TfL</v>
          </cell>
        </row>
        <row r="618">
          <cell r="A618" t="str">
            <v>GG.0240.027.002.008</v>
          </cell>
          <cell r="B618" t="str">
            <v>Y03-1 STAYING IN TOU</v>
          </cell>
          <cell r="F618">
            <v>544081</v>
          </cell>
          <cell r="G618" t="str">
            <v>ERDF_Central Govt/NDPB_Current</v>
          </cell>
        </row>
        <row r="619">
          <cell r="A619" t="str">
            <v>GG.0240.027.002.009</v>
          </cell>
          <cell r="B619" t="str">
            <v>GLA YOUTH ESF ADMIN</v>
          </cell>
          <cell r="F619">
            <v>544081</v>
          </cell>
          <cell r="G619" t="str">
            <v>ERDF_Central Govt/NDPB_Current</v>
          </cell>
        </row>
        <row r="620">
          <cell r="A620" t="str">
            <v>GG.0240.027.002.010</v>
          </cell>
          <cell r="B620" t="str">
            <v>ESF EVALUATION</v>
          </cell>
          <cell r="F620">
            <v>544081</v>
          </cell>
          <cell r="G620" t="str">
            <v>ERDF_Central Govt/NDPB_Current</v>
          </cell>
        </row>
        <row r="621">
          <cell r="A621" t="str">
            <v>GG.0240.027.003</v>
          </cell>
          <cell r="B621" t="str">
            <v>Enfield Academies</v>
          </cell>
          <cell r="F621">
            <v>544082</v>
          </cell>
          <cell r="G621" t="str">
            <v>ERDF_Local Auth_Current</v>
          </cell>
        </row>
        <row r="622">
          <cell r="A622" t="str">
            <v>GG.0240.027.004</v>
          </cell>
          <cell r="B622" t="str">
            <v>Youth Programmes</v>
          </cell>
          <cell r="F622">
            <v>544082</v>
          </cell>
          <cell r="G622" t="str">
            <v>ERDF_Local Auth_Current</v>
          </cell>
        </row>
        <row r="623">
          <cell r="A623" t="str">
            <v>GG.0240.027.004.001</v>
          </cell>
          <cell r="B623" t="str">
            <v>Mayors Mentors</v>
          </cell>
          <cell r="F623">
            <v>544082</v>
          </cell>
          <cell r="G623" t="str">
            <v>ERDF_Local Auth_Current</v>
          </cell>
        </row>
        <row r="624">
          <cell r="A624" t="str">
            <v>GG.0240.027.004.002</v>
          </cell>
          <cell r="B624" t="str">
            <v>Mentoring (Titan)</v>
          </cell>
          <cell r="F624">
            <v>544083</v>
          </cell>
          <cell r="G624" t="str">
            <v>ERDF_Public Corp_Current</v>
          </cell>
        </row>
        <row r="625">
          <cell r="A625" t="str">
            <v>GG.0240.027.004.003</v>
          </cell>
          <cell r="B625" t="str">
            <v>Oracle (Youth)</v>
          </cell>
          <cell r="F625">
            <v>544083</v>
          </cell>
          <cell r="G625" t="str">
            <v>ERDF_Public Corp_Current</v>
          </cell>
        </row>
        <row r="626">
          <cell r="A626" t="str">
            <v>GG.0240.027.004.004</v>
          </cell>
          <cell r="B626" t="str">
            <v>Earn Your Travel Bac</v>
          </cell>
          <cell r="F626">
            <v>544083</v>
          </cell>
          <cell r="G626" t="str">
            <v>ERDF_Public Corp_Current</v>
          </cell>
        </row>
        <row r="627">
          <cell r="A627" t="str">
            <v>GG.0240.027.004.005</v>
          </cell>
          <cell r="B627" t="str">
            <v>Structured Activitie</v>
          </cell>
          <cell r="F627">
            <v>544084</v>
          </cell>
          <cell r="G627" t="str">
            <v>ERDF_Private Sector NPISH_Current</v>
          </cell>
        </row>
        <row r="628">
          <cell r="A628" t="str">
            <v>GG.0240.027.004.006</v>
          </cell>
          <cell r="B628" t="str">
            <v>Supplementary Progra</v>
          </cell>
          <cell r="F628">
            <v>544084</v>
          </cell>
          <cell r="G628" t="str">
            <v>ERDF_Private Sector NPISH_Current</v>
          </cell>
        </row>
        <row r="629">
          <cell r="A629" t="str">
            <v>GG.0240.027.004.007</v>
          </cell>
          <cell r="B629" t="str">
            <v>SPS01 SHINE TRUST</v>
          </cell>
          <cell r="F629">
            <v>544084</v>
          </cell>
          <cell r="G629" t="str">
            <v>ERDF_Private Sector NPISH_Current</v>
          </cell>
        </row>
        <row r="630">
          <cell r="A630" t="str">
            <v>GG.0240.027.004.008</v>
          </cell>
          <cell r="B630" t="str">
            <v>SPS02 01 EASTSIDE YO</v>
          </cell>
          <cell r="F630">
            <v>544085</v>
          </cell>
          <cell r="G630" t="str">
            <v>ERDF_Private Sector Companies_Current</v>
          </cell>
        </row>
        <row r="631">
          <cell r="A631" t="str">
            <v>GG.0240.027.004.009</v>
          </cell>
          <cell r="B631" t="str">
            <v>SPS02 02 CITY YEAR L</v>
          </cell>
          <cell r="F631">
            <v>544085</v>
          </cell>
          <cell r="G631" t="str">
            <v>ERDF_Private Sector Companies_Current</v>
          </cell>
        </row>
        <row r="632">
          <cell r="A632" t="str">
            <v>GG.0240.027.004.010</v>
          </cell>
          <cell r="B632" t="str">
            <v>SPS03 ARK SCHOOLS</v>
          </cell>
          <cell r="F632">
            <v>544085</v>
          </cell>
          <cell r="G632" t="str">
            <v>ERDF_Private Sector Companies_Current</v>
          </cell>
        </row>
        <row r="633">
          <cell r="A633" t="str">
            <v>GG.0240.027.004.011</v>
          </cell>
          <cell r="B633" t="str">
            <v>SPS EVALUATION</v>
          </cell>
          <cell r="F633">
            <v>544086</v>
          </cell>
          <cell r="G633" t="str">
            <v>ERDF_Central Govt/NDPB_Capital</v>
          </cell>
        </row>
        <row r="634">
          <cell r="A634" t="str">
            <v>GG.0240.027.005</v>
          </cell>
          <cell r="B634" t="str">
            <v>EU EVALUATION PROJEC</v>
          </cell>
          <cell r="F634">
            <v>544086</v>
          </cell>
          <cell r="G634" t="str">
            <v>ERDF_Central Govt/NDPB_Capital</v>
          </cell>
        </row>
        <row r="635">
          <cell r="A635" t="str">
            <v>GG.0240.027.006</v>
          </cell>
          <cell r="B635" t="str">
            <v>stepping stones</v>
          </cell>
          <cell r="F635">
            <v>544086</v>
          </cell>
          <cell r="G635" t="str">
            <v>ERDF_Central Govt/NDPB_Capital</v>
          </cell>
        </row>
        <row r="636">
          <cell r="A636" t="str">
            <v>GG.0240.028</v>
          </cell>
          <cell r="B636" t="str">
            <v>Museum of London</v>
          </cell>
          <cell r="F636">
            <v>544087</v>
          </cell>
          <cell r="G636" t="str">
            <v>ERDF_Local Auth_Capital</v>
          </cell>
        </row>
        <row r="637">
          <cell r="A637" t="str">
            <v>GG.0240.029</v>
          </cell>
          <cell r="B637" t="str">
            <v>Team London</v>
          </cell>
          <cell r="F637">
            <v>544087</v>
          </cell>
          <cell r="G637" t="str">
            <v>ERDF_Local Auth_Capital</v>
          </cell>
        </row>
        <row r="638">
          <cell r="A638" t="str">
            <v>GG.0240.030</v>
          </cell>
          <cell r="B638" t="str">
            <v>LONDON SCHOOLS EXCEL</v>
          </cell>
          <cell r="F638">
            <v>544087</v>
          </cell>
          <cell r="G638" t="str">
            <v>ERDF_Local Auth_Capital</v>
          </cell>
        </row>
        <row r="639">
          <cell r="A639" t="str">
            <v>GG.0240.030.001</v>
          </cell>
          <cell r="B639" t="str">
            <v>LSEF MANAGEMENT</v>
          </cell>
          <cell r="F639">
            <v>544088</v>
          </cell>
          <cell r="G639" t="str">
            <v>ERDF_Public Corp_Capital</v>
          </cell>
        </row>
        <row r="640">
          <cell r="A640" t="str">
            <v>GG.0240.030.002</v>
          </cell>
          <cell r="B640" t="str">
            <v>LSEF EVALUATION</v>
          </cell>
          <cell r="F640">
            <v>544088</v>
          </cell>
          <cell r="G640" t="str">
            <v>ERDF_Public Corp_Capital</v>
          </cell>
        </row>
        <row r="641">
          <cell r="A641" t="str">
            <v>GG.0240.030.003</v>
          </cell>
          <cell r="B641" t="str">
            <v>LSEF DIRECT GRANTS R</v>
          </cell>
          <cell r="F641">
            <v>544088</v>
          </cell>
          <cell r="G641" t="str">
            <v>ERDF_Public Corp_Capital</v>
          </cell>
        </row>
        <row r="642">
          <cell r="A642" t="str">
            <v>GG.0240.030.004</v>
          </cell>
          <cell r="B642" t="str">
            <v>LSEF DIRECT GRANTS R</v>
          </cell>
          <cell r="F642">
            <v>544089</v>
          </cell>
          <cell r="G642" t="str">
            <v>ERDF_Private Sector NPISH_Current</v>
          </cell>
        </row>
        <row r="643">
          <cell r="A643" t="str">
            <v>GG.0240.030.005</v>
          </cell>
          <cell r="B643" t="str">
            <v>LSEF DIRECT GRANTS R</v>
          </cell>
          <cell r="F643">
            <v>544089</v>
          </cell>
          <cell r="G643" t="str">
            <v>ERDF_Private Sector NPISH_Current</v>
          </cell>
        </row>
        <row r="644">
          <cell r="A644" t="str">
            <v>GG.0240.030.006</v>
          </cell>
          <cell r="B644" t="str">
            <v>LSEF First Phase Ini</v>
          </cell>
          <cell r="F644">
            <v>544089</v>
          </cell>
          <cell r="G644" t="str">
            <v>ERDF_Private Sector NPISH_Current</v>
          </cell>
        </row>
        <row r="645">
          <cell r="A645" t="str">
            <v>GG.0240.030.007</v>
          </cell>
          <cell r="B645" t="str">
            <v>LSEF - RESEARCH</v>
          </cell>
          <cell r="F645">
            <v>544090</v>
          </cell>
          <cell r="G645" t="str">
            <v>ERDF_Private Sector Companies_Capital</v>
          </cell>
        </row>
        <row r="646">
          <cell r="A646" t="str">
            <v>GG.0240.030.008</v>
          </cell>
          <cell r="B646" t="str">
            <v>LSEF Legacy Fund</v>
          </cell>
          <cell r="F646">
            <v>544090</v>
          </cell>
          <cell r="G646" t="str">
            <v>ERDF_Private Sector Companies_Capital</v>
          </cell>
        </row>
        <row r="647">
          <cell r="A647" t="str">
            <v>GG.0240.031</v>
          </cell>
          <cell r="B647" t="str">
            <v>GOLD CLUB</v>
          </cell>
          <cell r="F647">
            <v>544090</v>
          </cell>
          <cell r="G647" t="str">
            <v>ERDF_Private Sector Companies_Capital</v>
          </cell>
        </row>
        <row r="648">
          <cell r="A648" t="str">
            <v>GG.0240.031.001</v>
          </cell>
          <cell r="B648" t="str">
            <v>ANNUAL CONFERENCE</v>
          </cell>
          <cell r="F648">
            <v>544091</v>
          </cell>
          <cell r="G648" t="str">
            <v>Interface Payment Suspense</v>
          </cell>
        </row>
        <row r="649">
          <cell r="A649" t="str">
            <v>GG.0240.031.002</v>
          </cell>
          <cell r="B649" t="str">
            <v>LONDON SCHOOLS ANNUA</v>
          </cell>
          <cell r="F649">
            <v>544091</v>
          </cell>
          <cell r="G649" t="str">
            <v>Interface Payment Suspense</v>
          </cell>
        </row>
        <row r="650">
          <cell r="A650" t="str">
            <v>GG.0240.032</v>
          </cell>
          <cell r="B650" t="str">
            <v>THE LONDON CURRICULU</v>
          </cell>
          <cell r="F650">
            <v>544091</v>
          </cell>
          <cell r="G650" t="str">
            <v>Interface Payment Suspense</v>
          </cell>
        </row>
        <row r="651">
          <cell r="A651" t="str">
            <v>GG.0240.033</v>
          </cell>
          <cell r="B651" t="str">
            <v>GLOBAL CITIES</v>
          </cell>
          <cell r="F651">
            <v>544092</v>
          </cell>
          <cell r="G651" t="str">
            <v>Irrecoverable input VAT</v>
          </cell>
        </row>
        <row r="652">
          <cell r="A652" t="str">
            <v>GG.0240.034</v>
          </cell>
          <cell r="B652" t="str">
            <v>INNOVATIVE SOLUTIONS</v>
          </cell>
          <cell r="F652">
            <v>544093</v>
          </cell>
          <cell r="G652" t="str">
            <v>NLE - Grant pmt to TfL</v>
          </cell>
        </row>
        <row r="653">
          <cell r="A653" t="str">
            <v>GG.0240.035</v>
          </cell>
          <cell r="B653" t="str">
            <v>EIF: ENGLISH THE KEY</v>
          </cell>
          <cell r="F653">
            <v>544093</v>
          </cell>
          <cell r="G653" t="str">
            <v>NLE - Grant pmt to TfL</v>
          </cell>
        </row>
        <row r="654">
          <cell r="A654" t="str">
            <v>GG.0240.035.001</v>
          </cell>
          <cell r="B654" t="str">
            <v>EKTI - STAFF COSTS</v>
          </cell>
          <cell r="F654">
            <v>544094</v>
          </cell>
          <cell r="G654" t="str">
            <v>HZ Contingent grant LA</v>
          </cell>
        </row>
        <row r="655">
          <cell r="A655" t="str">
            <v>GG.0240.035.002</v>
          </cell>
          <cell r="B655" t="str">
            <v>EKTI - EVALUATION</v>
          </cell>
          <cell r="F655">
            <v>544095</v>
          </cell>
          <cell r="G655" t="str">
            <v>HZ Loans Local Authorities</v>
          </cell>
        </row>
        <row r="656">
          <cell r="A656" t="str">
            <v>GG.0240.035.003</v>
          </cell>
          <cell r="B656" t="str">
            <v>VAUXHALL PRIMARY SCH</v>
          </cell>
          <cell r="F656">
            <v>544120</v>
          </cell>
          <cell r="G656" t="str">
            <v>Cash Handling &amp; Processing</v>
          </cell>
        </row>
        <row r="657">
          <cell r="A657" t="str">
            <v>GG.0240.035.004</v>
          </cell>
          <cell r="B657" t="str">
            <v>LB OF ENFIELD</v>
          </cell>
          <cell r="F657">
            <v>544120</v>
          </cell>
          <cell r="G657" t="str">
            <v>Cash Handling &amp; Processing</v>
          </cell>
        </row>
        <row r="658">
          <cell r="A658" t="str">
            <v>GG.0240.035.005</v>
          </cell>
          <cell r="B658" t="str">
            <v>LAMPTION SCHOOL</v>
          </cell>
          <cell r="F658">
            <v>544120</v>
          </cell>
          <cell r="G658" t="str">
            <v>Cash Handling &amp; Processing</v>
          </cell>
        </row>
        <row r="659">
          <cell r="A659" t="str">
            <v>GG.0240.035.006</v>
          </cell>
          <cell r="B659" t="str">
            <v>BETHNAL GREEN ACADEM</v>
          </cell>
          <cell r="F659">
            <v>544200</v>
          </cell>
          <cell r="G659" t="str">
            <v>Exchange Gain Realised</v>
          </cell>
        </row>
        <row r="660">
          <cell r="A660" t="str">
            <v>GG.0240.035.007</v>
          </cell>
          <cell r="B660" t="str">
            <v>SPRINGFIELD COMMUNIT</v>
          </cell>
          <cell r="F660">
            <v>544200</v>
          </cell>
          <cell r="G660" t="str">
            <v>Exchange Gain Realised</v>
          </cell>
        </row>
        <row r="661">
          <cell r="A661" t="str">
            <v>GG.0240.035.008</v>
          </cell>
          <cell r="B661" t="str">
            <v>GLEBE PRIMARY SCHOOL</v>
          </cell>
          <cell r="F661">
            <v>544200</v>
          </cell>
          <cell r="G661" t="str">
            <v>Exchange Gain Realised</v>
          </cell>
        </row>
        <row r="662">
          <cell r="A662" t="str">
            <v>GG.0240.035.009</v>
          </cell>
          <cell r="B662" t="str">
            <v>BURNSIDE SCHOOL</v>
          </cell>
          <cell r="F662">
            <v>544210</v>
          </cell>
          <cell r="G662" t="str">
            <v>Exchange Loss Realised</v>
          </cell>
        </row>
        <row r="663">
          <cell r="A663" t="str">
            <v>GG.0240.035.010</v>
          </cell>
          <cell r="B663" t="str">
            <v>LEARNING UNLIMITED</v>
          </cell>
          <cell r="F663">
            <v>544210</v>
          </cell>
          <cell r="G663" t="str">
            <v>Exchange Loss Realised</v>
          </cell>
        </row>
        <row r="664">
          <cell r="A664" t="str">
            <v>GG.0240.035.011</v>
          </cell>
          <cell r="B664" t="str">
            <v>EIF - LB Harrow</v>
          </cell>
          <cell r="F664">
            <v>544210</v>
          </cell>
          <cell r="G664" t="str">
            <v>Exchange Loss Realised</v>
          </cell>
        </row>
        <row r="665">
          <cell r="A665" t="str">
            <v>GG.0240.035.012</v>
          </cell>
          <cell r="B665" t="str">
            <v>Waltham Forest</v>
          </cell>
          <cell r="F665">
            <v>544220</v>
          </cell>
          <cell r="G665" t="str">
            <v>Exchange Gain on Valuation (Unrealised)</v>
          </cell>
        </row>
        <row r="666">
          <cell r="A666" t="str">
            <v>GG.0240.035.013</v>
          </cell>
          <cell r="B666" t="str">
            <v>Renaisi</v>
          </cell>
          <cell r="F666">
            <v>544220</v>
          </cell>
          <cell r="G666" t="str">
            <v>Exchange Gain on Valuation (Unrealised)</v>
          </cell>
        </row>
        <row r="667">
          <cell r="A667" t="str">
            <v>GG.0240.035.014</v>
          </cell>
          <cell r="B667" t="str">
            <v>Camden Sch for Girls</v>
          </cell>
          <cell r="F667">
            <v>544220</v>
          </cell>
          <cell r="G667" t="str">
            <v>Exchange Gain on Valuation (Unrealised)</v>
          </cell>
        </row>
        <row r="668">
          <cell r="A668" t="str">
            <v>GG.0240.035.015</v>
          </cell>
          <cell r="B668" t="str">
            <v>Harrow &amp; Barnet</v>
          </cell>
          <cell r="F668">
            <v>544230</v>
          </cell>
          <cell r="G668" t="str">
            <v>Exchange Loss on Valuation (Unrealised)</v>
          </cell>
        </row>
        <row r="669">
          <cell r="A669" t="str">
            <v>GG.0240.036</v>
          </cell>
          <cell r="B669" t="str">
            <v>NEW SCHOOLS FOR LOND</v>
          </cell>
          <cell r="F669">
            <v>544230</v>
          </cell>
          <cell r="G669" t="str">
            <v>Exchange Loss on Valuation (Unrealised)</v>
          </cell>
        </row>
        <row r="670">
          <cell r="A670" t="str">
            <v>GG.0240.037</v>
          </cell>
          <cell r="B670" t="str">
            <v>2017 IAAF WORLD CHAM</v>
          </cell>
          <cell r="F670">
            <v>544230</v>
          </cell>
          <cell r="G670" t="str">
            <v>Exchange Loss on Valuation (Unrealised)</v>
          </cell>
        </row>
        <row r="671">
          <cell r="A671" t="str">
            <v>GG.0240.038</v>
          </cell>
          <cell r="B671" t="str">
            <v>2017 IPC WORLD CHAMP</v>
          </cell>
          <cell r="F671">
            <v>544300</v>
          </cell>
          <cell r="G671" t="str">
            <v>LOANS - LEP</v>
          </cell>
        </row>
        <row r="672">
          <cell r="A672" t="str">
            <v>GG.0240.039</v>
          </cell>
          <cell r="B672" t="str">
            <v>MAJOR EVENTS SPORTS</v>
          </cell>
          <cell r="F672">
            <v>544301</v>
          </cell>
          <cell r="G672" t="str">
            <v>LOANS - Housing Zones</v>
          </cell>
        </row>
        <row r="673">
          <cell r="A673" t="str">
            <v>GG.0240.039.001</v>
          </cell>
          <cell r="B673" t="str">
            <v>FINA DIVING WORLD SE</v>
          </cell>
          <cell r="F673">
            <v>544302</v>
          </cell>
          <cell r="G673" t="str">
            <v>LOANS to Ext Orgs</v>
          </cell>
        </row>
        <row r="674">
          <cell r="A674" t="str">
            <v>GG.0240.039.002</v>
          </cell>
          <cell r="B674" t="str">
            <v>World Wheelchair Rug</v>
          </cell>
          <cell r="F674">
            <v>544302</v>
          </cell>
          <cell r="G674" t="str">
            <v>LOANS to Ext Orgs</v>
          </cell>
        </row>
        <row r="675">
          <cell r="A675" t="str">
            <v>GG.0240.040</v>
          </cell>
          <cell r="B675" t="str">
            <v>Disabld Vistr Survey</v>
          </cell>
          <cell r="F675">
            <v>544303</v>
          </cell>
          <cell r="G675" t="str">
            <v>Loan  - Custom Build</v>
          </cell>
        </row>
        <row r="676">
          <cell r="A676" t="str">
            <v>GG.0240.041</v>
          </cell>
          <cell r="B676" t="str">
            <v>Youth Innov Fund-ESF</v>
          </cell>
          <cell r="F676">
            <v>544400</v>
          </cell>
          <cell r="G676" t="str">
            <v>Precept paid to FBs</v>
          </cell>
        </row>
        <row r="677">
          <cell r="A677" t="str">
            <v>GG.0240.041.001</v>
          </cell>
          <cell r="B677" t="str">
            <v>ESF 14-20 CLIW</v>
          </cell>
          <cell r="F677">
            <v>544403</v>
          </cell>
          <cell r="G677" t="str">
            <v>NDR paid to FBs</v>
          </cell>
        </row>
        <row r="678">
          <cell r="A678" t="str">
            <v>GG.0240.041.002</v>
          </cell>
          <cell r="B678" t="str">
            <v>ESF 14-20 GBOT</v>
          </cell>
          <cell r="F678">
            <v>544405</v>
          </cell>
          <cell r="G678" t="str">
            <v>RSG paid to FBs</v>
          </cell>
        </row>
        <row r="679">
          <cell r="A679" t="str">
            <v>GG.0240.042</v>
          </cell>
          <cell r="B679" t="str">
            <v>English for Integrat</v>
          </cell>
          <cell r="F679">
            <v>549000</v>
          </cell>
          <cell r="G679" t="str">
            <v>Bad Debt Provision</v>
          </cell>
        </row>
        <row r="680">
          <cell r="A680" t="str">
            <v>GG.0240.043</v>
          </cell>
          <cell r="B680" t="str">
            <v>Health Devolution</v>
          </cell>
          <cell r="F680">
            <v>549000</v>
          </cell>
          <cell r="G680" t="str">
            <v>Bad Debt Provision</v>
          </cell>
        </row>
        <row r="681">
          <cell r="A681" t="str">
            <v>GN.0240</v>
          </cell>
          <cell r="B681" t="str">
            <v>Health &amp; Communities</v>
          </cell>
          <cell r="F681">
            <v>549000</v>
          </cell>
          <cell r="G681" t="str">
            <v>Bad Debt Provision</v>
          </cell>
        </row>
        <row r="682">
          <cell r="A682" t="str">
            <v>GN.0240.001</v>
          </cell>
          <cell r="B682" t="str">
            <v>Sporting Future for</v>
          </cell>
          <cell r="F682">
            <v>549010</v>
          </cell>
          <cell r="G682" t="str">
            <v>Bad Debt Recovered</v>
          </cell>
        </row>
        <row r="683">
          <cell r="A683" t="str">
            <v>GG.0240.027.006</v>
          </cell>
          <cell r="B683" t="str">
            <v>P/2001/GG.0240.027.0</v>
          </cell>
          <cell r="F683">
            <v>549010</v>
          </cell>
          <cell r="G683" t="str">
            <v>Bad Debt Recovered</v>
          </cell>
        </row>
        <row r="684">
          <cell r="A684" t="str">
            <v>GG.0250</v>
          </cell>
          <cell r="B684" t="str">
            <v>Culture&amp;Creative Ind</v>
          </cell>
          <cell r="F684">
            <v>549010</v>
          </cell>
          <cell r="G684" t="str">
            <v>Bad Debt Recovered</v>
          </cell>
        </row>
        <row r="685">
          <cell r="A685" t="str">
            <v>GG.0250.001</v>
          </cell>
          <cell r="B685" t="str">
            <v>Culture Staffing</v>
          </cell>
          <cell r="F685">
            <v>549020</v>
          </cell>
          <cell r="G685" t="str">
            <v>Bad Debts Written Off</v>
          </cell>
        </row>
        <row r="686">
          <cell r="A686" t="str">
            <v>GG.0250.002</v>
          </cell>
          <cell r="B686" t="str">
            <v>Cultural Strategy</v>
          </cell>
          <cell r="F686">
            <v>549020</v>
          </cell>
          <cell r="G686" t="str">
            <v>Bad Debts Written Off</v>
          </cell>
        </row>
        <row r="687">
          <cell r="A687" t="str">
            <v>GG.0250.003</v>
          </cell>
          <cell r="B687" t="str">
            <v>Legacy / Sacrilege</v>
          </cell>
          <cell r="F687">
            <v>549020</v>
          </cell>
          <cell r="G687" t="str">
            <v>Bad Debts Written Off</v>
          </cell>
        </row>
        <row r="688">
          <cell r="A688" t="str">
            <v>GG.0250.004</v>
          </cell>
          <cell r="B688" t="str">
            <v>Studio Wayne McGrego</v>
          </cell>
          <cell r="F688">
            <v>549030</v>
          </cell>
          <cell r="G688" t="str">
            <v>Small payment differences</v>
          </cell>
        </row>
        <row r="689">
          <cell r="A689" t="str">
            <v>GG.0250.005</v>
          </cell>
          <cell r="B689" t="str">
            <v>Lumiere</v>
          </cell>
          <cell r="F689">
            <v>549030</v>
          </cell>
          <cell r="G689" t="str">
            <v>Small payment differences</v>
          </cell>
        </row>
        <row r="690">
          <cell r="A690" t="str">
            <v>GG.0250.006</v>
          </cell>
          <cell r="B690" t="str">
            <v>Illuminated Bridges</v>
          </cell>
          <cell r="F690">
            <v>549030</v>
          </cell>
          <cell r="G690" t="str">
            <v>Small payment differences</v>
          </cell>
        </row>
        <row r="691">
          <cell r="A691" t="str">
            <v>GG.0250.007</v>
          </cell>
          <cell r="B691" t="str">
            <v>Creative Ind Tv &amp; An</v>
          </cell>
          <cell r="F691">
            <v>549135</v>
          </cell>
          <cell r="G691" t="str">
            <v>NRV Adj (Dev Prop Stock)</v>
          </cell>
        </row>
        <row r="692">
          <cell r="A692" t="str">
            <v>GG.0250.008</v>
          </cell>
          <cell r="B692" t="str">
            <v>Games London</v>
          </cell>
          <cell r="F692">
            <v>549135</v>
          </cell>
          <cell r="G692" t="str">
            <v>NRV Adj (Dev Prop Stock)</v>
          </cell>
        </row>
        <row r="693">
          <cell r="A693" t="str">
            <v>GG.0250.010</v>
          </cell>
          <cell r="B693" t="str">
            <v>Fourth Plinth</v>
          </cell>
          <cell r="F693">
            <v>549140</v>
          </cell>
          <cell r="G693" t="str">
            <v>Redundant/Scrapped Stock</v>
          </cell>
        </row>
        <row r="694">
          <cell r="A694" t="str">
            <v>GG.0250.011</v>
          </cell>
          <cell r="B694" t="str">
            <v>Busk in London</v>
          </cell>
          <cell r="F694">
            <v>549140</v>
          </cell>
          <cell r="G694" t="str">
            <v>Redundant/Scrapped Stock</v>
          </cell>
        </row>
        <row r="695">
          <cell r="A695" t="str">
            <v>GG.0250.012</v>
          </cell>
          <cell r="B695" t="str">
            <v>Big Dance</v>
          </cell>
          <cell r="F695">
            <v>549140</v>
          </cell>
          <cell r="G695" t="str">
            <v>Redundant/Scrapped Stock</v>
          </cell>
        </row>
        <row r="696">
          <cell r="A696" t="str">
            <v>GG.0250.013</v>
          </cell>
          <cell r="B696" t="str">
            <v>Culture Festival Pro</v>
          </cell>
          <cell r="F696">
            <v>549185</v>
          </cell>
          <cell r="G696" t="str">
            <v>Cost of Sales-Development Property</v>
          </cell>
        </row>
        <row r="697">
          <cell r="A697" t="str">
            <v>GG.0250.013.001</v>
          </cell>
          <cell r="B697" t="str">
            <v>2018 Centenary Progr</v>
          </cell>
          <cell r="F697">
            <v>549185</v>
          </cell>
          <cell r="G697" t="str">
            <v>Cost of Sales-Development Property</v>
          </cell>
        </row>
        <row r="698">
          <cell r="A698" t="str">
            <v>GG.0250.014</v>
          </cell>
          <cell r="B698" t="str">
            <v>London Borough of Cu</v>
          </cell>
          <cell r="F698">
            <v>549993</v>
          </cell>
          <cell r="G698" t="str">
            <v>Dev Prop Capital-Supp &amp; Serv</v>
          </cell>
        </row>
        <row r="699">
          <cell r="A699" t="str">
            <v>GG.0250.015</v>
          </cell>
          <cell r="B699" t="str">
            <v>Aerial Art Park</v>
          </cell>
          <cell r="F699">
            <v>549993</v>
          </cell>
          <cell r="G699" t="str">
            <v>Dev Prop Capital-Supp &amp; Serv</v>
          </cell>
        </row>
        <row r="700">
          <cell r="A700" t="str">
            <v>GG.0250.016</v>
          </cell>
          <cell r="B700" t="str">
            <v>Love London</v>
          </cell>
          <cell r="F700">
            <v>549999</v>
          </cell>
          <cell r="G700" t="str">
            <v>Capitalisation - Supplies &amp; Services Expenditure</v>
          </cell>
        </row>
        <row r="701">
          <cell r="A701" t="str">
            <v>GG.0250.017</v>
          </cell>
          <cell r="B701" t="str">
            <v>Culture Seeds</v>
          </cell>
          <cell r="F701">
            <v>549999</v>
          </cell>
          <cell r="G701" t="str">
            <v>Capitalisation - Supplies &amp; Services Expenditure</v>
          </cell>
        </row>
        <row r="702">
          <cell r="A702" t="str">
            <v>GG.0250.018</v>
          </cell>
          <cell r="B702" t="str">
            <v>Thames Estuary Produ</v>
          </cell>
          <cell r="F702">
            <v>549999</v>
          </cell>
          <cell r="G702" t="str">
            <v>Capitalisation - Supplies &amp; Services Expenditure</v>
          </cell>
        </row>
        <row r="703">
          <cell r="A703" t="str">
            <v>GG.0250.020</v>
          </cell>
          <cell r="B703" t="str">
            <v>Museum of London</v>
          </cell>
          <cell r="F703">
            <v>550010</v>
          </cell>
          <cell r="G703" t="str">
            <v>Contracted Services Buildings</v>
          </cell>
        </row>
        <row r="704">
          <cell r="A704" t="str">
            <v>GG.0250.030</v>
          </cell>
          <cell r="B704" t="str">
            <v>Film London</v>
          </cell>
          <cell r="F704">
            <v>550010</v>
          </cell>
          <cell r="G704" t="str">
            <v>Contracted Services Buildings</v>
          </cell>
        </row>
        <row r="705">
          <cell r="A705" t="str">
            <v>GG.0250.031</v>
          </cell>
          <cell r="B705" t="str">
            <v>Design London</v>
          </cell>
          <cell r="F705">
            <v>550010</v>
          </cell>
          <cell r="G705" t="str">
            <v>Contracted Services Buildings</v>
          </cell>
        </row>
        <row r="706">
          <cell r="A706" t="str">
            <v>GG.0250.032</v>
          </cell>
          <cell r="B706" t="str">
            <v>Fashion London</v>
          </cell>
          <cell r="F706">
            <v>550035</v>
          </cell>
          <cell r="G706" t="str">
            <v>CCS Adjudication Services Contract</v>
          </cell>
        </row>
        <row r="707">
          <cell r="A707" t="str">
            <v>GG.0250.040</v>
          </cell>
          <cell r="B707" t="str">
            <v>World Cities WCCF</v>
          </cell>
          <cell r="F707">
            <v>550035</v>
          </cell>
          <cell r="G707" t="str">
            <v>CCS Adjudication Services Contract</v>
          </cell>
        </row>
        <row r="708">
          <cell r="A708" t="str">
            <v>GG.0250.040.001</v>
          </cell>
          <cell r="B708" t="str">
            <v>Leadership Exch Prgm</v>
          </cell>
          <cell r="F708">
            <v>550035</v>
          </cell>
          <cell r="G708" t="str">
            <v>CCS Adjudication Services Contract</v>
          </cell>
        </row>
        <row r="709">
          <cell r="A709" t="str">
            <v>GG.0250.041</v>
          </cell>
          <cell r="B709" t="str">
            <v>Cultural Tourism</v>
          </cell>
          <cell r="F709">
            <v>550200</v>
          </cell>
          <cell r="G709" t="str">
            <v>Purchase of Land &amp; Buildings</v>
          </cell>
        </row>
        <row r="710">
          <cell r="A710" t="str">
            <v>GG.0250.042</v>
          </cell>
          <cell r="B710" t="str">
            <v>Culture Diary</v>
          </cell>
          <cell r="F710">
            <v>550200</v>
          </cell>
          <cell r="G710" t="str">
            <v>Purchase of Land &amp; Buildings</v>
          </cell>
        </row>
        <row r="711">
          <cell r="A711" t="str">
            <v>GG.0250.050</v>
          </cell>
          <cell r="B711" t="str">
            <v>Night Time Economy</v>
          </cell>
          <cell r="F711">
            <v>550205</v>
          </cell>
          <cell r="G711" t="str">
            <v>Overage payable</v>
          </cell>
        </row>
        <row r="712">
          <cell r="A712" t="str">
            <v>GG.0250.051</v>
          </cell>
          <cell r="B712" t="str">
            <v>Music</v>
          </cell>
          <cell r="F712">
            <v>551000</v>
          </cell>
          <cell r="G712" t="str">
            <v>Contracted Services - Roads</v>
          </cell>
        </row>
        <row r="713">
          <cell r="A713" t="str">
            <v>GG.0250.052</v>
          </cell>
          <cell r="B713" t="str">
            <v>London Music Fund</v>
          </cell>
          <cell r="F713">
            <v>551000</v>
          </cell>
          <cell r="G713" t="str">
            <v>Contracted Services - Roads</v>
          </cell>
        </row>
        <row r="714">
          <cell r="A714" t="str">
            <v>GG.0250.060</v>
          </cell>
          <cell r="B714" t="str">
            <v>Culture Infrastructu</v>
          </cell>
          <cell r="F714">
            <v>551000</v>
          </cell>
          <cell r="G714" t="str">
            <v>Contracted Services - Roads</v>
          </cell>
        </row>
        <row r="715">
          <cell r="A715" t="str">
            <v>GG.0250.061</v>
          </cell>
          <cell r="B715" t="str">
            <v>Creative Enterprise</v>
          </cell>
          <cell r="F715">
            <v>554000</v>
          </cell>
          <cell r="G715" t="str">
            <v>Llite-TPLS Mngt Fee</v>
          </cell>
        </row>
        <row r="716">
          <cell r="A716" t="str">
            <v>GG.0260</v>
          </cell>
          <cell r="B716" t="str">
            <v>ESF Delivery</v>
          </cell>
          <cell r="F716">
            <v>554001</v>
          </cell>
          <cell r="G716" t="str">
            <v>Llite-DNUoS charge</v>
          </cell>
        </row>
        <row r="717">
          <cell r="A717" t="str">
            <v>GG.0260.001</v>
          </cell>
          <cell r="B717" t="str">
            <v>ESF Delivery Team St</v>
          </cell>
          <cell r="F717">
            <v>554002</v>
          </cell>
          <cell r="G717" t="str">
            <v>Llite-DNUoS benefit</v>
          </cell>
        </row>
        <row r="718">
          <cell r="A718" t="str">
            <v>GG.0260.002</v>
          </cell>
          <cell r="B718" t="str">
            <v>ESF Delivery Program</v>
          </cell>
          <cell r="F718">
            <v>554003</v>
          </cell>
          <cell r="G718" t="str">
            <v>Llite-Meter Admin Fee</v>
          </cell>
        </row>
        <row r="719">
          <cell r="A719" t="str">
            <v>GG.0260.002.001</v>
          </cell>
          <cell r="B719" t="str">
            <v>ESF Administration A</v>
          </cell>
          <cell r="F719">
            <v>554100</v>
          </cell>
          <cell r="G719" t="str">
            <v>Llite-Electricity deficit (top up)</v>
          </cell>
        </row>
        <row r="720">
          <cell r="A720" t="str">
            <v>GG.0260.002.002</v>
          </cell>
          <cell r="B720" t="str">
            <v>ESF YF3  Spec 1 Proj</v>
          </cell>
          <cell r="F720">
            <v>554101</v>
          </cell>
          <cell r="G720" t="str">
            <v>Llite-Imbalance (PAR50)</v>
          </cell>
        </row>
        <row r="721">
          <cell r="A721" t="str">
            <v>GG.0260.002.003</v>
          </cell>
          <cell r="B721" t="str">
            <v>ESF YF3  Spec 2 In T</v>
          </cell>
          <cell r="F721">
            <v>554102</v>
          </cell>
          <cell r="G721" t="str">
            <v>LlIte-TNUoS alteration</v>
          </cell>
        </row>
        <row r="722">
          <cell r="A722" t="str">
            <v>GG.0260.002.004</v>
          </cell>
          <cell r="B722" t="str">
            <v>ESF YF3  Spec 3 Insp</v>
          </cell>
          <cell r="F722">
            <v>554103</v>
          </cell>
          <cell r="G722" t="str">
            <v>Llite-BSUoS alteration</v>
          </cell>
        </row>
        <row r="723">
          <cell r="A723" t="str">
            <v>GG.0260.002.005</v>
          </cell>
          <cell r="B723" t="str">
            <v>ESF YF3  Spec 3 Toge</v>
          </cell>
          <cell r="F723">
            <v>554104</v>
          </cell>
          <cell r="G723" t="str">
            <v>Llite-DNUoS alteration</v>
          </cell>
        </row>
        <row r="724">
          <cell r="A724" t="str">
            <v>GG.0260.002.006</v>
          </cell>
          <cell r="B724" t="str">
            <v>ESF YF3  Spec 4  Gat</v>
          </cell>
          <cell r="F724">
            <v>554200</v>
          </cell>
          <cell r="G724" t="str">
            <v>Llite-ROC</v>
          </cell>
        </row>
        <row r="725">
          <cell r="A725" t="str">
            <v>GG.0260.002.007</v>
          </cell>
          <cell r="B725" t="str">
            <v>ESF YF3  Spec 4  Lin</v>
          </cell>
          <cell r="F725">
            <v>554201</v>
          </cell>
          <cell r="G725" t="str">
            <v>Llite-CCL</v>
          </cell>
        </row>
        <row r="726">
          <cell r="A726" t="str">
            <v>GG.0260.002.008</v>
          </cell>
          <cell r="B726" t="str">
            <v>ESF YF3  Spec 5 Crea</v>
          </cell>
          <cell r="F726">
            <v>554202</v>
          </cell>
          <cell r="G726" t="str">
            <v>Llite-FiT</v>
          </cell>
        </row>
        <row r="727">
          <cell r="A727" t="str">
            <v>GG.0260.002.009</v>
          </cell>
          <cell r="B727" t="str">
            <v>ESF YF3  Spec 5 Gene</v>
          </cell>
          <cell r="F727">
            <v>554300</v>
          </cell>
          <cell r="G727" t="str">
            <v>Llite-Management costs</v>
          </cell>
        </row>
        <row r="728">
          <cell r="A728" t="str">
            <v>GG.0260.002.010</v>
          </cell>
          <cell r="B728" t="str">
            <v>ESF YF3  Spec 5 Pass</v>
          </cell>
          <cell r="F728">
            <v>554301</v>
          </cell>
          <cell r="G728" t="str">
            <v>Llite-Audit Fees</v>
          </cell>
        </row>
        <row r="729">
          <cell r="A729" t="str">
            <v>GG.0260.002.011</v>
          </cell>
          <cell r="B729" t="str">
            <v>ESF YF3  Spec 5 Stel</v>
          </cell>
          <cell r="F729">
            <v>554302</v>
          </cell>
          <cell r="G729" t="str">
            <v>Llite-GLA Recharge</v>
          </cell>
        </row>
        <row r="730">
          <cell r="A730" t="str">
            <v>GG.0260.002.012</v>
          </cell>
          <cell r="B730" t="str">
            <v>ESF YF3  Spec 6 Acce</v>
          </cell>
          <cell r="F730">
            <v>554303</v>
          </cell>
          <cell r="G730" t="str">
            <v>Llite-Legal &amp; Prof fees</v>
          </cell>
        </row>
        <row r="731">
          <cell r="A731" t="str">
            <v>GG.0260.002.013</v>
          </cell>
          <cell r="B731" t="str">
            <v>ESF YF3  Spec 6 Expo</v>
          </cell>
          <cell r="F731">
            <v>554399</v>
          </cell>
          <cell r="G731" t="str">
            <v>Llite-Development Costs</v>
          </cell>
        </row>
        <row r="732">
          <cell r="A732" t="str">
            <v>GG.0260.002.014</v>
          </cell>
          <cell r="B732" t="str">
            <v>ESF YF3  Spec 6 Lond</v>
          </cell>
          <cell r="F732">
            <v>560000</v>
          </cell>
          <cell r="G732" t="str">
            <v>Road Maintenance</v>
          </cell>
        </row>
        <row r="733">
          <cell r="A733" t="str">
            <v>GG.0260.002.015</v>
          </cell>
          <cell r="B733" t="str">
            <v>ESF YF3  Spec 6 Skil</v>
          </cell>
          <cell r="F733">
            <v>560417</v>
          </cell>
          <cell r="G733" t="str">
            <v>Heating &amp; Lighting</v>
          </cell>
        </row>
        <row r="734">
          <cell r="A734" t="str">
            <v>GG.0260.002.016</v>
          </cell>
          <cell r="B734" t="str">
            <v>Skills Employment</v>
          </cell>
          <cell r="F734">
            <v>561000</v>
          </cell>
          <cell r="G734" t="str">
            <v>Maintenance Materials</v>
          </cell>
        </row>
        <row r="735">
          <cell r="A735" t="str">
            <v>GG.0260.002.017</v>
          </cell>
          <cell r="B735" t="str">
            <v>Sustained Employment</v>
          </cell>
          <cell r="F735">
            <v>561000</v>
          </cell>
          <cell r="G735" t="str">
            <v>Maintenance Materials</v>
          </cell>
        </row>
        <row r="736">
          <cell r="A736" t="str">
            <v>GG.0260.002.018</v>
          </cell>
          <cell r="B736" t="str">
            <v>SME Access to Financ</v>
          </cell>
          <cell r="F736">
            <v>561000</v>
          </cell>
          <cell r="G736" t="str">
            <v>Maintenance Materials</v>
          </cell>
        </row>
        <row r="737">
          <cell r="A737" t="str">
            <v>GG.0260.002.019</v>
          </cell>
          <cell r="B737" t="str">
            <v>CompeteFor Evaluatio</v>
          </cell>
          <cell r="F737">
            <v>562000</v>
          </cell>
          <cell r="G737" t="str">
            <v>Plant &amp; Equipment Purchases</v>
          </cell>
        </row>
        <row r="738">
          <cell r="A738" t="str">
            <v>GG.0260.002.020</v>
          </cell>
          <cell r="B738" t="str">
            <v>DIESEL PROJECT</v>
          </cell>
          <cell r="F738">
            <v>562000</v>
          </cell>
          <cell r="G738" t="str">
            <v>Plant &amp; Equipment Purchases</v>
          </cell>
        </row>
        <row r="739">
          <cell r="A739" t="str">
            <v>GG.0260.002.021</v>
          </cell>
          <cell r="B739" t="str">
            <v>YOUNG VOLUNTEERS INT</v>
          </cell>
          <cell r="F739">
            <v>562000</v>
          </cell>
          <cell r="G739" t="str">
            <v>Plant &amp; Equipment Purchases</v>
          </cell>
        </row>
        <row r="740">
          <cell r="A740" t="str">
            <v>GG.0260.002.021.001</v>
          </cell>
          <cell r="B740" t="str">
            <v>CITY GATEWAY VOLUNTE</v>
          </cell>
          <cell r="F740">
            <v>568031</v>
          </cell>
          <cell r="G740" t="str">
            <v>Direct Construction Cost</v>
          </cell>
        </row>
        <row r="741">
          <cell r="A741" t="str">
            <v>GG.0260.002.021.002</v>
          </cell>
          <cell r="B741" t="str">
            <v>INSPIRED VOLUNTEERS</v>
          </cell>
          <cell r="F741">
            <v>568033</v>
          </cell>
          <cell r="G741" t="str">
            <v>Upgrade/modification works</v>
          </cell>
        </row>
        <row r="742">
          <cell r="A742" t="str">
            <v>GG.0260.002.022</v>
          </cell>
          <cell r="B742" t="str">
            <v>ESF 14-20 M&amp;A</v>
          </cell>
          <cell r="F742">
            <v>568033</v>
          </cell>
          <cell r="G742" t="str">
            <v>Upgrade/modification works</v>
          </cell>
        </row>
        <row r="743">
          <cell r="A743" t="str">
            <v>GG.0260.002.023</v>
          </cell>
          <cell r="B743" t="str">
            <v>RICE (Revolving Citi</v>
          </cell>
          <cell r="F743">
            <v>569500</v>
          </cell>
          <cell r="G743" t="str">
            <v>Travel Card Discount Payment</v>
          </cell>
        </row>
        <row r="744">
          <cell r="A744" t="str">
            <v>GG.0260.002.024</v>
          </cell>
          <cell r="B744" t="str">
            <v>RICE (Revolving Citi</v>
          </cell>
          <cell r="F744">
            <v>569500</v>
          </cell>
          <cell r="G744" t="str">
            <v>Travel Card Discount Payment</v>
          </cell>
        </row>
        <row r="745">
          <cell r="A745" t="str">
            <v>GG.0270</v>
          </cell>
          <cell r="B745" t="str">
            <v>Team London</v>
          </cell>
          <cell r="F745">
            <v>569500</v>
          </cell>
          <cell r="G745" t="str">
            <v>Travel Card Discount Payment</v>
          </cell>
        </row>
        <row r="746">
          <cell r="A746" t="str">
            <v>GG.0270.001</v>
          </cell>
          <cell r="B746" t="str">
            <v>Team London Staffing</v>
          </cell>
          <cell r="F746">
            <v>575585</v>
          </cell>
          <cell r="G746" t="str">
            <v>Year End Overheads recharge GLA</v>
          </cell>
        </row>
        <row r="747">
          <cell r="A747" t="str">
            <v>GG.0270.002</v>
          </cell>
          <cell r="B747" t="str">
            <v>Team London Programm</v>
          </cell>
          <cell r="F747">
            <v>575585</v>
          </cell>
          <cell r="G747" t="str">
            <v>Year End Overheads recharge GLA</v>
          </cell>
        </row>
        <row r="748">
          <cell r="A748" t="str">
            <v>GG.0270.002.001</v>
          </cell>
          <cell r="B748" t="str">
            <v>Website &amp; Awareness</v>
          </cell>
          <cell r="F748">
            <v>575587</v>
          </cell>
          <cell r="G748" t="str">
            <v>Property costs rechge fr GLA</v>
          </cell>
        </row>
        <row r="749">
          <cell r="A749" t="str">
            <v>GG.0270.002.002</v>
          </cell>
          <cell r="B749" t="str">
            <v>Events</v>
          </cell>
          <cell r="F749">
            <v>575587</v>
          </cell>
          <cell r="G749" t="str">
            <v>Property costs rechge fr GLA</v>
          </cell>
        </row>
        <row r="750">
          <cell r="A750" t="str">
            <v>GG.0270.002.003</v>
          </cell>
          <cell r="B750" t="str">
            <v>Visitor Welcome</v>
          </cell>
          <cell r="F750">
            <v>575589</v>
          </cell>
          <cell r="G750" t="str">
            <v>Marketing Recharge (GLA)</v>
          </cell>
        </row>
        <row r="751">
          <cell r="A751" t="str">
            <v>GG.0270.002.004</v>
          </cell>
          <cell r="B751" t="str">
            <v>Youth (schools)</v>
          </cell>
          <cell r="F751">
            <v>575590</v>
          </cell>
          <cell r="G751" t="str">
            <v>Finance recharge (GLA)</v>
          </cell>
        </row>
        <row r="752">
          <cell r="A752" t="str">
            <v>GG.0270.002.005</v>
          </cell>
          <cell r="B752" t="str">
            <v>Microgrants &amp; Suppor</v>
          </cell>
          <cell r="F752">
            <v>575590</v>
          </cell>
          <cell r="G752" t="str">
            <v>Finance recharge (GLA)</v>
          </cell>
        </row>
        <row r="753">
          <cell r="A753" t="str">
            <v>GG.0270.002.006</v>
          </cell>
          <cell r="B753" t="str">
            <v>CSR &amp; ESV</v>
          </cell>
          <cell r="F753">
            <v>575590</v>
          </cell>
          <cell r="G753" t="str">
            <v>Finance recharge (GLA)</v>
          </cell>
        </row>
        <row r="754">
          <cell r="A754" t="str">
            <v>GG.0270.002.007</v>
          </cell>
          <cell r="B754" t="str">
            <v>Reward &amp; Recognition</v>
          </cell>
          <cell r="F754">
            <v>575591</v>
          </cell>
          <cell r="G754" t="str">
            <v>Legal recharge (GLA)</v>
          </cell>
        </row>
        <row r="755">
          <cell r="A755" t="str">
            <v>GG.0270.002.008</v>
          </cell>
          <cell r="B755" t="str">
            <v>Funding &amp; Governance</v>
          </cell>
          <cell r="F755">
            <v>575591</v>
          </cell>
          <cell r="G755" t="str">
            <v>Legal recharge (GLA)</v>
          </cell>
        </row>
        <row r="756">
          <cell r="A756" t="str">
            <v>GG.0270.002.009</v>
          </cell>
          <cell r="B756" t="str">
            <v>Stakeholder Liaison</v>
          </cell>
          <cell r="F756">
            <v>575591</v>
          </cell>
          <cell r="G756" t="str">
            <v>Legal recharge (GLA)</v>
          </cell>
        </row>
        <row r="757">
          <cell r="A757" t="str">
            <v>GG.0270.002.010</v>
          </cell>
          <cell r="B757" t="str">
            <v>NEETS &amp; ESF</v>
          </cell>
          <cell r="F757">
            <v>575592</v>
          </cell>
          <cell r="G757" t="str">
            <v>IT recharge (GLA)</v>
          </cell>
        </row>
        <row r="758">
          <cell r="A758" t="str">
            <v>GG.0270.002.011</v>
          </cell>
          <cell r="B758" t="str">
            <v>Micro Work &amp; Micro V</v>
          </cell>
          <cell r="F758">
            <v>575592</v>
          </cell>
          <cell r="G758" t="str">
            <v>IT recharge (GLA)</v>
          </cell>
        </row>
        <row r="759">
          <cell r="A759" t="str">
            <v>GG.0270.002.012</v>
          </cell>
          <cell r="B759" t="str">
            <v>Social Mobility</v>
          </cell>
          <cell r="F759">
            <v>575592</v>
          </cell>
          <cell r="G759" t="str">
            <v>IT recharge (GLA)</v>
          </cell>
        </row>
        <row r="760">
          <cell r="A760" t="str">
            <v>GG.0270.002.012.001</v>
          </cell>
          <cell r="B760" t="str">
            <v>Forces For Good</v>
          </cell>
          <cell r="F760">
            <v>575593</v>
          </cell>
          <cell r="G760" t="str">
            <v>HR recharge (GLA)</v>
          </cell>
        </row>
        <row r="761">
          <cell r="A761" t="str">
            <v>GG.0270.002.012.002</v>
          </cell>
          <cell r="B761" t="str">
            <v>2 Work</v>
          </cell>
          <cell r="F761">
            <v>575593</v>
          </cell>
          <cell r="G761" t="str">
            <v>HR recharge (GLA)</v>
          </cell>
        </row>
        <row r="762">
          <cell r="A762" t="str">
            <v>GG.0270.002.013</v>
          </cell>
          <cell r="B762" t="str">
            <v>VOLUNTEERING IN YOUN</v>
          </cell>
          <cell r="F762">
            <v>575593</v>
          </cell>
          <cell r="G762" t="str">
            <v>HR recharge (GLA)</v>
          </cell>
        </row>
        <row r="763">
          <cell r="A763" t="str">
            <v>GG.0270.002.014</v>
          </cell>
          <cell r="B763" t="str">
            <v>Social Integration</v>
          </cell>
          <cell r="F763">
            <v>575594</v>
          </cell>
          <cell r="G763" t="str">
            <v>Facilities recharge (GLA)</v>
          </cell>
        </row>
        <row r="764">
          <cell r="A764" t="str">
            <v>GG.0270.002.015</v>
          </cell>
          <cell r="B764" t="str">
            <v>Youth (community)</v>
          </cell>
          <cell r="F764">
            <v>575594</v>
          </cell>
          <cell r="G764" t="str">
            <v>Facilities recharge (GLA)</v>
          </cell>
        </row>
        <row r="765">
          <cell r="A765" t="str">
            <v>GG.0270.002.016</v>
          </cell>
          <cell r="B765" t="str">
            <v>#iwill small grants</v>
          </cell>
          <cell r="F765">
            <v>575594</v>
          </cell>
          <cell r="G765" t="str">
            <v>Facilities recharge (GLA)</v>
          </cell>
        </row>
        <row r="766">
          <cell r="A766" t="str">
            <v>GG.0270.002.017</v>
          </cell>
          <cell r="B766" t="str">
            <v>YLF-Young Ldn Insp</v>
          </cell>
          <cell r="F766">
            <v>575595</v>
          </cell>
          <cell r="G766" t="str">
            <v>Operational Buildings recharge (GLA)</v>
          </cell>
        </row>
        <row r="767">
          <cell r="A767" t="str">
            <v>GG.0270.003</v>
          </cell>
          <cell r="B767" t="str">
            <v>Sports Staffing</v>
          </cell>
          <cell r="F767">
            <v>575595</v>
          </cell>
          <cell r="G767" t="str">
            <v>Operational Buildings recharge (GLA)</v>
          </cell>
        </row>
        <row r="768">
          <cell r="A768" t="str">
            <v>GG.0270.004</v>
          </cell>
          <cell r="B768" t="str">
            <v>Sports Programmes</v>
          </cell>
          <cell r="F768">
            <v>575595</v>
          </cell>
          <cell r="G768" t="str">
            <v>Operational Buildings recharge (GLA)</v>
          </cell>
        </row>
        <row r="769">
          <cell r="A769" t="str">
            <v>GG.0270.004.001</v>
          </cell>
          <cell r="B769" t="str">
            <v>A Sporting Future</v>
          </cell>
          <cell r="F769">
            <v>575596</v>
          </cell>
          <cell r="G769" t="str">
            <v>I/Serv Rechg-Out</v>
          </cell>
        </row>
        <row r="770">
          <cell r="A770" t="str">
            <v>GG.0270.004.002</v>
          </cell>
          <cell r="B770" t="str">
            <v>Major Events Sports</v>
          </cell>
          <cell r="F770">
            <v>575596</v>
          </cell>
          <cell r="G770" t="str">
            <v>I/Serv Rechg-Out</v>
          </cell>
        </row>
        <row r="771">
          <cell r="A771" t="str">
            <v>GG.0270.004.003</v>
          </cell>
          <cell r="B771" t="str">
            <v>MEEF</v>
          </cell>
          <cell r="F771">
            <v>575596</v>
          </cell>
          <cell r="G771" t="str">
            <v>I/Serv Rechg-Out</v>
          </cell>
        </row>
        <row r="772">
          <cell r="A772" t="str">
            <v>GG.0270.004.004</v>
          </cell>
          <cell r="B772" t="str">
            <v>EURO 2020</v>
          </cell>
          <cell r="F772">
            <v>575597</v>
          </cell>
          <cell r="G772" t="str">
            <v>I/Serv Rechg-In</v>
          </cell>
        </row>
        <row r="773">
          <cell r="A773" t="str">
            <v>GG.0270.004.005</v>
          </cell>
          <cell r="B773" t="str">
            <v>Sport Unites</v>
          </cell>
          <cell r="F773">
            <v>575597</v>
          </cell>
          <cell r="G773" t="str">
            <v>I/Serv Rechg-In</v>
          </cell>
        </row>
        <row r="774">
          <cell r="A774" t="str">
            <v>GG.0270.004.005.010</v>
          </cell>
          <cell r="B774" t="str">
            <v>Sport for Social Int</v>
          </cell>
          <cell r="F774">
            <v>575597</v>
          </cell>
          <cell r="G774" t="str">
            <v>I/Serv Rechg-In</v>
          </cell>
        </row>
        <row r="775">
          <cell r="A775" t="str">
            <v>GG.0270.004.005.020</v>
          </cell>
          <cell r="B775" t="str">
            <v>Active Londoners</v>
          </cell>
          <cell r="F775">
            <v>575598</v>
          </cell>
          <cell r="G775" t="str">
            <v>Support Services Recharged Out</v>
          </cell>
        </row>
        <row r="776">
          <cell r="A776" t="str">
            <v>GG.0270.004.005.030</v>
          </cell>
          <cell r="B776" t="str">
            <v>Workforce &amp; Capacity</v>
          </cell>
          <cell r="F776">
            <v>575598</v>
          </cell>
          <cell r="G776" t="str">
            <v>Support Services Recharged Out</v>
          </cell>
        </row>
        <row r="777">
          <cell r="A777" t="str">
            <v>GG.0270.004.005.040</v>
          </cell>
          <cell r="B777" t="str">
            <v>YLF- Sports Unite</v>
          </cell>
          <cell r="F777">
            <v>575598</v>
          </cell>
          <cell r="G777" t="str">
            <v>Support Services Recharged Out</v>
          </cell>
        </row>
        <row r="778">
          <cell r="A778" t="str">
            <v>GG.0280</v>
          </cell>
          <cell r="B778" t="str">
            <v>CSP Unit</v>
          </cell>
          <cell r="F778">
            <v>579800</v>
          </cell>
          <cell r="G778" t="str">
            <v>Other Recoveries</v>
          </cell>
        </row>
        <row r="779">
          <cell r="A779" t="str">
            <v>GG.0280.001</v>
          </cell>
          <cell r="B779" t="str">
            <v>CSP Staffing</v>
          </cell>
          <cell r="F779">
            <v>579800</v>
          </cell>
          <cell r="G779" t="str">
            <v>Other Recoveries</v>
          </cell>
        </row>
        <row r="780">
          <cell r="A780" t="str">
            <v>GG.0280.002</v>
          </cell>
          <cell r="B780" t="str">
            <v>CSP Programmes</v>
          </cell>
          <cell r="F780">
            <v>579800</v>
          </cell>
          <cell r="G780" t="str">
            <v>Other Recoveries</v>
          </cell>
        </row>
        <row r="781">
          <cell r="A781" t="str">
            <v>GG.0280.002.001</v>
          </cell>
          <cell r="B781" t="str">
            <v>Community Engagement</v>
          </cell>
          <cell r="F781">
            <v>579995</v>
          </cell>
          <cell r="G781" t="str">
            <v>Dev Prop Capital-Third Party Pmts</v>
          </cell>
        </row>
        <row r="782">
          <cell r="A782" t="str">
            <v>GG.0280.002.002</v>
          </cell>
          <cell r="B782" t="str">
            <v>Social Evidence</v>
          </cell>
          <cell r="F782">
            <v>579995</v>
          </cell>
          <cell r="G782" t="str">
            <v>Dev Prop Capital-Third Party Pmts</v>
          </cell>
        </row>
        <row r="783">
          <cell r="A783" t="str">
            <v>GG.0280.002.003</v>
          </cell>
          <cell r="B783" t="str">
            <v>Social Intergration</v>
          </cell>
          <cell r="F783">
            <v>579999</v>
          </cell>
          <cell r="G783" t="str">
            <v>Capitalisation - Third Party Payments</v>
          </cell>
        </row>
        <row r="784">
          <cell r="A784" t="str">
            <v>GG.0280.002.003.001</v>
          </cell>
          <cell r="B784" t="str">
            <v>LFF</v>
          </cell>
          <cell r="F784">
            <v>579999</v>
          </cell>
          <cell r="G784" t="str">
            <v>Capitalisation - Third Party Payments</v>
          </cell>
        </row>
        <row r="785">
          <cell r="A785" t="str">
            <v>GG.0280.002.003.002</v>
          </cell>
          <cell r="B785" t="str">
            <v>WIN</v>
          </cell>
          <cell r="F785">
            <v>579999</v>
          </cell>
          <cell r="G785" t="str">
            <v>Capitalisation - Third Party Payments</v>
          </cell>
        </row>
        <row r="786">
          <cell r="A786" t="str">
            <v>GG.0280.002.003.003</v>
          </cell>
          <cell r="B786" t="str">
            <v>ESOL Plus</v>
          </cell>
          <cell r="F786">
            <v>580000</v>
          </cell>
          <cell r="G786" t="str">
            <v>Depreciation of PPE</v>
          </cell>
        </row>
        <row r="787">
          <cell r="A787" t="str">
            <v>GG.0280.002.003.004</v>
          </cell>
          <cell r="B787" t="str">
            <v>Design Lab</v>
          </cell>
          <cell r="F787">
            <v>580000</v>
          </cell>
          <cell r="G787" t="str">
            <v>Depreciation of PPE</v>
          </cell>
        </row>
        <row r="788">
          <cell r="A788" t="str">
            <v>GG.0280.002.003.005</v>
          </cell>
          <cell r="B788" t="str">
            <v>CII</v>
          </cell>
          <cell r="F788">
            <v>580000</v>
          </cell>
          <cell r="G788" t="str">
            <v>Depreciation of PPE</v>
          </cell>
        </row>
        <row r="789">
          <cell r="A789" t="str">
            <v>GG.0280.002.004</v>
          </cell>
          <cell r="B789" t="str">
            <v>Social Mobility</v>
          </cell>
          <cell r="F789">
            <v>580005</v>
          </cell>
          <cell r="G789" t="str">
            <v>Amortisation of Intangibles</v>
          </cell>
        </row>
        <row r="790">
          <cell r="A790" t="str">
            <v>GG.0280.002.005</v>
          </cell>
          <cell r="B790" t="str">
            <v>European Londoners</v>
          </cell>
          <cell r="F790">
            <v>580005</v>
          </cell>
          <cell r="G790" t="str">
            <v>Amortisation of Intangibles</v>
          </cell>
        </row>
        <row r="791">
          <cell r="A791" t="str">
            <v>GG.0280.002.006</v>
          </cell>
          <cell r="B791" t="str">
            <v>UKVI</v>
          </cell>
          <cell r="F791">
            <v>580015</v>
          </cell>
          <cell r="G791" t="str">
            <v>Depreciation Assets Held for Sale</v>
          </cell>
        </row>
        <row r="792">
          <cell r="A792" t="str">
            <v>GW0220.001.01</v>
          </cell>
          <cell r="B792" t="str">
            <v>P/2001/GW0220.001.01</v>
          </cell>
          <cell r="F792">
            <v>580015</v>
          </cell>
          <cell r="G792" t="str">
            <v>Depreciation Assets Held for Sale</v>
          </cell>
        </row>
        <row r="793">
          <cell r="A793" t="str">
            <v>GW0220.001</v>
          </cell>
          <cell r="B793" t="str">
            <v>London Crime Informa</v>
          </cell>
          <cell r="F793">
            <v>580100</v>
          </cell>
          <cell r="G793" t="str">
            <v>Amortisation of Leases</v>
          </cell>
        </row>
        <row r="794">
          <cell r="A794" t="str">
            <v>GW0220.001.01</v>
          </cell>
          <cell r="B794" t="str">
            <v>LCIS General</v>
          </cell>
          <cell r="F794">
            <v>580100</v>
          </cell>
          <cell r="G794" t="str">
            <v>Amortisation of Leases</v>
          </cell>
        </row>
        <row r="795">
          <cell r="A795" t="str">
            <v>GW0240.001</v>
          </cell>
          <cell r="B795" t="str">
            <v>Health &amp; Communities</v>
          </cell>
          <cell r="F795">
            <v>580200</v>
          </cell>
          <cell r="G795" t="str">
            <v>Amortisation of Goodwill</v>
          </cell>
        </row>
        <row r="796">
          <cell r="A796" t="str">
            <v>GW0240.001.01</v>
          </cell>
          <cell r="B796" t="str">
            <v>Olympic Arts &amp; Desig</v>
          </cell>
          <cell r="F796">
            <v>580200</v>
          </cell>
          <cell r="G796" t="str">
            <v>Amortisation of Goodwill</v>
          </cell>
        </row>
        <row r="797">
          <cell r="A797" t="str">
            <v>GW0240.001.02</v>
          </cell>
          <cell r="B797" t="str">
            <v>Museum of London (Cu</v>
          </cell>
          <cell r="F797">
            <v>585000</v>
          </cell>
          <cell r="G797" t="str">
            <v>Release of CAA re Historic Cost Depn/Amort</v>
          </cell>
        </row>
        <row r="798">
          <cell r="A798" t="str">
            <v>GW0250.001.01</v>
          </cell>
          <cell r="B798" t="str">
            <v>P/2001/GW0250.001.01</v>
          </cell>
          <cell r="F798">
            <v>585000</v>
          </cell>
          <cell r="G798" t="str">
            <v>Release of CAA re Historic Cost Depn/Amort</v>
          </cell>
        </row>
        <row r="799">
          <cell r="A799" t="str">
            <v>GW0250.001</v>
          </cell>
          <cell r="B799" t="str">
            <v>Sporting Future for</v>
          </cell>
          <cell r="F799">
            <v>585000</v>
          </cell>
          <cell r="G799" t="str">
            <v>Release of CAA re Historic Cost Depn/Amort</v>
          </cell>
        </row>
        <row r="800">
          <cell r="A800" t="str">
            <v>GW0250.001.01</v>
          </cell>
          <cell r="B800" t="str">
            <v>A Sporting Future fo</v>
          </cell>
          <cell r="F800">
            <v>585001</v>
          </cell>
          <cell r="G800" t="str">
            <v>Y/E CPO prov release</v>
          </cell>
        </row>
        <row r="801">
          <cell r="A801" t="str">
            <v>GW0251</v>
          </cell>
          <cell r="B801" t="str">
            <v>Cap-Culture &amp;Creatve</v>
          </cell>
          <cell r="F801">
            <v>585010</v>
          </cell>
          <cell r="G801" t="str">
            <v>AUC expensed- Dev Prop Stock</v>
          </cell>
        </row>
        <row r="802">
          <cell r="A802" t="str">
            <v>GW0251.001</v>
          </cell>
          <cell r="B802" t="str">
            <v>Fourth Plinth</v>
          </cell>
          <cell r="F802">
            <v>585010</v>
          </cell>
          <cell r="G802" t="str">
            <v>AUC expensed- Dev Prop Stock</v>
          </cell>
        </row>
        <row r="803">
          <cell r="A803" t="str">
            <v>GW0251.002</v>
          </cell>
          <cell r="B803" t="str">
            <v>Suffragette Statue</v>
          </cell>
          <cell r="F803">
            <v>586000</v>
          </cell>
          <cell r="G803" t="str">
            <v>Interest Payable on Overdrafts &amp; Loans</v>
          </cell>
        </row>
        <row r="804">
          <cell r="A804" t="str">
            <v>GW0251.003</v>
          </cell>
          <cell r="B804" t="str">
            <v>Creative Land Trust</v>
          </cell>
          <cell r="F804">
            <v>586000</v>
          </cell>
          <cell r="G804" t="str">
            <v>Interest Payable on Overdrafts &amp; Loans</v>
          </cell>
        </row>
        <row r="805">
          <cell r="A805" t="str">
            <v>GW0251.004</v>
          </cell>
          <cell r="B805" t="str">
            <v>Creative Enterp Zone</v>
          </cell>
          <cell r="F805">
            <v>586000</v>
          </cell>
          <cell r="G805" t="str">
            <v>Interest Payable on Overdrafts &amp; Loans</v>
          </cell>
        </row>
        <row r="806">
          <cell r="A806" t="str">
            <v>GD.0301</v>
          </cell>
          <cell r="B806" t="str">
            <v>Databases</v>
          </cell>
          <cell r="F806">
            <v>586011</v>
          </cell>
          <cell r="G806" t="str">
            <v>Interest Payable-GLA Loan</v>
          </cell>
        </row>
        <row r="807">
          <cell r="A807" t="str">
            <v>GD.0301.001</v>
          </cell>
          <cell r="B807" t="str">
            <v>Databases</v>
          </cell>
          <cell r="F807">
            <v>586020</v>
          </cell>
          <cell r="G807" t="str">
            <v>Capitalised Interest</v>
          </cell>
        </row>
        <row r="808">
          <cell r="A808" t="str">
            <v>GS.0301</v>
          </cell>
          <cell r="B808" t="str">
            <v>Post Riots</v>
          </cell>
          <cell r="F808">
            <v>586020</v>
          </cell>
          <cell r="G808" t="str">
            <v>Capitalised Interest</v>
          </cell>
        </row>
        <row r="809">
          <cell r="A809" t="str">
            <v>GS.0301.001</v>
          </cell>
          <cell r="B809" t="str">
            <v>Mayor's Regeneration</v>
          </cell>
          <cell r="F809">
            <v>586020</v>
          </cell>
          <cell r="G809" t="str">
            <v>Capitalised Interest</v>
          </cell>
        </row>
        <row r="810">
          <cell r="A810" t="str">
            <v>GS.0301.001.01</v>
          </cell>
          <cell r="B810" t="str">
            <v>MRF - General</v>
          </cell>
          <cell r="F810">
            <v>586030</v>
          </cell>
          <cell r="G810" t="str">
            <v>Interest Payable on Property Purchases</v>
          </cell>
        </row>
        <row r="811">
          <cell r="A811" t="str">
            <v>GS.0301.001.02</v>
          </cell>
          <cell r="B811" t="str">
            <v>MRF - Barking &amp; Dage</v>
          </cell>
          <cell r="F811">
            <v>586030</v>
          </cell>
          <cell r="G811" t="str">
            <v>Interest Payable on Property Purchases</v>
          </cell>
        </row>
        <row r="812">
          <cell r="A812" t="str">
            <v>GS.0301.001.03</v>
          </cell>
          <cell r="B812" t="str">
            <v>MRF - Barnet</v>
          </cell>
          <cell r="F812">
            <v>586060</v>
          </cell>
          <cell r="G812" t="str">
            <v>Interest Payable Late Payments</v>
          </cell>
        </row>
        <row r="813">
          <cell r="A813" t="str">
            <v>GS.0301.001.04</v>
          </cell>
          <cell r="B813" t="str">
            <v>MRF - Bexley</v>
          </cell>
          <cell r="F813">
            <v>586060</v>
          </cell>
          <cell r="G813" t="str">
            <v>Interest Payable Late Payments</v>
          </cell>
        </row>
        <row r="814">
          <cell r="A814" t="str">
            <v>GS.0301.001.05</v>
          </cell>
          <cell r="B814" t="str">
            <v>MRF - Brent</v>
          </cell>
          <cell r="F814">
            <v>586060</v>
          </cell>
          <cell r="G814" t="str">
            <v>Interest Payable Late Payments</v>
          </cell>
        </row>
        <row r="815">
          <cell r="A815" t="str">
            <v>GS.0301.001.06</v>
          </cell>
          <cell r="B815" t="str">
            <v>MRF - Bromley</v>
          </cell>
          <cell r="F815">
            <v>586061</v>
          </cell>
          <cell r="G815" t="str">
            <v>Realised Loss on Foreign Exchange investments</v>
          </cell>
        </row>
        <row r="816">
          <cell r="A816" t="str">
            <v>GS.0301.001.07</v>
          </cell>
          <cell r="B816" t="str">
            <v>MRF- Camden</v>
          </cell>
          <cell r="F816">
            <v>586061</v>
          </cell>
          <cell r="G816" t="str">
            <v>Realised Loss on Foreign Exchange investments</v>
          </cell>
        </row>
        <row r="817">
          <cell r="A817" t="str">
            <v>GS.0301.001.07.01</v>
          </cell>
          <cell r="B817" t="str">
            <v>MRF Cam Cobden Jct</v>
          </cell>
          <cell r="F817">
            <v>586061</v>
          </cell>
          <cell r="G817" t="str">
            <v>Realised Loss on Foreign Exchange investments</v>
          </cell>
        </row>
        <row r="818">
          <cell r="A818" t="str">
            <v>GS.0301.001.07.02</v>
          </cell>
          <cell r="B818" t="str">
            <v>MRF Cam Collective</v>
          </cell>
          <cell r="F818">
            <v>586070</v>
          </cell>
          <cell r="G818" t="str">
            <v>Net Interest On Defined Benefit Obligations</v>
          </cell>
        </row>
        <row r="819">
          <cell r="A819" t="str">
            <v>GS.0301.001.07.03</v>
          </cell>
          <cell r="B819" t="str">
            <v>MRF Cam Retail Prop</v>
          </cell>
          <cell r="F819">
            <v>586070</v>
          </cell>
          <cell r="G819" t="str">
            <v>Net Interest On Defined Benefit Obligations</v>
          </cell>
        </row>
        <row r="820">
          <cell r="A820" t="str">
            <v>GS.0301.001.08</v>
          </cell>
          <cell r="B820" t="str">
            <v>MRF - City of London</v>
          </cell>
          <cell r="F820">
            <v>586070</v>
          </cell>
          <cell r="G820" t="str">
            <v>Net Interest On Defined Benefit Obligations</v>
          </cell>
        </row>
        <row r="821">
          <cell r="A821" t="str">
            <v>GS.0301.001.09</v>
          </cell>
          <cell r="B821" t="str">
            <v>MRF - Croydon</v>
          </cell>
          <cell r="F821">
            <v>586071</v>
          </cell>
          <cell r="G821" t="str">
            <v>Y/E IAS19 Net int on net pension liability</v>
          </cell>
        </row>
        <row r="822">
          <cell r="A822" t="str">
            <v>GS.0301.001.09.01</v>
          </cell>
          <cell r="B822" t="str">
            <v>MRF Croy New Add</v>
          </cell>
          <cell r="F822">
            <v>586080</v>
          </cell>
          <cell r="G822" t="str">
            <v>Interest on Bond &amp; Other Loans</v>
          </cell>
        </row>
        <row r="823">
          <cell r="A823" t="str">
            <v>GS.0301.001.09.02</v>
          </cell>
          <cell r="B823" t="str">
            <v>MRF Croy Wellesley R</v>
          </cell>
          <cell r="F823">
            <v>586080</v>
          </cell>
          <cell r="G823" t="str">
            <v>Interest on Bond &amp; Other Loans</v>
          </cell>
        </row>
        <row r="824">
          <cell r="A824" t="str">
            <v>GS.0301.001.09.03</v>
          </cell>
          <cell r="B824" t="str">
            <v>MRF Croy High St Reg</v>
          </cell>
          <cell r="F824">
            <v>586080</v>
          </cell>
          <cell r="G824" t="str">
            <v>Interest on Bond &amp; Other Loans</v>
          </cell>
        </row>
        <row r="825">
          <cell r="A825" t="str">
            <v>GS.0301.001.09.04</v>
          </cell>
          <cell r="B825" t="str">
            <v>MRF Croy W Croy Gway</v>
          </cell>
          <cell r="F825">
            <v>586084</v>
          </cell>
          <cell r="G825" t="str">
            <v>Fair Value Adj Investment Property</v>
          </cell>
        </row>
        <row r="826">
          <cell r="A826" t="str">
            <v>GS.0301.001.10</v>
          </cell>
          <cell r="B826" t="str">
            <v>MRF - Ealing</v>
          </cell>
          <cell r="F826">
            <v>586084</v>
          </cell>
          <cell r="G826" t="str">
            <v>Fair Value Adj Investment Property</v>
          </cell>
        </row>
        <row r="827">
          <cell r="A827" t="str">
            <v>GS.0301.001.10.01</v>
          </cell>
          <cell r="B827" t="str">
            <v>MRF Eal Dine in SH</v>
          </cell>
          <cell r="F827">
            <v>586086</v>
          </cell>
          <cell r="G827" t="str">
            <v>Y/E FV discount loss</v>
          </cell>
        </row>
        <row r="828">
          <cell r="A828" t="str">
            <v>GS.0301.001.10.02</v>
          </cell>
          <cell r="B828" t="str">
            <v>MRF Eal SH High St</v>
          </cell>
          <cell r="F828">
            <v>586086</v>
          </cell>
          <cell r="G828" t="str">
            <v>Y/E FV discount loss</v>
          </cell>
        </row>
        <row r="829">
          <cell r="A829" t="str">
            <v>GS.0301.001.11</v>
          </cell>
          <cell r="B829" t="str">
            <v>MRF - Enfield</v>
          </cell>
          <cell r="F829">
            <v>586110</v>
          </cell>
          <cell r="G829" t="str">
            <v>Inflation uplift expense</v>
          </cell>
        </row>
        <row r="830">
          <cell r="A830" t="str">
            <v>GS.0301.001.11.01</v>
          </cell>
          <cell r="B830" t="str">
            <v>MRF Enf Mkt Garden</v>
          </cell>
          <cell r="F830">
            <v>586400</v>
          </cell>
          <cell r="G830" t="str">
            <v>Non Activity - Minimum Revenue Provision</v>
          </cell>
        </row>
        <row r="831">
          <cell r="A831" t="str">
            <v>GS.0301.001.12</v>
          </cell>
          <cell r="B831" t="str">
            <v>MRF - Greenwich</v>
          </cell>
          <cell r="F831">
            <v>586400</v>
          </cell>
          <cell r="G831" t="str">
            <v>Non Activity - Minimum Revenue Provision</v>
          </cell>
        </row>
        <row r="832">
          <cell r="A832" t="str">
            <v>GS.0301.001.13</v>
          </cell>
          <cell r="B832" t="str">
            <v>MRF - Hackney</v>
          </cell>
          <cell r="F832">
            <v>586400</v>
          </cell>
          <cell r="G832" t="str">
            <v>Non Activity - Minimum Revenue Provision</v>
          </cell>
        </row>
        <row r="833">
          <cell r="A833" t="str">
            <v>GS.0301.001.13.01</v>
          </cell>
          <cell r="B833" t="str">
            <v>MRF Hac Fashion Hub</v>
          </cell>
          <cell r="F833">
            <v>586405</v>
          </cell>
          <cell r="G833" t="str">
            <v>Minimum Rev Prov Crossrail</v>
          </cell>
        </row>
        <row r="834">
          <cell r="A834" t="str">
            <v>GS.0301.001.13.02</v>
          </cell>
          <cell r="B834" t="str">
            <v>MRF Hac Shop Fronts</v>
          </cell>
          <cell r="F834">
            <v>587000</v>
          </cell>
          <cell r="G834" t="str">
            <v>NBV on Disposal of Assets</v>
          </cell>
        </row>
        <row r="835">
          <cell r="A835" t="str">
            <v>GS.0301.001.14</v>
          </cell>
          <cell r="B835" t="str">
            <v>MRF - Hammersmith &amp;</v>
          </cell>
          <cell r="F835">
            <v>587000</v>
          </cell>
          <cell r="G835" t="str">
            <v>NBV on Disposal of Assets</v>
          </cell>
        </row>
        <row r="836">
          <cell r="A836" t="str">
            <v>GS.0301.001.15</v>
          </cell>
          <cell r="B836" t="str">
            <v>MRF - Haringey</v>
          </cell>
          <cell r="F836">
            <v>587000</v>
          </cell>
          <cell r="G836" t="str">
            <v>NBV on Disposal of Assets</v>
          </cell>
        </row>
        <row r="837">
          <cell r="A837" t="str">
            <v>GS.0301.001.15.01</v>
          </cell>
          <cell r="B837" t="str">
            <v>MRF Har 639 High Rd</v>
          </cell>
          <cell r="F837">
            <v>587001</v>
          </cell>
          <cell r="G837" t="str">
            <v>NBV of Disp Investment Property - TTL</v>
          </cell>
        </row>
        <row r="838">
          <cell r="A838" t="str">
            <v>GS.0301.001.15.02</v>
          </cell>
          <cell r="B838" t="str">
            <v>MRF Har Opp Inv Fund</v>
          </cell>
          <cell r="F838">
            <v>587001</v>
          </cell>
          <cell r="G838" t="str">
            <v>NBV of Disp Investment Property - TTL</v>
          </cell>
        </row>
        <row r="839">
          <cell r="A839" t="str">
            <v>GS.0301.001.15.03</v>
          </cell>
          <cell r="B839" t="str">
            <v>MRF Har North Tott</v>
          </cell>
          <cell r="F839">
            <v>587003</v>
          </cell>
          <cell r="G839" t="str">
            <v>NBV of Disp Intangible</v>
          </cell>
        </row>
        <row r="840">
          <cell r="A840" t="str">
            <v>GS.0301.001.15.04</v>
          </cell>
          <cell r="B840" t="str">
            <v>MRF Har Emp &amp; Skills</v>
          </cell>
          <cell r="F840">
            <v>587003</v>
          </cell>
          <cell r="G840" t="str">
            <v>NBV of Disp Intangible</v>
          </cell>
        </row>
        <row r="841">
          <cell r="A841" t="str">
            <v>GS.0301.001.15.05</v>
          </cell>
          <cell r="B841" t="str">
            <v>MRF Har Growth on HR</v>
          </cell>
          <cell r="F841">
            <v>587004</v>
          </cell>
          <cell r="G841" t="str">
            <v>Fair Value of disposal</v>
          </cell>
        </row>
        <row r="842">
          <cell r="A842" t="str">
            <v>GS.0301.001.16</v>
          </cell>
          <cell r="B842" t="str">
            <v>MRF - Harrow</v>
          </cell>
          <cell r="F842">
            <v>587004</v>
          </cell>
          <cell r="G842" t="str">
            <v>Fair Value of disposal</v>
          </cell>
        </row>
        <row r="843">
          <cell r="A843" t="str">
            <v>GS.0301.001.17</v>
          </cell>
          <cell r="B843" t="str">
            <v>MRF - Havering</v>
          </cell>
          <cell r="F843">
            <v>587005</v>
          </cell>
          <cell r="G843" t="str">
            <v>Gross Proceeds on Disposal of Fixed Assets</v>
          </cell>
        </row>
        <row r="844">
          <cell r="A844" t="str">
            <v>GS.0301.001.18</v>
          </cell>
          <cell r="B844" t="str">
            <v>MRF - Hillingdon</v>
          </cell>
          <cell r="F844">
            <v>587005</v>
          </cell>
          <cell r="G844" t="str">
            <v>Gross Proceeds on Disposal of Fixed Assets</v>
          </cell>
        </row>
        <row r="845">
          <cell r="A845" t="str">
            <v>GS.0301.001.19</v>
          </cell>
          <cell r="B845" t="str">
            <v>MRF - Hounslow</v>
          </cell>
          <cell r="F845">
            <v>587005</v>
          </cell>
          <cell r="G845" t="str">
            <v>Gross Proceeds on Disposal of Fixed Assets</v>
          </cell>
        </row>
        <row r="846">
          <cell r="A846" t="str">
            <v>GS.0301.001.20</v>
          </cell>
          <cell r="B846" t="str">
            <v>MRF - Islington</v>
          </cell>
          <cell r="F846">
            <v>587009</v>
          </cell>
          <cell r="G846" t="str">
            <v>Proceeds on Disposal Intangible</v>
          </cell>
        </row>
        <row r="847">
          <cell r="A847" t="str">
            <v>GS.0301.001.21</v>
          </cell>
          <cell r="B847" t="str">
            <v>MRF - Kensington &amp; C</v>
          </cell>
          <cell r="F847">
            <v>587009</v>
          </cell>
          <cell r="G847" t="str">
            <v>Proceeds on Disposal Intangible</v>
          </cell>
        </row>
        <row r="848">
          <cell r="A848" t="str">
            <v>GS.0301.001.22</v>
          </cell>
          <cell r="B848" t="str">
            <v>MRF - Kingston</v>
          </cell>
          <cell r="F848">
            <v>587010</v>
          </cell>
          <cell r="G848" t="str">
            <v>Cost of Disposal of Fixed Assets</v>
          </cell>
        </row>
        <row r="849">
          <cell r="A849" t="str">
            <v>GS.0301.001.23</v>
          </cell>
          <cell r="B849" t="str">
            <v>MRF - Lambeth</v>
          </cell>
          <cell r="F849">
            <v>587010</v>
          </cell>
          <cell r="G849" t="str">
            <v>Cost of Disposal of Fixed Assets</v>
          </cell>
        </row>
        <row r="850">
          <cell r="A850" t="str">
            <v>GS.0301.001.24</v>
          </cell>
          <cell r="B850" t="str">
            <v>MRF - Lewisham</v>
          </cell>
          <cell r="F850">
            <v>587010</v>
          </cell>
          <cell r="G850" t="str">
            <v>Cost of Disposal of Fixed Assets</v>
          </cell>
        </row>
        <row r="851">
          <cell r="A851" t="str">
            <v>GS.0301.001.24.01</v>
          </cell>
          <cell r="B851" t="str">
            <v>MRF Lew Lewisham Gwa</v>
          </cell>
          <cell r="F851">
            <v>587011</v>
          </cell>
          <cell r="G851" t="str">
            <v>Property Development - Legal Fees</v>
          </cell>
        </row>
        <row r="852">
          <cell r="A852" t="str">
            <v>GS.0301.001.25</v>
          </cell>
          <cell r="B852" t="str">
            <v>MRF - Merton</v>
          </cell>
          <cell r="F852">
            <v>587011</v>
          </cell>
          <cell r="G852" t="str">
            <v>Property Development - Legal Fees</v>
          </cell>
        </row>
        <row r="853">
          <cell r="A853" t="str">
            <v>GS.0301.001.25.01</v>
          </cell>
          <cell r="B853" t="str">
            <v>MRF Mer Colliers Wd</v>
          </cell>
          <cell r="F853">
            <v>587011</v>
          </cell>
          <cell r="G853" t="str">
            <v>Property Development - Legal Fees</v>
          </cell>
        </row>
        <row r="854">
          <cell r="A854" t="str">
            <v>GS.0301.001.26</v>
          </cell>
          <cell r="B854" t="str">
            <v>MRF - Newham</v>
          </cell>
          <cell r="F854">
            <v>587012</v>
          </cell>
          <cell r="G854" t="str">
            <v>Property Development - Management &amp; Support Consul</v>
          </cell>
        </row>
        <row r="855">
          <cell r="A855" t="str">
            <v>GS.0301.001.27</v>
          </cell>
          <cell r="B855" t="str">
            <v>MRF - Redbridge</v>
          </cell>
          <cell r="F855">
            <v>587012</v>
          </cell>
          <cell r="G855" t="str">
            <v>Property Development - Management &amp; Support Consul</v>
          </cell>
        </row>
        <row r="856">
          <cell r="A856" t="str">
            <v>GS.0301.001.28</v>
          </cell>
          <cell r="B856" t="str">
            <v>MRF - Richmond</v>
          </cell>
          <cell r="F856">
            <v>587012</v>
          </cell>
          <cell r="G856" t="str">
            <v>Property Development - Management &amp; Support Consul</v>
          </cell>
        </row>
        <row r="857">
          <cell r="A857" t="str">
            <v>GS.0301.001.29</v>
          </cell>
          <cell r="B857" t="str">
            <v>MRF - Southwark</v>
          </cell>
          <cell r="F857">
            <v>587013</v>
          </cell>
          <cell r="G857" t="str">
            <v>Property Development-Planning &amp; Development Consul</v>
          </cell>
        </row>
        <row r="858">
          <cell r="A858" t="str">
            <v>GS.0301.001.29.01</v>
          </cell>
          <cell r="B858" t="str">
            <v>MRF Swk Peckham Rye</v>
          </cell>
          <cell r="F858">
            <v>587013</v>
          </cell>
          <cell r="G858" t="str">
            <v>Property Development-Planning &amp; Development Consul</v>
          </cell>
        </row>
        <row r="859">
          <cell r="A859" t="str">
            <v>GS.0301.001.30</v>
          </cell>
          <cell r="B859" t="str">
            <v>MRF - Sutton</v>
          </cell>
          <cell r="F859">
            <v>587013</v>
          </cell>
          <cell r="G859" t="str">
            <v>Property Development-Planning &amp; Development Consul</v>
          </cell>
        </row>
        <row r="860">
          <cell r="A860" t="str">
            <v>GS.0301.001.31</v>
          </cell>
          <cell r="B860" t="str">
            <v>MRF - Tower Hamlets</v>
          </cell>
          <cell r="F860">
            <v>587014</v>
          </cell>
          <cell r="G860" t="str">
            <v>Property Development-Professional Engineering Serv</v>
          </cell>
        </row>
        <row r="861">
          <cell r="A861" t="str">
            <v>GS.0301.001.32</v>
          </cell>
          <cell r="B861" t="str">
            <v>MRF - Waltham Forest</v>
          </cell>
          <cell r="F861">
            <v>587014</v>
          </cell>
          <cell r="G861" t="str">
            <v>Property Development-Professional Engineering Serv</v>
          </cell>
        </row>
        <row r="862">
          <cell r="A862" t="str">
            <v>GS.0301.001.33</v>
          </cell>
          <cell r="B862" t="str">
            <v>MRF - Wandsworth</v>
          </cell>
          <cell r="F862">
            <v>587014</v>
          </cell>
          <cell r="G862" t="str">
            <v>Property Development-Professional Engineering Serv</v>
          </cell>
        </row>
        <row r="863">
          <cell r="A863" t="str">
            <v>GS.0301.002</v>
          </cell>
          <cell r="B863" t="str">
            <v>London Enterprise Fu</v>
          </cell>
          <cell r="F863">
            <v>587015</v>
          </cell>
          <cell r="G863" t="str">
            <v>Disposal Fees - Legal</v>
          </cell>
        </row>
        <row r="864">
          <cell r="A864" t="str">
            <v>GS.0301.002.01</v>
          </cell>
          <cell r="B864" t="str">
            <v>LEF - General</v>
          </cell>
          <cell r="F864">
            <v>587015</v>
          </cell>
          <cell r="G864" t="str">
            <v>Disposal Fees - Legal</v>
          </cell>
        </row>
        <row r="865">
          <cell r="A865" t="str">
            <v>GS.0301.002.02</v>
          </cell>
          <cell r="B865" t="str">
            <v>LEF - Barking &amp; Dage</v>
          </cell>
          <cell r="F865">
            <v>587015</v>
          </cell>
          <cell r="G865" t="str">
            <v>Disposal Fees - Legal</v>
          </cell>
        </row>
        <row r="866">
          <cell r="A866" t="str">
            <v>GS.0301.002.03</v>
          </cell>
          <cell r="B866" t="str">
            <v>LEF - Barnet</v>
          </cell>
          <cell r="F866">
            <v>587016</v>
          </cell>
          <cell r="G866" t="str">
            <v>Disposal Fees - Property</v>
          </cell>
        </row>
        <row r="867">
          <cell r="A867" t="str">
            <v>GS.0301.002.04</v>
          </cell>
          <cell r="B867" t="str">
            <v>LEF - Bexley</v>
          </cell>
          <cell r="F867">
            <v>587016</v>
          </cell>
          <cell r="G867" t="str">
            <v>Disposal Fees - Property</v>
          </cell>
        </row>
        <row r="868">
          <cell r="A868" t="str">
            <v>GS.0301.002.05</v>
          </cell>
          <cell r="B868" t="str">
            <v>LEF - Brent</v>
          </cell>
          <cell r="F868">
            <v>587016</v>
          </cell>
          <cell r="G868" t="str">
            <v>Disposal Fees - Property</v>
          </cell>
        </row>
        <row r="869">
          <cell r="A869" t="str">
            <v>GS.0301.002.06</v>
          </cell>
          <cell r="B869" t="str">
            <v>LEF - Bromley</v>
          </cell>
          <cell r="F869">
            <v>587019</v>
          </cell>
          <cell r="G869" t="str">
            <v>Property development costs</v>
          </cell>
        </row>
        <row r="870">
          <cell r="A870" t="str">
            <v>GS.0301.002.07</v>
          </cell>
          <cell r="B870" t="str">
            <v>LEF - Camden</v>
          </cell>
          <cell r="F870">
            <v>587019</v>
          </cell>
          <cell r="G870" t="str">
            <v>Property development costs</v>
          </cell>
        </row>
        <row r="871">
          <cell r="A871" t="str">
            <v>GS.0301.002.08</v>
          </cell>
          <cell r="B871" t="str">
            <v>LEF - City of London</v>
          </cell>
          <cell r="F871">
            <v>587070</v>
          </cell>
          <cell r="G871" t="str">
            <v>Impairment of Land</v>
          </cell>
        </row>
        <row r="872">
          <cell r="A872" t="str">
            <v>GS.0301.002.09</v>
          </cell>
          <cell r="B872" t="str">
            <v>LEF - Croydon</v>
          </cell>
          <cell r="F872">
            <v>587070</v>
          </cell>
          <cell r="G872" t="str">
            <v>Impairment of Land</v>
          </cell>
        </row>
        <row r="873">
          <cell r="A873" t="str">
            <v>GS.0301.002.09.01</v>
          </cell>
          <cell r="B873" t="str">
            <v>LEF Croy New Add</v>
          </cell>
          <cell r="F873">
            <v>587070</v>
          </cell>
          <cell r="G873" t="str">
            <v>Impairment of Land</v>
          </cell>
        </row>
        <row r="874">
          <cell r="A874" t="str">
            <v>GS.0301.002.09.02</v>
          </cell>
          <cell r="B874" t="str">
            <v>LEF Croy Wellesley R</v>
          </cell>
          <cell r="F874">
            <v>587071</v>
          </cell>
          <cell r="G874" t="str">
            <v>Equity  Investment</v>
          </cell>
        </row>
        <row r="875">
          <cell r="A875" t="str">
            <v>GS.0301.002.09.03</v>
          </cell>
          <cell r="B875" t="str">
            <v>LEF Croy High St Reg</v>
          </cell>
          <cell r="F875">
            <v>587071</v>
          </cell>
          <cell r="G875" t="str">
            <v>Equity  Investment</v>
          </cell>
        </row>
        <row r="876">
          <cell r="A876" t="str">
            <v>GS.0301.002.09.04</v>
          </cell>
          <cell r="B876" t="str">
            <v>LEF Croy W Croy Gway</v>
          </cell>
          <cell r="F876">
            <v>587071</v>
          </cell>
          <cell r="G876" t="str">
            <v>Equity  Investment</v>
          </cell>
        </row>
        <row r="877">
          <cell r="A877" t="str">
            <v>GS.0301.002.10</v>
          </cell>
          <cell r="B877" t="str">
            <v>LEF - Ealing</v>
          </cell>
          <cell r="F877">
            <v>587100</v>
          </cell>
          <cell r="G877" t="str">
            <v>Revenue Financing of Capital</v>
          </cell>
        </row>
        <row r="878">
          <cell r="A878" t="str">
            <v>GS.0301.002.11</v>
          </cell>
          <cell r="B878" t="str">
            <v>LEF - Enfield</v>
          </cell>
          <cell r="F878">
            <v>587100</v>
          </cell>
          <cell r="G878" t="str">
            <v>Revenue Financing of Capital</v>
          </cell>
        </row>
        <row r="879">
          <cell r="A879" t="str">
            <v>GS.0301.002.12</v>
          </cell>
          <cell r="B879" t="str">
            <v>LEF - Greenwich</v>
          </cell>
          <cell r="F879">
            <v>587100</v>
          </cell>
          <cell r="G879" t="str">
            <v>Revenue Financing of Capital</v>
          </cell>
        </row>
        <row r="880">
          <cell r="A880" t="str">
            <v>GS.0301.002.13</v>
          </cell>
          <cell r="B880" t="str">
            <v>LEF - Hackney</v>
          </cell>
          <cell r="F880">
            <v>587101</v>
          </cell>
          <cell r="G880" t="str">
            <v>Revenue Expenditure Funded by Capital Under Statut</v>
          </cell>
        </row>
        <row r="881">
          <cell r="A881" t="str">
            <v>GS.0301.002.14</v>
          </cell>
          <cell r="B881" t="str">
            <v>LEF - Hammersmith &amp;</v>
          </cell>
          <cell r="F881">
            <v>587101</v>
          </cell>
          <cell r="G881" t="str">
            <v>Revenue Expenditure Funded by Capital Under Statut</v>
          </cell>
        </row>
        <row r="882">
          <cell r="A882" t="str">
            <v>GS.0301.002.15</v>
          </cell>
          <cell r="B882" t="str">
            <v>LEF - Haringey</v>
          </cell>
          <cell r="F882">
            <v>587101</v>
          </cell>
          <cell r="G882" t="str">
            <v>Revenue Expenditure Funded by Capital Under Statut</v>
          </cell>
        </row>
        <row r="883">
          <cell r="A883" t="str">
            <v>GS.0301.002.15.01</v>
          </cell>
          <cell r="B883" t="str">
            <v>LEF Har 639 High Rd</v>
          </cell>
          <cell r="F883">
            <v>587102</v>
          </cell>
          <cell r="G883" t="str">
            <v>Rev Exp Fund Cap BRS</v>
          </cell>
        </row>
        <row r="884">
          <cell r="A884" t="str">
            <v>GS.0301.002.15.02</v>
          </cell>
          <cell r="B884" t="str">
            <v>LEF Har Opp Inv Fund</v>
          </cell>
          <cell r="F884">
            <v>587102</v>
          </cell>
          <cell r="G884" t="str">
            <v>Rev Exp Fund Cap BRS</v>
          </cell>
        </row>
        <row r="885">
          <cell r="A885" t="str">
            <v>GS.0301.002.15.03</v>
          </cell>
          <cell r="B885" t="str">
            <v>LEF Har North Tott</v>
          </cell>
          <cell r="F885">
            <v>587102</v>
          </cell>
          <cell r="G885" t="str">
            <v>Rev Exp Fund Cap BRS</v>
          </cell>
        </row>
        <row r="886">
          <cell r="A886" t="str">
            <v>GS.0301.002.15.04</v>
          </cell>
          <cell r="B886" t="str">
            <v>LEF Har Emp &amp; Skills</v>
          </cell>
          <cell r="F886">
            <v>587103</v>
          </cell>
          <cell r="G886" t="str">
            <v>BRS Rev Financing of Capital</v>
          </cell>
        </row>
        <row r="887">
          <cell r="A887" t="str">
            <v>GS.0301.002.15.05</v>
          </cell>
          <cell r="B887" t="str">
            <v>LEF Har Growth on HR</v>
          </cell>
          <cell r="F887">
            <v>587103</v>
          </cell>
          <cell r="G887" t="str">
            <v>BRS Rev Financing of Capital</v>
          </cell>
        </row>
        <row r="888">
          <cell r="A888" t="str">
            <v>GS.0301.002.16</v>
          </cell>
          <cell r="B888" t="str">
            <v>LEF - Harrow</v>
          </cell>
          <cell r="F888">
            <v>587103</v>
          </cell>
          <cell r="G888" t="str">
            <v>BRS Rev Financing of Capital</v>
          </cell>
        </row>
        <row r="889">
          <cell r="A889" t="str">
            <v>GS.0301.002.17</v>
          </cell>
          <cell r="B889" t="str">
            <v>LEF - Havering</v>
          </cell>
          <cell r="F889">
            <v>587104</v>
          </cell>
          <cell r="G889" t="str">
            <v>Funds-Rev Financing of Capital</v>
          </cell>
        </row>
        <row r="890">
          <cell r="A890" t="str">
            <v>GS.0301.002.18</v>
          </cell>
          <cell r="B890" t="str">
            <v>LEF - Hillingdon</v>
          </cell>
          <cell r="F890">
            <v>587105</v>
          </cell>
          <cell r="G890" t="str">
            <v>Y/E REFCUS CIL grant paid to TfL</v>
          </cell>
        </row>
        <row r="891">
          <cell r="A891" t="str">
            <v>GS.0301.002.19</v>
          </cell>
          <cell r="B891" t="str">
            <v>LEF - Hounslow</v>
          </cell>
          <cell r="F891">
            <v>587106</v>
          </cell>
          <cell r="G891" t="str">
            <v>Y/E Revenue Financing of Loan Inv (Capital)</v>
          </cell>
        </row>
        <row r="892">
          <cell r="A892" t="str">
            <v>GS.0301.002.20</v>
          </cell>
          <cell r="B892" t="str">
            <v>LEF - Islington</v>
          </cell>
          <cell r="F892">
            <v>587200</v>
          </cell>
          <cell r="G892" t="str">
            <v>Impairment/Permanent Diminution</v>
          </cell>
        </row>
        <row r="893">
          <cell r="A893" t="str">
            <v>GS.0301.002.21</v>
          </cell>
          <cell r="B893" t="str">
            <v>LEF - Kensington &amp; C</v>
          </cell>
          <cell r="F893">
            <v>587200</v>
          </cell>
          <cell r="G893" t="str">
            <v>Impairment/Permanent Diminution</v>
          </cell>
        </row>
        <row r="894">
          <cell r="A894" t="str">
            <v>GS.0301.002.22</v>
          </cell>
          <cell r="B894" t="str">
            <v>LEF - Kingston</v>
          </cell>
          <cell r="F894">
            <v>587201</v>
          </cell>
          <cell r="G894" t="str">
            <v>Impairment of Investment</v>
          </cell>
        </row>
        <row r="895">
          <cell r="A895" t="str">
            <v>GS.0301.002.23</v>
          </cell>
          <cell r="B895" t="str">
            <v>LEF - Lambeth</v>
          </cell>
          <cell r="F895">
            <v>587201</v>
          </cell>
          <cell r="G895" t="str">
            <v>Impairment of Investment</v>
          </cell>
        </row>
        <row r="896">
          <cell r="A896" t="str">
            <v>GS.0301.002.24</v>
          </cell>
          <cell r="B896" t="str">
            <v>LEF - Lewisham</v>
          </cell>
          <cell r="F896">
            <v>587202</v>
          </cell>
          <cell r="G896" t="str">
            <v>Y/E Impairment Fin Inst</v>
          </cell>
        </row>
        <row r="897">
          <cell r="A897" t="str">
            <v>GS.0301.002.25</v>
          </cell>
          <cell r="B897" t="str">
            <v>LEF - Merton</v>
          </cell>
          <cell r="F897">
            <v>587203</v>
          </cell>
          <cell r="G897" t="str">
            <v>Y/E Impairment PPE</v>
          </cell>
        </row>
        <row r="898">
          <cell r="A898" t="str">
            <v>GS.0301.002.26</v>
          </cell>
          <cell r="B898" t="str">
            <v>LEF - Newham</v>
          </cell>
          <cell r="F898">
            <v>587300</v>
          </cell>
          <cell r="G898" t="str">
            <v>FV Adj Investment Properties</v>
          </cell>
        </row>
        <row r="899">
          <cell r="A899" t="str">
            <v>GS.0301.002.27</v>
          </cell>
          <cell r="B899" t="str">
            <v>LEF - Redbridge</v>
          </cell>
          <cell r="F899">
            <v>587300</v>
          </cell>
          <cell r="G899" t="str">
            <v>FV Adj Investment Properties</v>
          </cell>
        </row>
        <row r="900">
          <cell r="A900" t="str">
            <v>GS.0301.002.28</v>
          </cell>
          <cell r="B900" t="str">
            <v>LEF - Richmond</v>
          </cell>
          <cell r="F900">
            <v>588200</v>
          </cell>
          <cell r="G900" t="str">
            <v>Income Tax Expense - Current Year</v>
          </cell>
        </row>
        <row r="901">
          <cell r="A901" t="str">
            <v>GS.0301.002.29</v>
          </cell>
          <cell r="B901" t="str">
            <v>LEF - Southwark</v>
          </cell>
          <cell r="F901">
            <v>588200</v>
          </cell>
          <cell r="G901" t="str">
            <v>Income Tax Expense - Current Year</v>
          </cell>
        </row>
        <row r="902">
          <cell r="A902" t="str">
            <v>GS.0301.002.30</v>
          </cell>
          <cell r="B902" t="str">
            <v>LEF - Sutton</v>
          </cell>
          <cell r="F902">
            <v>588200</v>
          </cell>
          <cell r="G902" t="str">
            <v>Income Tax Expense - Current Year</v>
          </cell>
        </row>
        <row r="903">
          <cell r="A903" t="str">
            <v>GS.0301.002.31</v>
          </cell>
          <cell r="B903" t="str">
            <v>LEF - Tower Hamlets</v>
          </cell>
          <cell r="F903">
            <v>588220</v>
          </cell>
          <cell r="G903" t="str">
            <v>Deferred Tax Expense - Current Year</v>
          </cell>
        </row>
        <row r="904">
          <cell r="A904" t="str">
            <v>GS.0301.002.32</v>
          </cell>
          <cell r="B904" t="str">
            <v>LEF - Waltham Forest</v>
          </cell>
          <cell r="F904">
            <v>589000</v>
          </cell>
          <cell r="G904" t="str">
            <v>Transfer to Earmarked Reserves</v>
          </cell>
        </row>
        <row r="905">
          <cell r="A905" t="str">
            <v>GS.0301.002.33</v>
          </cell>
          <cell r="B905" t="str">
            <v>LEF - Wandsworth</v>
          </cell>
          <cell r="F905">
            <v>589000</v>
          </cell>
          <cell r="G905" t="str">
            <v>Transfer to Earmarked Reserves</v>
          </cell>
        </row>
        <row r="906">
          <cell r="A906" t="str">
            <v>GS.0301.003</v>
          </cell>
          <cell r="B906" t="str">
            <v>Outer London Fund</v>
          </cell>
          <cell r="F906">
            <v>589000</v>
          </cell>
          <cell r="G906" t="str">
            <v>Transfer to Earmarked Reserves</v>
          </cell>
        </row>
        <row r="907">
          <cell r="A907" t="str">
            <v>GS.0301.003.01</v>
          </cell>
          <cell r="B907" t="str">
            <v>OLF - General</v>
          </cell>
          <cell r="F907">
            <v>589001</v>
          </cell>
          <cell r="G907" t="str">
            <v>FRS17 Actuarial Adjustments</v>
          </cell>
        </row>
        <row r="908">
          <cell r="A908" t="str">
            <v>GS.0301.003.02</v>
          </cell>
          <cell r="B908" t="str">
            <v>OLF - Barking &amp; Dage</v>
          </cell>
          <cell r="F908">
            <v>589001</v>
          </cell>
          <cell r="G908" t="str">
            <v>FRS17 Actuarial Adjustments</v>
          </cell>
        </row>
        <row r="909">
          <cell r="A909" t="str">
            <v>GS.0301.003.03</v>
          </cell>
          <cell r="B909" t="str">
            <v>OLF - Barnet</v>
          </cell>
          <cell r="F909">
            <v>589001</v>
          </cell>
          <cell r="G909" t="str">
            <v>FRS17 Actuarial Adjustments</v>
          </cell>
        </row>
        <row r="910">
          <cell r="A910" t="str">
            <v>GS.0301.003.04</v>
          </cell>
          <cell r="B910" t="str">
            <v>OLF - Bexley</v>
          </cell>
          <cell r="F910">
            <v>589002</v>
          </cell>
          <cell r="G910" t="str">
            <v>Transfer From Earmarked Reserves</v>
          </cell>
        </row>
        <row r="911">
          <cell r="A911" t="str">
            <v>GS.0301.003.05</v>
          </cell>
          <cell r="B911" t="str">
            <v>OLF - Brent</v>
          </cell>
          <cell r="F911">
            <v>589002</v>
          </cell>
          <cell r="G911" t="str">
            <v>Transfer From Earmarked Reserves</v>
          </cell>
        </row>
        <row r="912">
          <cell r="A912" t="str">
            <v>GS.0301.003.06</v>
          </cell>
          <cell r="B912" t="str">
            <v>OLF - Bromley</v>
          </cell>
          <cell r="F912">
            <v>589002</v>
          </cell>
          <cell r="G912" t="str">
            <v>Transfer From Earmarked Reserves</v>
          </cell>
        </row>
        <row r="913">
          <cell r="A913" t="str">
            <v>GS.0301.003.07</v>
          </cell>
          <cell r="B913" t="str">
            <v>OLF - Camden</v>
          </cell>
          <cell r="F913">
            <v>589003</v>
          </cell>
          <cell r="G913" t="str">
            <v>Transfer To/ From Pension Reserve</v>
          </cell>
        </row>
        <row r="914">
          <cell r="A914" t="str">
            <v>GS.0301.003.08</v>
          </cell>
          <cell r="B914" t="str">
            <v>OLF - City of London</v>
          </cell>
          <cell r="F914">
            <v>589003</v>
          </cell>
          <cell r="G914" t="str">
            <v>Transfer To/ From Pension Reserve</v>
          </cell>
        </row>
        <row r="915">
          <cell r="A915" t="str">
            <v>GS.0301.003.09</v>
          </cell>
          <cell r="B915" t="str">
            <v>OLF - Croydon</v>
          </cell>
          <cell r="F915">
            <v>589003</v>
          </cell>
          <cell r="G915" t="str">
            <v>Transfer To/ From Pension Reserve</v>
          </cell>
        </row>
        <row r="916">
          <cell r="A916" t="str">
            <v>GS.0301.003.10</v>
          </cell>
          <cell r="B916" t="str">
            <v>OLF - Ealing</v>
          </cell>
          <cell r="F916">
            <v>589004</v>
          </cell>
          <cell r="G916" t="str">
            <v>Transfer To/ From Accumulated Absences Reserve</v>
          </cell>
        </row>
        <row r="917">
          <cell r="A917" t="str">
            <v>GS.0301.003.11</v>
          </cell>
          <cell r="B917" t="str">
            <v>OLF - Enfield</v>
          </cell>
          <cell r="F917">
            <v>589004</v>
          </cell>
          <cell r="G917" t="str">
            <v>Transfer To/ From Accumulated Absences Reserve</v>
          </cell>
        </row>
        <row r="918">
          <cell r="A918" t="str">
            <v>GS.0301.003.12</v>
          </cell>
          <cell r="B918" t="str">
            <v>OLF - Greenwich</v>
          </cell>
          <cell r="F918">
            <v>589004</v>
          </cell>
          <cell r="G918" t="str">
            <v>Transfer To/ From Accumulated Absences Reserve</v>
          </cell>
        </row>
        <row r="919">
          <cell r="A919" t="str">
            <v>GS.0301.003.13</v>
          </cell>
          <cell r="B919" t="str">
            <v>OLF - Hackney</v>
          </cell>
          <cell r="F919">
            <v>589006</v>
          </cell>
          <cell r="G919" t="str">
            <v>Trf to/from RIA Earmarked Reserve</v>
          </cell>
        </row>
        <row r="920">
          <cell r="A920" t="str">
            <v>GS.0301.003.14</v>
          </cell>
          <cell r="B920" t="str">
            <v>OLF - Hammersmith &amp;</v>
          </cell>
          <cell r="F920">
            <v>589006</v>
          </cell>
          <cell r="G920" t="str">
            <v>Trf to/from RIA Earmarked Reserve</v>
          </cell>
        </row>
        <row r="921">
          <cell r="A921" t="str">
            <v>GS.0301.003.15</v>
          </cell>
          <cell r="B921" t="str">
            <v>OLF - Haringey</v>
          </cell>
          <cell r="F921">
            <v>589006</v>
          </cell>
          <cell r="G921" t="str">
            <v>Trf to/from RIA Earmarked Reserve</v>
          </cell>
        </row>
        <row r="922">
          <cell r="A922" t="str">
            <v>GS.0301.003.16</v>
          </cell>
          <cell r="B922" t="str">
            <v>OLF - Harrow</v>
          </cell>
          <cell r="F922">
            <v>589007</v>
          </cell>
          <cell r="G922" t="str">
            <v>Trf from BRS Revenue Account</v>
          </cell>
        </row>
        <row r="923">
          <cell r="A923" t="str">
            <v>GS.0301.003.17</v>
          </cell>
          <cell r="B923" t="str">
            <v>OLF - Havering</v>
          </cell>
          <cell r="F923">
            <v>589007</v>
          </cell>
          <cell r="G923" t="str">
            <v>Trf from BRS Revenue Account</v>
          </cell>
        </row>
        <row r="924">
          <cell r="A924" t="str">
            <v>GS.0301.003.18</v>
          </cell>
          <cell r="B924" t="str">
            <v>OLF - Hillingdon</v>
          </cell>
          <cell r="F924">
            <v>589007</v>
          </cell>
          <cell r="G924" t="str">
            <v>Trf from BRS Revenue Account</v>
          </cell>
        </row>
        <row r="925">
          <cell r="A925" t="str">
            <v>GS.0301.003.19</v>
          </cell>
          <cell r="B925" t="str">
            <v>OLF - Hounslow</v>
          </cell>
          <cell r="F925">
            <v>589008</v>
          </cell>
          <cell r="G925" t="str">
            <v>Trf to BRS Revenue Account</v>
          </cell>
        </row>
        <row r="926">
          <cell r="A926" t="str">
            <v>GS.0301.003.20</v>
          </cell>
          <cell r="B926" t="str">
            <v>OLF - Islington</v>
          </cell>
          <cell r="F926">
            <v>589008</v>
          </cell>
          <cell r="G926" t="str">
            <v>Trf to BRS Revenue Account</v>
          </cell>
        </row>
        <row r="927">
          <cell r="A927" t="str">
            <v>GS.0301.003.21</v>
          </cell>
          <cell r="B927" t="str">
            <v>OLF - Kensington &amp; C</v>
          </cell>
          <cell r="F927">
            <v>589008</v>
          </cell>
          <cell r="G927" t="str">
            <v>Trf to BRS Revenue Account</v>
          </cell>
        </row>
        <row r="928">
          <cell r="A928" t="str">
            <v>GS.0301.003.22</v>
          </cell>
          <cell r="B928" t="str">
            <v>OLF - Kingston</v>
          </cell>
          <cell r="F928">
            <v>589009</v>
          </cell>
          <cell r="G928" t="str">
            <v>Trf to/ fr NDR Appeals Smoothing Reserve</v>
          </cell>
        </row>
        <row r="929">
          <cell r="A929" t="str">
            <v>GS.0301.003.23</v>
          </cell>
          <cell r="B929" t="str">
            <v>OLF - Lambeth</v>
          </cell>
          <cell r="F929">
            <v>589010</v>
          </cell>
          <cell r="G929" t="str">
            <v>Release Of Capital Reserve Depreciation</v>
          </cell>
        </row>
        <row r="930">
          <cell r="A930" t="str">
            <v>GS.0301.003.24</v>
          </cell>
          <cell r="B930" t="str">
            <v>OLF - Lewisham</v>
          </cell>
          <cell r="F930">
            <v>589010</v>
          </cell>
          <cell r="G930" t="str">
            <v>Release Of Capital Reserve Depreciation</v>
          </cell>
        </row>
        <row r="931">
          <cell r="A931" t="str">
            <v>GS.0301.003.25</v>
          </cell>
          <cell r="B931" t="str">
            <v>OLF - Merton</v>
          </cell>
          <cell r="F931">
            <v>589010</v>
          </cell>
          <cell r="G931" t="str">
            <v>Release Of Capital Reserve Depreciation</v>
          </cell>
        </row>
        <row r="932">
          <cell r="A932" t="str">
            <v>GS.0301.003.26</v>
          </cell>
          <cell r="B932" t="str">
            <v>OLF - Newham</v>
          </cell>
          <cell r="F932">
            <v>589011</v>
          </cell>
          <cell r="G932" t="str">
            <v>Funds-Emkd futur yrs</v>
          </cell>
        </row>
        <row r="933">
          <cell r="A933" t="str">
            <v>GS.0301.003.27</v>
          </cell>
          <cell r="B933" t="str">
            <v>OLF - Redbridge</v>
          </cell>
          <cell r="F933">
            <v>589012</v>
          </cell>
          <cell r="G933" t="str">
            <v>Trf fr NDR App Prov Sprdng Acct</v>
          </cell>
        </row>
        <row r="934">
          <cell r="A934" t="str">
            <v>GS.0301.003.28</v>
          </cell>
          <cell r="B934" t="str">
            <v>OLF - Richmond</v>
          </cell>
          <cell r="F934">
            <v>589013</v>
          </cell>
          <cell r="G934" t="str">
            <v>Trf to Mayor's Resilence Reserve</v>
          </cell>
        </row>
        <row r="935">
          <cell r="A935" t="str">
            <v>GS.0301.003.29</v>
          </cell>
          <cell r="B935" t="str">
            <v>OLF - Southwark</v>
          </cell>
          <cell r="F935">
            <v>589014</v>
          </cell>
          <cell r="G935" t="str">
            <v>Y/E trf to NHB revenue reserve</v>
          </cell>
        </row>
        <row r="936">
          <cell r="A936" t="str">
            <v>GS.0301.003.30</v>
          </cell>
          <cell r="B936" t="str">
            <v>OLF - Sutton</v>
          </cell>
          <cell r="F936">
            <v>589015</v>
          </cell>
          <cell r="G936" t="str">
            <v>Trf fr Mayor's Resilience Reserve</v>
          </cell>
        </row>
        <row r="937">
          <cell r="A937" t="str">
            <v>GS.0301.003.31</v>
          </cell>
          <cell r="B937" t="str">
            <v>OLF - Tower Hamlets</v>
          </cell>
          <cell r="F937">
            <v>589016</v>
          </cell>
          <cell r="G937" t="str">
            <v>Y/E Trf fr NHB revenue reserve</v>
          </cell>
        </row>
        <row r="938">
          <cell r="A938" t="str">
            <v>GS.0301.003.32</v>
          </cell>
          <cell r="B938" t="str">
            <v>OLF - Waltham Forest</v>
          </cell>
          <cell r="F938">
            <v>589020</v>
          </cell>
          <cell r="G938" t="str">
            <v>Release of Revaluation Reserve Depreciation</v>
          </cell>
        </row>
        <row r="939">
          <cell r="A939" t="str">
            <v>GS.0301.003.33</v>
          </cell>
          <cell r="B939" t="str">
            <v>OLF - Wandsworth</v>
          </cell>
          <cell r="F939">
            <v>589020</v>
          </cell>
          <cell r="G939" t="str">
            <v>Release of Revaluation Reserve Depreciation</v>
          </cell>
        </row>
        <row r="940">
          <cell r="A940" t="str">
            <v>GS.0301.004</v>
          </cell>
          <cell r="B940" t="str">
            <v>London House</v>
          </cell>
          <cell r="F940">
            <v>589020</v>
          </cell>
          <cell r="G940" t="str">
            <v>Release of Revaluation Reserve Depreciation</v>
          </cell>
        </row>
        <row r="941">
          <cell r="A941" t="str">
            <v>GS.0301.005</v>
          </cell>
          <cell r="B941" t="str">
            <v xml:space="preserve"> Local Enterprise Pa</v>
          </cell>
          <cell r="F941">
            <v>589030</v>
          </cell>
          <cell r="G941" t="str">
            <v>Release of Capital Reserve FA Disposal</v>
          </cell>
        </row>
        <row r="942">
          <cell r="A942" t="str">
            <v>GS.0301.006</v>
          </cell>
          <cell r="B942" t="str">
            <v xml:space="preserve"> LEP Capaicty Fund R</v>
          </cell>
          <cell r="F942">
            <v>589030</v>
          </cell>
          <cell r="G942" t="str">
            <v>Release of Capital Reserve FA Disposal</v>
          </cell>
        </row>
        <row r="943">
          <cell r="A943" t="str">
            <v>GS.0301.007</v>
          </cell>
          <cell r="B943" t="str">
            <v>Strategic Plans&amp;EU F</v>
          </cell>
          <cell r="F943">
            <v>589030</v>
          </cell>
          <cell r="G943" t="str">
            <v>Release of Capital Reserve FA Disposal</v>
          </cell>
        </row>
        <row r="944">
          <cell r="A944" t="str">
            <v>GE.0302</v>
          </cell>
          <cell r="B944" t="str">
            <v>LEAP</v>
          </cell>
          <cell r="F944">
            <v>589040</v>
          </cell>
          <cell r="G944" t="str">
            <v>Release of Revaluation Reserve FA Disposal</v>
          </cell>
        </row>
        <row r="945">
          <cell r="A945" t="str">
            <v>GE.0302.001</v>
          </cell>
          <cell r="B945" t="str">
            <v>LEAP Core</v>
          </cell>
          <cell r="F945">
            <v>589040</v>
          </cell>
          <cell r="G945" t="str">
            <v>Release of Revaluation Reserve FA Disposal</v>
          </cell>
        </row>
        <row r="946">
          <cell r="A946" t="str">
            <v>GE.0302.002</v>
          </cell>
          <cell r="B946" t="str">
            <v>LEAP Capacity</v>
          </cell>
          <cell r="F946">
            <v>589040</v>
          </cell>
          <cell r="G946" t="str">
            <v>Release of Revaluation Reserve FA Disposal</v>
          </cell>
        </row>
        <row r="947">
          <cell r="A947" t="str">
            <v>GE.0302.003</v>
          </cell>
          <cell r="B947" t="str">
            <v>Strategic Plans&amp;EU F</v>
          </cell>
          <cell r="F947">
            <v>589050</v>
          </cell>
          <cell r="G947" t="str">
            <v>Transfer to Capital Reserve Proceeds</v>
          </cell>
        </row>
        <row r="948">
          <cell r="A948" t="str">
            <v>GE.0302.004</v>
          </cell>
          <cell r="B948" t="str">
            <v>LEAP Growth Hub</v>
          </cell>
          <cell r="F948">
            <v>589050</v>
          </cell>
          <cell r="G948" t="str">
            <v>Transfer to Capital Reserve Proceeds</v>
          </cell>
        </row>
        <row r="949">
          <cell r="A949" t="str">
            <v>GE.0302.005</v>
          </cell>
          <cell r="B949" t="str">
            <v>Civic Innovation</v>
          </cell>
          <cell r="F949">
            <v>589050</v>
          </cell>
          <cell r="G949" t="str">
            <v>Transfer to Capital Reserve Proceeds</v>
          </cell>
        </row>
        <row r="950">
          <cell r="A950" t="str">
            <v>GP.0310</v>
          </cell>
          <cell r="B950" t="str">
            <v>Planning</v>
          </cell>
          <cell r="F950">
            <v>589051</v>
          </cell>
          <cell r="G950" t="str">
            <v>Y/E Trf Cap Grant to CAA</v>
          </cell>
        </row>
        <row r="951">
          <cell r="A951" t="str">
            <v>GP.0310.01</v>
          </cell>
          <cell r="B951" t="str">
            <v>Planning Delivery</v>
          </cell>
          <cell r="F951">
            <v>589052</v>
          </cell>
          <cell r="G951" t="str">
            <v>Y/E Trf Cap Cont to CAA</v>
          </cell>
        </row>
        <row r="952">
          <cell r="A952" t="str">
            <v>GP.0310.02</v>
          </cell>
          <cell r="B952" t="str">
            <v>Development Manageme</v>
          </cell>
          <cell r="F952">
            <v>589055</v>
          </cell>
          <cell r="G952" t="str">
            <v>Y/E CIL Capital grant trf to reserves</v>
          </cell>
        </row>
        <row r="953">
          <cell r="A953" t="str">
            <v>GP.0310.02.01</v>
          </cell>
          <cell r="B953" t="str">
            <v>DM Viability</v>
          </cell>
          <cell r="F953">
            <v>589060</v>
          </cell>
          <cell r="G953" t="str">
            <v>Capital Year End</v>
          </cell>
        </row>
        <row r="954">
          <cell r="A954" t="str">
            <v>GP.0310.0301</v>
          </cell>
          <cell r="B954" t="str">
            <v>Planning Decisions P</v>
          </cell>
          <cell r="F954">
            <v>589060</v>
          </cell>
          <cell r="G954" t="str">
            <v>Capital Year End</v>
          </cell>
        </row>
        <row r="955">
          <cell r="A955" t="str">
            <v>GP.0310.0301.001</v>
          </cell>
          <cell r="B955" t="str">
            <v>Olympics</v>
          </cell>
          <cell r="F955">
            <v>589060</v>
          </cell>
          <cell r="G955" t="str">
            <v>Capital Year End</v>
          </cell>
        </row>
        <row r="956">
          <cell r="A956" t="str">
            <v>GP.0310.0301.002</v>
          </cell>
          <cell r="B956" t="str">
            <v>Planning Frameworks</v>
          </cell>
          <cell r="F956">
            <v>589061</v>
          </cell>
          <cell r="G956" t="str">
            <v>Y/E Trf Hsg Grant reclaims to Corp Income</v>
          </cell>
        </row>
        <row r="957">
          <cell r="A957" t="str">
            <v>GP.0310.0301.003</v>
          </cell>
          <cell r="B957" t="str">
            <v>City Fringe OAPF</v>
          </cell>
          <cell r="F957">
            <v>589062</v>
          </cell>
          <cell r="G957" t="str">
            <v>Y/E Impairment trf'd to CAA</v>
          </cell>
        </row>
        <row r="958">
          <cell r="A958" t="str">
            <v>GP.0310.0301.004</v>
          </cell>
          <cell r="B958" t="str">
            <v>Waterloo OAF</v>
          </cell>
          <cell r="F958">
            <v>589063</v>
          </cell>
          <cell r="G958" t="str">
            <v>Y/E CPO prov release trf'd to CAA</v>
          </cell>
        </row>
        <row r="959">
          <cell r="A959" t="str">
            <v>GP.0310.0301.005</v>
          </cell>
          <cell r="B959" t="str">
            <v>PDD</v>
          </cell>
          <cell r="F959">
            <v>589064</v>
          </cell>
          <cell r="G959" t="str">
            <v>Loan transfer to Balance Sheet</v>
          </cell>
        </row>
        <row r="960">
          <cell r="A960" t="str">
            <v>GP.0310.0301.006</v>
          </cell>
          <cell r="B960" t="str">
            <v>Deptford Creek OAPF</v>
          </cell>
          <cell r="F960">
            <v>589064</v>
          </cell>
          <cell r="G960" t="str">
            <v>Loan transfer to Balance Sheet</v>
          </cell>
        </row>
        <row r="961">
          <cell r="A961" t="str">
            <v>GP.0310.0301.007</v>
          </cell>
          <cell r="B961" t="str">
            <v>Business Development</v>
          </cell>
          <cell r="F961">
            <v>589065</v>
          </cell>
          <cell r="G961" t="str">
            <v>Y/E Trf to Financial Inst Adj Acct</v>
          </cell>
        </row>
        <row r="962">
          <cell r="A962" t="str">
            <v>GP.0310.0301.008</v>
          </cell>
          <cell r="B962" t="str">
            <v>Park Royal OAPF</v>
          </cell>
          <cell r="F962">
            <v>589066</v>
          </cell>
          <cell r="G962" t="str">
            <v>Revenue funded loan to B/Sheet</v>
          </cell>
        </row>
        <row r="963">
          <cell r="A963" t="str">
            <v>GP.0310.0301.009</v>
          </cell>
          <cell r="B963" t="str">
            <v>Tottenham Court Road</v>
          </cell>
          <cell r="F963">
            <v>589070</v>
          </cell>
          <cell r="G963" t="str">
            <v>Transfer From Collection Fund Account</v>
          </cell>
        </row>
        <row r="964">
          <cell r="A964" t="str">
            <v>GP.0310.0301.010</v>
          </cell>
          <cell r="B964" t="str">
            <v>Heathrow OAPF</v>
          </cell>
          <cell r="F964">
            <v>589070</v>
          </cell>
          <cell r="G964" t="str">
            <v>Transfer From Collection Fund Account</v>
          </cell>
        </row>
        <row r="965">
          <cell r="A965" t="str">
            <v>GP.0310.0301.011</v>
          </cell>
          <cell r="B965" t="str">
            <v>Upper Lea Valley OAP</v>
          </cell>
          <cell r="F965">
            <v>589070</v>
          </cell>
          <cell r="G965" t="str">
            <v>Transfer From Collection Fund Account</v>
          </cell>
        </row>
        <row r="966">
          <cell r="A966" t="str">
            <v>GP.0310.0301.012</v>
          </cell>
          <cell r="B966" t="str">
            <v>Barking Riverside OA</v>
          </cell>
          <cell r="F966">
            <v>589071</v>
          </cell>
          <cell r="G966" t="str">
            <v>Y/E Trf NDR Sur/Cash</v>
          </cell>
        </row>
        <row r="967">
          <cell r="A967" t="str">
            <v>GP.0310.0301.013</v>
          </cell>
          <cell r="B967" t="str">
            <v>Nine Elms Battersea</v>
          </cell>
          <cell r="F967">
            <v>589083</v>
          </cell>
          <cell r="G967" t="str">
            <v>Y/E Trf to Capital Receipt Reserve</v>
          </cell>
        </row>
        <row r="968">
          <cell r="A968" t="str">
            <v>GP.0310.0301.014</v>
          </cell>
          <cell r="B968" t="str">
            <v>White City OAPF</v>
          </cell>
          <cell r="F968">
            <v>589084</v>
          </cell>
          <cell r="G968" t="str">
            <v>Y/E Trf to Capital Grants Unapplied</v>
          </cell>
        </row>
        <row r="969">
          <cell r="A969" t="str">
            <v>GP.0310.0301.015</v>
          </cell>
          <cell r="B969" t="str">
            <v>Planning Admin</v>
          </cell>
          <cell r="F969">
            <v>589092</v>
          </cell>
          <cell r="G969" t="str">
            <v>Y/E Trf Depreciation to CAA</v>
          </cell>
        </row>
        <row r="970">
          <cell r="A970" t="str">
            <v>GP.0310.0301.016</v>
          </cell>
          <cell r="B970" t="str">
            <v>Croydon OAPF</v>
          </cell>
          <cell r="F970">
            <v>589093</v>
          </cell>
          <cell r="G970" t="str">
            <v>Y/E Trf REFCUS to CAA</v>
          </cell>
        </row>
        <row r="971">
          <cell r="A971" t="str">
            <v>GP.0310.0301.017</v>
          </cell>
          <cell r="B971" t="str">
            <v>London riverside OAP</v>
          </cell>
          <cell r="F971">
            <v>120820</v>
          </cell>
          <cell r="G971" t="str">
            <v>VAT</v>
          </cell>
        </row>
        <row r="972">
          <cell r="A972" t="str">
            <v>GP.0310.0301.018</v>
          </cell>
          <cell r="B972" t="str">
            <v>Park Royal/Old Oak O</v>
          </cell>
        </row>
        <row r="973">
          <cell r="A973" t="str">
            <v>GP.0310.0301.019</v>
          </cell>
          <cell r="B973" t="str">
            <v>Southall OAPF</v>
          </cell>
        </row>
        <row r="974">
          <cell r="A974" t="str">
            <v>GP.0310.0301.020</v>
          </cell>
          <cell r="B974" t="str">
            <v>Convoys Wharf OAPF</v>
          </cell>
        </row>
        <row r="975">
          <cell r="A975" t="str">
            <v>GP.0310.0301.021</v>
          </cell>
          <cell r="B975" t="str">
            <v>City Fringe OAPF (Ne</v>
          </cell>
        </row>
        <row r="976">
          <cell r="A976" t="str">
            <v>GP.0310.0301.022</v>
          </cell>
          <cell r="B976" t="str">
            <v>Tottenham planning</v>
          </cell>
        </row>
        <row r="977">
          <cell r="A977" t="str">
            <v>GP.0310.0301.023</v>
          </cell>
          <cell r="B977" t="str">
            <v>Croydon Planning</v>
          </cell>
        </row>
        <row r="978">
          <cell r="A978" t="str">
            <v>GP.0310.0301.024</v>
          </cell>
          <cell r="B978" t="str">
            <v>Planning Generl OAPF</v>
          </cell>
        </row>
        <row r="979">
          <cell r="A979" t="str">
            <v>GP.0310.0301.025</v>
          </cell>
          <cell r="B979" t="str">
            <v>Bexley OAPF</v>
          </cell>
        </row>
        <row r="980">
          <cell r="A980" t="str">
            <v>GP.0310.0301.026</v>
          </cell>
          <cell r="B980" t="str">
            <v>Kingston OAPF</v>
          </cell>
        </row>
        <row r="981">
          <cell r="A981" t="str">
            <v>GP.0310.0301.027</v>
          </cell>
          <cell r="B981" t="str">
            <v>Isle of Dogs OAPF</v>
          </cell>
        </row>
        <row r="982">
          <cell r="A982" t="str">
            <v>GP.0310.0302</v>
          </cell>
          <cell r="B982" t="str">
            <v>PDU Pre-Application</v>
          </cell>
        </row>
        <row r="983">
          <cell r="A983" t="str">
            <v>GP.0310.0302.001</v>
          </cell>
          <cell r="B983" t="str">
            <v>Positive Powers (Pre</v>
          </cell>
        </row>
        <row r="984">
          <cell r="A984" t="str">
            <v>GP.0310.0303</v>
          </cell>
          <cell r="B984" t="str">
            <v>Planning Decisions</v>
          </cell>
        </row>
        <row r="985">
          <cell r="A985" t="str">
            <v>GP.0310.0304</v>
          </cell>
          <cell r="B985" t="str">
            <v>Design for London</v>
          </cell>
        </row>
        <row r="986">
          <cell r="A986" t="str">
            <v>GP.0310.0304.001</v>
          </cell>
          <cell r="B986" t="str">
            <v>AAU Programmes</v>
          </cell>
        </row>
        <row r="987">
          <cell r="A987" t="str">
            <v>GP.0310.0304.002</v>
          </cell>
          <cell r="B987" t="str">
            <v>Design for Funding</v>
          </cell>
        </row>
        <row r="988">
          <cell r="A988" t="str">
            <v>GP.0310.0304.003</v>
          </cell>
          <cell r="B988" t="str">
            <v>Green Grid for East</v>
          </cell>
        </row>
        <row r="989">
          <cell r="A989" t="str">
            <v>GP.0310.0305</v>
          </cell>
          <cell r="B989" t="str">
            <v>London Plan</v>
          </cell>
        </row>
        <row r="990">
          <cell r="A990" t="str">
            <v>GP.0310.0305.001</v>
          </cell>
          <cell r="B990" t="str">
            <v>Accessibility Work</v>
          </cell>
        </row>
        <row r="991">
          <cell r="A991" t="str">
            <v>GP.0310.0305.002</v>
          </cell>
          <cell r="B991" t="str">
            <v>Affordable Housing T</v>
          </cell>
        </row>
        <row r="992">
          <cell r="A992" t="str">
            <v>GP.0310.0305.003</v>
          </cell>
          <cell r="B992" t="str">
            <v>Annual Planning Awar</v>
          </cell>
        </row>
        <row r="993">
          <cell r="A993" t="str">
            <v>GP.0310.0305.004</v>
          </cell>
          <cell r="B993" t="str">
            <v>Best Practice Guidan</v>
          </cell>
        </row>
        <row r="994">
          <cell r="A994" t="str">
            <v>GP.0310.0305.005</v>
          </cell>
          <cell r="B994" t="str">
            <v>Built Env Sustain Hi</v>
          </cell>
        </row>
        <row r="995">
          <cell r="A995" t="str">
            <v>GP.0310.0305.006</v>
          </cell>
          <cell r="B995" t="str">
            <v>Climate Change</v>
          </cell>
        </row>
        <row r="996">
          <cell r="A996" t="str">
            <v>GP.0310.0305.007</v>
          </cell>
          <cell r="B996" t="str">
            <v>Community Infrastruc</v>
          </cell>
        </row>
        <row r="997">
          <cell r="A997" t="str">
            <v>GP.0310.0305.008</v>
          </cell>
          <cell r="B997" t="str">
            <v>Creative Industries</v>
          </cell>
        </row>
        <row r="998">
          <cell r="A998" t="str">
            <v>GP.0310.0305.009</v>
          </cell>
          <cell r="B998" t="str">
            <v>E-Infrastructure</v>
          </cell>
        </row>
        <row r="999">
          <cell r="A999" t="str">
            <v>GP.0310.0305.01</v>
          </cell>
          <cell r="B999" t="str">
            <v>London Plan staffing</v>
          </cell>
        </row>
        <row r="1000">
          <cell r="A1000" t="str">
            <v>GP.0310.0305.010</v>
          </cell>
          <cell r="B1000" t="str">
            <v>Energy</v>
          </cell>
        </row>
        <row r="1001">
          <cell r="A1001" t="str">
            <v>GP.0310.0305.011</v>
          </cell>
          <cell r="B1001" t="str">
            <v>Environmental Indust</v>
          </cell>
        </row>
        <row r="1002">
          <cell r="A1002" t="str">
            <v>GP.0310.0305.012</v>
          </cell>
          <cell r="B1002" t="str">
            <v>Examination in Publi</v>
          </cell>
        </row>
        <row r="1003">
          <cell r="A1003" t="str">
            <v>GP.0310.0305.013</v>
          </cell>
          <cell r="B1003" t="str">
            <v>Green Grid &amp; Green A</v>
          </cell>
        </row>
        <row r="1004">
          <cell r="A1004" t="str">
            <v>GP.0310.0305.014</v>
          </cell>
          <cell r="B1004" t="str">
            <v>Hotel Demand Study</v>
          </cell>
        </row>
        <row r="1005">
          <cell r="A1005" t="str">
            <v>GP.0310.0305.015</v>
          </cell>
          <cell r="B1005" t="str">
            <v>Housing</v>
          </cell>
        </row>
        <row r="1006">
          <cell r="A1006" t="str">
            <v>GP.0310.0305.016</v>
          </cell>
          <cell r="B1006" t="str">
            <v>Indoor/Outdoor Sport</v>
          </cell>
        </row>
        <row r="1007">
          <cell r="A1007" t="str">
            <v>GP.0310.0305.017</v>
          </cell>
          <cell r="B1007" t="str">
            <v>Industrial Land Stud</v>
          </cell>
        </row>
        <row r="1008">
          <cell r="A1008" t="str">
            <v>GP.0310.0305.018</v>
          </cell>
          <cell r="B1008" t="str">
            <v>Integrated Impact As</v>
          </cell>
        </row>
        <row r="1009">
          <cell r="A1009" t="str">
            <v>GP.0310.0305.019</v>
          </cell>
          <cell r="B1009" t="str">
            <v>Inter regional Resea</v>
          </cell>
        </row>
        <row r="1010">
          <cell r="A1010" t="str">
            <v>GP.0310.0305.02</v>
          </cell>
          <cell r="B1010" t="str">
            <v>Growth Strategies</v>
          </cell>
        </row>
        <row r="1011">
          <cell r="A1011" t="str">
            <v>GP.0310.0305.020</v>
          </cell>
          <cell r="B1011" t="str">
            <v>London Aggregate Wor</v>
          </cell>
        </row>
        <row r="1012">
          <cell r="A1012" t="str">
            <v>GP.0310.0305.021</v>
          </cell>
          <cell r="B1012" t="str">
            <v>London Development D</v>
          </cell>
        </row>
        <row r="1013">
          <cell r="A1013" t="str">
            <v>GP.0310.0305.022</v>
          </cell>
          <cell r="B1013" t="str">
            <v>London Office Policy</v>
          </cell>
        </row>
        <row r="1014">
          <cell r="A1014" t="str">
            <v>GP.0310.0305.023</v>
          </cell>
          <cell r="B1014" t="str">
            <v>Monitoring of London</v>
          </cell>
        </row>
        <row r="1015">
          <cell r="A1015" t="str">
            <v>GP.0310.0305.024</v>
          </cell>
          <cell r="B1015" t="str">
            <v>Outer London Commiss</v>
          </cell>
        </row>
        <row r="1016">
          <cell r="A1016" t="str">
            <v>GP.0310.0305.025</v>
          </cell>
          <cell r="B1016" t="str">
            <v>Retail</v>
          </cell>
        </row>
        <row r="1017">
          <cell r="A1017" t="str">
            <v>GP.0310.0305.026</v>
          </cell>
          <cell r="B1017" t="str">
            <v>Safeguarded Wharves</v>
          </cell>
        </row>
        <row r="1018">
          <cell r="A1018" t="str">
            <v>GP.0310.0305.027</v>
          </cell>
          <cell r="B1018" t="str">
            <v>Scenario Research</v>
          </cell>
        </row>
        <row r="1019">
          <cell r="A1019" t="str">
            <v>GP.0310.0305.028</v>
          </cell>
          <cell r="B1019" t="str">
            <v>SDS Minor Projects</v>
          </cell>
        </row>
        <row r="1020">
          <cell r="A1020" t="str">
            <v>GP.0310.0305.029</v>
          </cell>
          <cell r="B1020" t="str">
            <v>Social Infrastructur</v>
          </cell>
        </row>
        <row r="1021">
          <cell r="A1021" t="str">
            <v>GP.0310.0305.03</v>
          </cell>
          <cell r="B1021" t="str">
            <v>Data Team</v>
          </cell>
        </row>
        <row r="1022">
          <cell r="A1022" t="str">
            <v>GP.0310.0305.030</v>
          </cell>
          <cell r="B1022" t="str">
            <v>SPG Sustainable Desi</v>
          </cell>
        </row>
        <row r="1023">
          <cell r="A1023" t="str">
            <v>GP.0310.0305.031</v>
          </cell>
          <cell r="B1023" t="str">
            <v>SPG Views Management</v>
          </cell>
        </row>
        <row r="1024">
          <cell r="A1024" t="str">
            <v>GP.0310.0305.032</v>
          </cell>
          <cell r="B1024" t="str">
            <v>Strategic Parks Proj</v>
          </cell>
        </row>
        <row r="1025">
          <cell r="A1025" t="str">
            <v>GP.0310.0305.033</v>
          </cell>
          <cell r="B1025" t="str">
            <v>Supplementary Planni</v>
          </cell>
        </row>
        <row r="1026">
          <cell r="A1026" t="str">
            <v>GP.0310.0305.034</v>
          </cell>
          <cell r="B1026" t="str">
            <v>Support for Waterway</v>
          </cell>
        </row>
        <row r="1027">
          <cell r="A1027" t="str">
            <v>GP.0310.0305.035</v>
          </cell>
          <cell r="B1027" t="str">
            <v>Tall Buildings</v>
          </cell>
        </row>
        <row r="1028">
          <cell r="A1028" t="str">
            <v>GP.0310.0305.036</v>
          </cell>
          <cell r="B1028" t="str">
            <v>Waste</v>
          </cell>
        </row>
        <row r="1029">
          <cell r="A1029" t="str">
            <v>GP.0310.0305.037</v>
          </cell>
          <cell r="B1029" t="str">
            <v>London Plan Programm</v>
          </cell>
        </row>
        <row r="1030">
          <cell r="A1030" t="str">
            <v>GP.0310.0305.038</v>
          </cell>
          <cell r="B1030" t="str">
            <v>LOPR (London Office</v>
          </cell>
        </row>
        <row r="1031">
          <cell r="A1031" t="str">
            <v>GP.0310.0305.039</v>
          </cell>
          <cell r="B1031" t="str">
            <v>Planning Beyond Lond</v>
          </cell>
        </row>
        <row r="1032">
          <cell r="A1032" t="str">
            <v>GP.0310.0305.041</v>
          </cell>
          <cell r="B1032" t="str">
            <v>Land Use</v>
          </cell>
        </row>
        <row r="1033">
          <cell r="A1033" t="str">
            <v>GP.0310.0305.051</v>
          </cell>
          <cell r="B1033" t="str">
            <v>Sustain'ty/Built Env</v>
          </cell>
        </row>
        <row r="1034">
          <cell r="A1034" t="str">
            <v>GP.0310.0305.061</v>
          </cell>
          <cell r="B1034" t="str">
            <v>Infrastructure</v>
          </cell>
        </row>
        <row r="1035">
          <cell r="A1035" t="str">
            <v>GP.0310.0305.062</v>
          </cell>
          <cell r="B1035" t="str">
            <v>SHLAA</v>
          </cell>
        </row>
        <row r="1036">
          <cell r="A1036" t="str">
            <v>GP.0310.0305.063</v>
          </cell>
          <cell r="B1036" t="str">
            <v>Older Peoples</v>
          </cell>
        </row>
        <row r="1037">
          <cell r="A1037" t="str">
            <v>GP.0310.0305.064</v>
          </cell>
          <cell r="B1037" t="str">
            <v>Wholesale Markets</v>
          </cell>
        </row>
        <row r="1038">
          <cell r="A1038" t="str">
            <v>GP.0310.0305.065</v>
          </cell>
          <cell r="B1038" t="str">
            <v>Biodivr Targets&amp;SINC</v>
          </cell>
        </row>
        <row r="1039">
          <cell r="A1039" t="str">
            <v>GP.0310.0305.066</v>
          </cell>
          <cell r="B1039" t="str">
            <v>Viability</v>
          </cell>
        </row>
        <row r="1040">
          <cell r="A1040" t="str">
            <v>GP.0310.0306</v>
          </cell>
          <cell r="B1040" t="str">
            <v>Planning Admin</v>
          </cell>
        </row>
        <row r="1041">
          <cell r="A1041" t="str">
            <v>GP.0310.0307</v>
          </cell>
          <cell r="B1041" t="str">
            <v>City Fringe OAPF (Ne</v>
          </cell>
        </row>
        <row r="1042">
          <cell r="A1042" t="str">
            <v>GP.0310.0308</v>
          </cell>
          <cell r="B1042" t="str">
            <v>Oak Oak MDC/Planning</v>
          </cell>
        </row>
        <row r="1043">
          <cell r="A1043" t="str">
            <v>GP.0310.0309</v>
          </cell>
          <cell r="B1043" t="str">
            <v>Call in/Takeover app</v>
          </cell>
        </row>
        <row r="1044">
          <cell r="A1044" t="str">
            <v>GP.0310.0310</v>
          </cell>
          <cell r="B1044" t="str">
            <v>PAWS (Planning Admin</v>
          </cell>
        </row>
        <row r="1045">
          <cell r="A1045" t="str">
            <v>GP.0310.0311</v>
          </cell>
          <cell r="B1045" t="str">
            <v>OAPFs</v>
          </cell>
        </row>
        <row r="1046">
          <cell r="A1046" t="str">
            <v>GP.0310.0311.01</v>
          </cell>
          <cell r="B1046" t="str">
            <v>Barking Riverside OA</v>
          </cell>
        </row>
        <row r="1047">
          <cell r="A1047" t="str">
            <v>GP.0310.0311.02</v>
          </cell>
          <cell r="B1047" t="str">
            <v>Bexley OAPF</v>
          </cell>
        </row>
        <row r="1048">
          <cell r="A1048" t="str">
            <v>GP.0310.0311.03</v>
          </cell>
          <cell r="B1048" t="str">
            <v>Isle of Dogs OAPF</v>
          </cell>
        </row>
        <row r="1049">
          <cell r="A1049" t="str">
            <v>GP.0310.0311.04</v>
          </cell>
          <cell r="B1049" t="str">
            <v>Kingston OAPF</v>
          </cell>
        </row>
        <row r="1050">
          <cell r="A1050" t="str">
            <v>GP.0310.0311.05</v>
          </cell>
          <cell r="B1050" t="str">
            <v>Upper Lea Vallley OA</v>
          </cell>
        </row>
        <row r="1051">
          <cell r="A1051" t="str">
            <v>GP.0310.0311.06</v>
          </cell>
          <cell r="B1051" t="str">
            <v>Hayes OAPF</v>
          </cell>
        </row>
        <row r="1052">
          <cell r="A1052" t="str">
            <v>GP.0310.0312</v>
          </cell>
          <cell r="B1052" t="str">
            <v>Appeals</v>
          </cell>
        </row>
        <row r="1053">
          <cell r="A1053" t="str">
            <v>GH.0320</v>
          </cell>
          <cell r="B1053" t="str">
            <v>Housing &amp; Homelessne</v>
          </cell>
        </row>
        <row r="1054">
          <cell r="A1054" t="str">
            <v>GH.0320.001</v>
          </cell>
          <cell r="B1054" t="str">
            <v>Income General</v>
          </cell>
        </row>
        <row r="1055">
          <cell r="A1055" t="str">
            <v>GH.0320.002</v>
          </cell>
          <cell r="B1055" t="str">
            <v>Affordable Housing T</v>
          </cell>
        </row>
        <row r="1056">
          <cell r="A1056" t="str">
            <v>GH.0320.003</v>
          </cell>
          <cell r="B1056" t="str">
            <v>Beyond Decent Homes</v>
          </cell>
        </row>
        <row r="1057">
          <cell r="A1057" t="str">
            <v>GH.0320.004</v>
          </cell>
          <cell r="B1057" t="str">
            <v>Choice and Mobility</v>
          </cell>
        </row>
        <row r="1058">
          <cell r="A1058" t="str">
            <v>GH.0320.005</v>
          </cell>
          <cell r="B1058" t="str">
            <v>Community Land Trust</v>
          </cell>
        </row>
        <row r="1059">
          <cell r="A1059" t="str">
            <v>GH.0320.006</v>
          </cell>
          <cell r="B1059" t="str">
            <v>Design</v>
          </cell>
        </row>
        <row r="1060">
          <cell r="A1060" t="str">
            <v>GH.0320.007</v>
          </cell>
          <cell r="B1060" t="str">
            <v>Empty Homes</v>
          </cell>
        </row>
        <row r="1061">
          <cell r="A1061" t="str">
            <v>GH.0320.008</v>
          </cell>
          <cell r="B1061" t="str">
            <v>General Conformity</v>
          </cell>
        </row>
        <row r="1062">
          <cell r="A1062" t="str">
            <v>GH.0320.009</v>
          </cell>
          <cell r="B1062" t="str">
            <v>Housing Policy Train</v>
          </cell>
        </row>
        <row r="1063">
          <cell r="A1063" t="str">
            <v>GH.0320.010</v>
          </cell>
          <cell r="B1063" t="str">
            <v>First Steps</v>
          </cell>
        </row>
        <row r="1064">
          <cell r="A1064" t="str">
            <v>GH.0320.011</v>
          </cell>
          <cell r="B1064" t="str">
            <v>Investment Models</v>
          </cell>
        </row>
        <row r="1065">
          <cell r="A1065" t="str">
            <v>GH.0320.012</v>
          </cell>
          <cell r="B1065" t="str">
            <v>LHS Consultation/Eng</v>
          </cell>
        </row>
        <row r="1066">
          <cell r="A1066" t="str">
            <v>GH.0320.013</v>
          </cell>
          <cell r="B1066" t="str">
            <v>LHS Evidence Base</v>
          </cell>
        </row>
        <row r="1067">
          <cell r="A1067" t="str">
            <v>GH.0320.014</v>
          </cell>
          <cell r="B1067" t="str">
            <v>London Household Sur</v>
          </cell>
        </row>
        <row r="1068">
          <cell r="A1068" t="str">
            <v>GH.0320.015</v>
          </cell>
          <cell r="B1068" t="str">
            <v>London Housing Strat</v>
          </cell>
        </row>
        <row r="1069">
          <cell r="A1069" t="str">
            <v>GH.0320.016</v>
          </cell>
          <cell r="B1069" t="str">
            <v>London Rents Map</v>
          </cell>
        </row>
        <row r="1070">
          <cell r="A1070" t="str">
            <v>GH.0320.017</v>
          </cell>
          <cell r="B1070" t="str">
            <v>Overcrowding</v>
          </cell>
        </row>
        <row r="1071">
          <cell r="A1071" t="str">
            <v>GH.0320.018</v>
          </cell>
          <cell r="B1071" t="str">
            <v>PRS</v>
          </cell>
        </row>
        <row r="1072">
          <cell r="A1072" t="str">
            <v>GH.0320.019</v>
          </cell>
          <cell r="B1072" t="str">
            <v>Rough Sleeping</v>
          </cell>
        </row>
        <row r="1073">
          <cell r="A1073" t="str">
            <v>GH.0320.020</v>
          </cell>
          <cell r="B1073" t="str">
            <v>Supported Housing</v>
          </cell>
        </row>
        <row r="1074">
          <cell r="A1074" t="str">
            <v>GH.0320.021</v>
          </cell>
          <cell r="B1074" t="str">
            <v>Housing - Other Prog</v>
          </cell>
        </row>
        <row r="1075">
          <cell r="A1075" t="str">
            <v>GH.0320.022</v>
          </cell>
          <cell r="B1075" t="str">
            <v>Commissioning - Endi</v>
          </cell>
        </row>
        <row r="1076">
          <cell r="A1076" t="str">
            <v>GH.0320.022.01</v>
          </cell>
          <cell r="B1076" t="str">
            <v>RS - Comm. Staff</v>
          </cell>
        </row>
        <row r="1077">
          <cell r="A1077" t="str">
            <v>GH.0320.022.02</v>
          </cell>
          <cell r="B1077" t="str">
            <v>St Mungo's R Shelter</v>
          </cell>
        </row>
        <row r="1078">
          <cell r="A1078" t="str">
            <v>GH.0320.022.03</v>
          </cell>
          <cell r="B1078" t="str">
            <v>Look Ahead TST E&amp;W</v>
          </cell>
        </row>
        <row r="1079">
          <cell r="A1079" t="str">
            <v>GH.0320.022.04</v>
          </cell>
          <cell r="B1079" t="str">
            <v>Thamesreach TST SE&amp;S</v>
          </cell>
        </row>
        <row r="1080">
          <cell r="A1080" t="str">
            <v>GH.0320.022.05</v>
          </cell>
          <cell r="B1080" t="str">
            <v>St Mungo's TST NW</v>
          </cell>
        </row>
        <row r="1081">
          <cell r="A1081" t="str">
            <v>GH.0320.022.06</v>
          </cell>
          <cell r="B1081" t="str">
            <v>Family Mosaic TST N</v>
          </cell>
        </row>
        <row r="1082">
          <cell r="A1082" t="str">
            <v>GH.0320.022.07</v>
          </cell>
          <cell r="B1082" t="str">
            <v>Thamesreach LSR</v>
          </cell>
        </row>
        <row r="1083">
          <cell r="A1083" t="str">
            <v>GH.0320.022.08</v>
          </cell>
          <cell r="B1083" t="str">
            <v>Broadway CHAIN &amp; CH</v>
          </cell>
        </row>
        <row r="1084">
          <cell r="A1084" t="str">
            <v>GH.0320.022.09</v>
          </cell>
          <cell r="B1084" t="str">
            <v>Thamesreach LRP</v>
          </cell>
        </row>
        <row r="1085">
          <cell r="A1085" t="str">
            <v>GH.0320.022.10</v>
          </cell>
          <cell r="B1085" t="str">
            <v>Andy Ludlow</v>
          </cell>
        </row>
        <row r="1086">
          <cell r="A1086" t="str">
            <v>GH.0320.022.11</v>
          </cell>
          <cell r="B1086" t="str">
            <v>SWEP</v>
          </cell>
        </row>
        <row r="1087">
          <cell r="A1087" t="str">
            <v>GH.0320.022.12</v>
          </cell>
          <cell r="B1087" t="str">
            <v>RS205 personal budge</v>
          </cell>
        </row>
        <row r="1088">
          <cell r="A1088" t="str">
            <v>GH.0320.022.13</v>
          </cell>
          <cell r="B1088" t="str">
            <v>NSNO</v>
          </cell>
        </row>
        <row r="1089">
          <cell r="A1089" t="str">
            <v>GH.0320.022.14</v>
          </cell>
          <cell r="B1089" t="str">
            <v>Operation Ark</v>
          </cell>
        </row>
        <row r="1090">
          <cell r="A1090" t="str">
            <v>GH.0320.022.15</v>
          </cell>
          <cell r="B1090" t="str">
            <v>Health</v>
          </cell>
        </row>
        <row r="1091">
          <cell r="A1091" t="str">
            <v>GH.0320.022.16</v>
          </cell>
          <cell r="B1091" t="str">
            <v>Olallo Project</v>
          </cell>
        </row>
        <row r="1092">
          <cell r="A1092" t="str">
            <v>GH.0320.022.17</v>
          </cell>
          <cell r="B1092" t="str">
            <v>Personalisation Proj</v>
          </cell>
        </row>
        <row r="1093">
          <cell r="A1093" t="str">
            <v>GH.0320.022.18</v>
          </cell>
          <cell r="B1093" t="str">
            <v>Small Initiatives</v>
          </cell>
        </row>
        <row r="1094">
          <cell r="A1094" t="str">
            <v>GH.0320.022.19</v>
          </cell>
          <cell r="B1094" t="str">
            <v>Large Initiatives</v>
          </cell>
        </row>
        <row r="1095">
          <cell r="A1095" t="str">
            <v>GH.0320.022.20</v>
          </cell>
          <cell r="B1095" t="str">
            <v>TST North</v>
          </cell>
        </row>
        <row r="1096">
          <cell r="A1096" t="str">
            <v>GH.0320.022.21</v>
          </cell>
          <cell r="B1096" t="str">
            <v>TST South</v>
          </cell>
        </row>
        <row r="1097">
          <cell r="A1097" t="str">
            <v>GH.0320.022.22</v>
          </cell>
          <cell r="B1097" t="str">
            <v>Pan London Language</v>
          </cell>
        </row>
        <row r="1098">
          <cell r="A1098" t="str">
            <v>GH.0320.022.23</v>
          </cell>
          <cell r="B1098" t="str">
            <v>Housing First Pilot</v>
          </cell>
        </row>
        <row r="1099">
          <cell r="A1099" t="str">
            <v>GH.0320.022.24</v>
          </cell>
          <cell r="B1099" t="str">
            <v>Nols Hub Shelter</v>
          </cell>
        </row>
        <row r="1100">
          <cell r="A1100" t="str">
            <v>GH.0320.022.25</v>
          </cell>
          <cell r="B1100" t="str">
            <v>Borough Initiatives</v>
          </cell>
        </row>
        <row r="1101">
          <cell r="A1101" t="str">
            <v>GH.0320.023</v>
          </cell>
          <cell r="B1101" t="str">
            <v>Housing Moves - Prom</v>
          </cell>
        </row>
        <row r="1102">
          <cell r="A1102" t="str">
            <v>GH.0320.024</v>
          </cell>
          <cell r="B1102" t="str">
            <v>Taking on Housing Po</v>
          </cell>
        </row>
        <row r="1103">
          <cell r="A1103" t="str">
            <v>GH.0320.025</v>
          </cell>
          <cell r="B1103" t="str">
            <v>Housing Programme</v>
          </cell>
        </row>
        <row r="1104">
          <cell r="A1104" t="str">
            <v>GH.0320.025.01</v>
          </cell>
          <cell r="B1104" t="str">
            <v>LHS Other</v>
          </cell>
        </row>
        <row r="1105">
          <cell r="A1105" t="str">
            <v>GH.0320.025.02</v>
          </cell>
          <cell r="B1105" t="str">
            <v>Evidence Base</v>
          </cell>
        </row>
        <row r="1106">
          <cell r="A1106" t="str">
            <v>GH.0320.025.03</v>
          </cell>
          <cell r="B1106" t="str">
            <v>LCHO</v>
          </cell>
        </row>
        <row r="1107">
          <cell r="A1107" t="str">
            <v>GH.0320.025.04</v>
          </cell>
          <cell r="B1107" t="str">
            <v>London Delivery Boar</v>
          </cell>
        </row>
        <row r="1108">
          <cell r="A1108" t="str">
            <v>GH.0320.025.05</v>
          </cell>
          <cell r="B1108" t="str">
            <v>PRS Study</v>
          </cell>
        </row>
        <row r="1109">
          <cell r="A1109" t="str">
            <v>GH.0320.025.06</v>
          </cell>
          <cell r="B1109" t="str">
            <v>Engagement</v>
          </cell>
        </row>
        <row r="1110">
          <cell r="A1110" t="str">
            <v>GH.0320.026</v>
          </cell>
          <cell r="B1110" t="str">
            <v>Homeless to Work</v>
          </cell>
        </row>
        <row r="1111">
          <cell r="A1111" t="str">
            <v>GH.0320.027</v>
          </cell>
          <cell r="B1111" t="str">
            <v>Social Impact Bond</v>
          </cell>
        </row>
        <row r="1112">
          <cell r="A1112" t="str">
            <v>DELETE-GW0330.001</v>
          </cell>
          <cell r="B1112" t="str">
            <v>P/2001/DELETE-GW0330</v>
          </cell>
        </row>
        <row r="1113">
          <cell r="A1113" t="str">
            <v>DELETE-GW0330.001</v>
          </cell>
          <cell r="B1113" t="str">
            <v>Street Trees</v>
          </cell>
        </row>
        <row r="1114">
          <cell r="A1114" t="str">
            <v>GE.0330</v>
          </cell>
          <cell r="B1114" t="str">
            <v>Environment</v>
          </cell>
        </row>
        <row r="1115">
          <cell r="A1115" t="str">
            <v>GE.0330.001</v>
          </cell>
          <cell r="B1115" t="str">
            <v>Transport</v>
          </cell>
        </row>
        <row r="1116">
          <cell r="A1116" t="str">
            <v>GE.0330.001.01</v>
          </cell>
          <cell r="B1116" t="str">
            <v>Congestion Charge Ad</v>
          </cell>
        </row>
        <row r="1117">
          <cell r="A1117" t="str">
            <v>GE.0330.001.02</v>
          </cell>
          <cell r="B1117" t="str">
            <v>Transport Programmes</v>
          </cell>
        </row>
        <row r="1118">
          <cell r="A1118" t="str">
            <v>GE.0330.002</v>
          </cell>
          <cell r="B1118" t="str">
            <v>Climate Change Adapt</v>
          </cell>
        </row>
        <row r="1119">
          <cell r="A1119" t="str">
            <v>GE.0330.002.01</v>
          </cell>
          <cell r="B1119" t="str">
            <v>Climate Change Partn</v>
          </cell>
        </row>
        <row r="1120">
          <cell r="A1120" t="str">
            <v>GE.0330.002.02</v>
          </cell>
          <cell r="B1120" t="str">
            <v>Climate Change Adapt</v>
          </cell>
        </row>
        <row r="1121">
          <cell r="A1121" t="str">
            <v>GE.0330.002.03</v>
          </cell>
          <cell r="B1121" t="str">
            <v>Water Strategy</v>
          </cell>
        </row>
        <row r="1122">
          <cell r="A1122" t="str">
            <v>GE.0330.002.04</v>
          </cell>
          <cell r="B1122" t="str">
            <v>Cool Roofs</v>
          </cell>
        </row>
        <row r="1123">
          <cell r="A1123" t="str">
            <v>GE.0330.002.05</v>
          </cell>
          <cell r="B1123" t="str">
            <v>Drain London</v>
          </cell>
        </row>
        <row r="1124">
          <cell r="A1124" t="str">
            <v>GE.0330.002.05.01</v>
          </cell>
          <cell r="B1124" t="str">
            <v>Drain London General</v>
          </cell>
        </row>
        <row r="1125">
          <cell r="A1125" t="str">
            <v>GE.0330.002.05.02</v>
          </cell>
          <cell r="B1125" t="str">
            <v>Drain London Grants</v>
          </cell>
        </row>
        <row r="1126">
          <cell r="A1126" t="str">
            <v>GE.0330.002.05.03</v>
          </cell>
          <cell r="B1126" t="str">
            <v>DL Tier 3 Phase 1</v>
          </cell>
        </row>
        <row r="1127">
          <cell r="A1127" t="str">
            <v>GE.0330.002.05.03.01</v>
          </cell>
          <cell r="B1127" t="str">
            <v>DL - T3 Ph1 Enfield</v>
          </cell>
        </row>
        <row r="1128">
          <cell r="A1128" t="str">
            <v>GE.0330.002.05.03.02</v>
          </cell>
          <cell r="B1128" t="str">
            <v>DL - T3 Ph1 Brent</v>
          </cell>
        </row>
        <row r="1129">
          <cell r="A1129" t="str">
            <v>GE.0330.002.05.03.03</v>
          </cell>
          <cell r="B1129" t="str">
            <v>DL - T3 Ph1 Merton</v>
          </cell>
        </row>
        <row r="1130">
          <cell r="A1130" t="str">
            <v>GE.0330.002.05.03.04</v>
          </cell>
          <cell r="B1130" t="str">
            <v>DL - T3 Ph1 Lambeth</v>
          </cell>
        </row>
        <row r="1131">
          <cell r="A1131" t="str">
            <v>GE.0330.002.05.03.05</v>
          </cell>
          <cell r="B1131" t="str">
            <v>DL - T3 Ph1 Southwar</v>
          </cell>
        </row>
        <row r="1132">
          <cell r="A1132" t="str">
            <v>GE.0330.002.05.03.06</v>
          </cell>
          <cell r="B1132" t="str">
            <v>DL - T3 Ph1 Harrow</v>
          </cell>
        </row>
        <row r="1133">
          <cell r="A1133" t="str">
            <v>GE.0330.002.05.04</v>
          </cell>
          <cell r="B1133" t="str">
            <v>DL Tier 3 Phase 2</v>
          </cell>
        </row>
        <row r="1134">
          <cell r="A1134" t="str">
            <v>GE.0330.002.05.04.01</v>
          </cell>
          <cell r="B1134" t="str">
            <v>DL T3 Ph2 Barnet Hac</v>
          </cell>
        </row>
        <row r="1135">
          <cell r="A1135" t="str">
            <v>GE.0330.002.05.04.02</v>
          </cell>
          <cell r="B1135" t="str">
            <v>DL T3 Ph2 Hospitals</v>
          </cell>
        </row>
        <row r="1136">
          <cell r="A1136" t="str">
            <v>GE.0330.002.05.04.03</v>
          </cell>
          <cell r="B1136" t="str">
            <v>DL T3 Ph2 City</v>
          </cell>
        </row>
        <row r="1137">
          <cell r="A1137" t="str">
            <v>GE.0330.002.05.04.04</v>
          </cell>
          <cell r="B1137" t="str">
            <v>DL T3 Ph2 Bexley</v>
          </cell>
        </row>
        <row r="1138">
          <cell r="A1138" t="str">
            <v>GE.0330.002.05.05</v>
          </cell>
          <cell r="B1138" t="str">
            <v>DL Community Flood P</v>
          </cell>
        </row>
        <row r="1139">
          <cell r="A1139" t="str">
            <v>GE.0330.002.05.05.01</v>
          </cell>
          <cell r="B1139" t="str">
            <v>DL - CFP Purley</v>
          </cell>
        </row>
        <row r="1140">
          <cell r="A1140" t="str">
            <v>GE.0330.002.05.05.02</v>
          </cell>
          <cell r="B1140" t="str">
            <v>DL - CFP Redbridge</v>
          </cell>
        </row>
        <row r="1141">
          <cell r="A1141" t="str">
            <v>GE.0330.002.05.05.03</v>
          </cell>
          <cell r="B1141" t="str">
            <v>DL - CFP Southwark</v>
          </cell>
        </row>
        <row r="1142">
          <cell r="A1142" t="str">
            <v>GE.0330.002.05.06</v>
          </cell>
          <cell r="B1142" t="str">
            <v>DL - Project Dirt</v>
          </cell>
        </row>
        <row r="1143">
          <cell r="A1143" t="str">
            <v>GE.0330.002.05.07</v>
          </cell>
          <cell r="B1143" t="str">
            <v>Drain London T3 Ph3</v>
          </cell>
        </row>
        <row r="1144">
          <cell r="A1144" t="str">
            <v>GE.0330.002.05.07.01</v>
          </cell>
          <cell r="B1144" t="str">
            <v>LB Croydon</v>
          </cell>
        </row>
        <row r="1145">
          <cell r="A1145" t="str">
            <v>GE.0330.002.05.07.02</v>
          </cell>
          <cell r="B1145" t="str">
            <v>LB Hillingdon</v>
          </cell>
        </row>
        <row r="1146">
          <cell r="A1146" t="str">
            <v>GE.0330.002.05.07.03</v>
          </cell>
          <cell r="B1146" t="str">
            <v>LB Kingston</v>
          </cell>
        </row>
        <row r="1147">
          <cell r="A1147" t="str">
            <v>GE.0330.002.05.07.04</v>
          </cell>
          <cell r="B1147" t="str">
            <v>LB Newham</v>
          </cell>
        </row>
        <row r="1148">
          <cell r="A1148" t="str">
            <v>GE.0330.002.05.07.05</v>
          </cell>
          <cell r="B1148" t="str">
            <v>LB Sutton</v>
          </cell>
        </row>
        <row r="1149">
          <cell r="A1149" t="str">
            <v>GE.0330.002.05.07.06</v>
          </cell>
          <cell r="B1149" t="str">
            <v>LB Tower Hamlets</v>
          </cell>
        </row>
        <row r="1150">
          <cell r="A1150" t="str">
            <v>GE.0330.002.05.07.07</v>
          </cell>
          <cell r="B1150" t="str">
            <v>Schools</v>
          </cell>
        </row>
        <row r="1151">
          <cell r="A1151" t="str">
            <v>GE.0330.002.05.07.08</v>
          </cell>
          <cell r="B1151" t="str">
            <v>Emergency</v>
          </cell>
        </row>
        <row r="1152">
          <cell r="A1152" t="str">
            <v>GE.0330.002.05.07.09</v>
          </cell>
          <cell r="B1152" t="str">
            <v>LODEG SUDS</v>
          </cell>
        </row>
        <row r="1153">
          <cell r="A1153" t="str">
            <v>GE.0330.002.05.07.10</v>
          </cell>
          <cell r="B1153" t="str">
            <v>LODEG Floodstation</v>
          </cell>
        </row>
        <row r="1154">
          <cell r="A1154" t="str">
            <v>GE.0330.002.05.08</v>
          </cell>
          <cell r="B1154" t="str">
            <v>DL Greenstreets</v>
          </cell>
        </row>
        <row r="1155">
          <cell r="A1155" t="str">
            <v>GE.0330.002.05.09</v>
          </cell>
          <cell r="B1155" t="str">
            <v>LSDAP</v>
          </cell>
        </row>
        <row r="1156">
          <cell r="A1156" t="str">
            <v>GE.0330.002.05.09.01</v>
          </cell>
          <cell r="B1156" t="str">
            <v>SUDS Opportunity Mod</v>
          </cell>
        </row>
        <row r="1157">
          <cell r="A1157" t="str">
            <v>GE.0330.002.05.09.02</v>
          </cell>
          <cell r="B1157" t="str">
            <v>IWMS Charlton to Cra</v>
          </cell>
        </row>
        <row r="1158">
          <cell r="A1158" t="str">
            <v>GE.0330.002.05.09.03</v>
          </cell>
          <cell r="B1158" t="str">
            <v>IWMS Old Kent Road</v>
          </cell>
        </row>
        <row r="1159">
          <cell r="A1159" t="str">
            <v>GE.0330.002.05.09.04</v>
          </cell>
          <cell r="B1159" t="str">
            <v>Suds Monitoring</v>
          </cell>
        </row>
        <row r="1160">
          <cell r="A1160" t="str">
            <v>GE.0330.002.05.09.05</v>
          </cell>
          <cell r="B1160" t="str">
            <v>Barking and Dagenham</v>
          </cell>
        </row>
        <row r="1161">
          <cell r="A1161" t="str">
            <v>GE.0330.002.05.09.06</v>
          </cell>
          <cell r="B1161" t="str">
            <v>IWMS 1</v>
          </cell>
        </row>
        <row r="1162">
          <cell r="A1162" t="str">
            <v>GE.0330.002.05.09.07</v>
          </cell>
          <cell r="B1162" t="str">
            <v>IWMS 2</v>
          </cell>
        </row>
        <row r="1163">
          <cell r="A1163" t="str">
            <v>GE.0330.002.05.09.08</v>
          </cell>
          <cell r="B1163" t="str">
            <v>LSDAP ProjectManager</v>
          </cell>
        </row>
        <row r="1164">
          <cell r="A1164" t="str">
            <v>GE.0330.003</v>
          </cell>
          <cell r="B1164" t="str">
            <v>Urban Greening</v>
          </cell>
        </row>
        <row r="1165">
          <cell r="A1165" t="str">
            <v>GE.0330.003.01</v>
          </cell>
          <cell r="B1165" t="str">
            <v>Greenspace Data</v>
          </cell>
        </row>
        <row r="1166">
          <cell r="A1166" t="str">
            <v>GE.0330.003.02</v>
          </cell>
          <cell r="B1166" t="str">
            <v>Noise Call-off contr</v>
          </cell>
        </row>
        <row r="1167">
          <cell r="A1167" t="str">
            <v>GE.0330.003.03</v>
          </cell>
          <cell r="B1167" t="str">
            <v>Green Cover and Gree</v>
          </cell>
        </row>
        <row r="1168">
          <cell r="A1168" t="str">
            <v>GE.0330.003.04</v>
          </cell>
          <cell r="B1168" t="str">
            <v>Trees Campaign</v>
          </cell>
        </row>
        <row r="1169">
          <cell r="A1169" t="str">
            <v>GE.0330.003.05</v>
          </cell>
          <cell r="B1169" t="str">
            <v>Biodiversity Call Of</v>
          </cell>
        </row>
        <row r="1170">
          <cell r="A1170" t="str">
            <v>GE.0330.003.06</v>
          </cell>
          <cell r="B1170" t="str">
            <v>Green Volunteering</v>
          </cell>
        </row>
        <row r="1171">
          <cell r="A1171" t="str">
            <v>GE.0330.003.07</v>
          </cell>
          <cell r="B1171" t="str">
            <v>Local Nature Partner</v>
          </cell>
        </row>
        <row r="1172">
          <cell r="A1172" t="str">
            <v>GE.0330.003.08</v>
          </cell>
          <cell r="B1172" t="str">
            <v>H2020 CLEVER Cities</v>
          </cell>
        </row>
        <row r="1173">
          <cell r="A1173" t="str">
            <v>GE.0330.004</v>
          </cell>
          <cell r="B1173" t="str">
            <v>Priority Parks and T</v>
          </cell>
        </row>
        <row r="1174">
          <cell r="A1174" t="str">
            <v>GE.0330.004.01</v>
          </cell>
          <cell r="B1174" t="str">
            <v>Priority Parks Progr</v>
          </cell>
        </row>
        <row r="1175">
          <cell r="A1175" t="str">
            <v>GE.0330.004.01.001</v>
          </cell>
          <cell r="B1175" t="str">
            <v>Burgess Park</v>
          </cell>
        </row>
        <row r="1176">
          <cell r="A1176" t="str">
            <v>GE.0330.004.01.002</v>
          </cell>
          <cell r="B1176" t="str">
            <v>Avery Hill Park</v>
          </cell>
        </row>
        <row r="1177">
          <cell r="A1177" t="str">
            <v>GE.0330.004.01.003</v>
          </cell>
          <cell r="B1177" t="str">
            <v>Brent River Park</v>
          </cell>
        </row>
        <row r="1178">
          <cell r="A1178" t="str">
            <v>GE.0330.004.01.004</v>
          </cell>
          <cell r="B1178" t="str">
            <v>Crane Riverside</v>
          </cell>
        </row>
        <row r="1179">
          <cell r="A1179" t="str">
            <v>GE.0330.004.01.005</v>
          </cell>
          <cell r="B1179" t="str">
            <v>Dollis Valley Green</v>
          </cell>
        </row>
        <row r="1180">
          <cell r="A1180" t="str">
            <v>GE.0330.004.01.006</v>
          </cell>
          <cell r="B1180" t="str">
            <v>Fairlop Waters Count</v>
          </cell>
        </row>
        <row r="1181">
          <cell r="A1181" t="str">
            <v>GE.0330.004.01.007</v>
          </cell>
          <cell r="B1181" t="str">
            <v>Little Wormwood Scru</v>
          </cell>
        </row>
        <row r="1182">
          <cell r="A1182" t="str">
            <v>GE.0330.004.01.008</v>
          </cell>
          <cell r="B1182" t="str">
            <v>Lordship Recreation</v>
          </cell>
        </row>
        <row r="1183">
          <cell r="A1183" t="str">
            <v>GE.0330.004.01.009</v>
          </cell>
          <cell r="B1183" t="str">
            <v>Mayesbrook Park</v>
          </cell>
        </row>
        <row r="1184">
          <cell r="A1184" t="str">
            <v>GE.0330.004.01.010</v>
          </cell>
          <cell r="B1184" t="str">
            <v>Parish Wood Park</v>
          </cell>
        </row>
        <row r="1185">
          <cell r="A1185" t="str">
            <v>GE.0330.004.01.011</v>
          </cell>
          <cell r="B1185" t="str">
            <v>Wandle Park</v>
          </cell>
        </row>
        <row r="1186">
          <cell r="A1186" t="str">
            <v>GE.0330.004.02</v>
          </cell>
          <cell r="B1186" t="str">
            <v>Street Trees Program</v>
          </cell>
        </row>
        <row r="1187">
          <cell r="A1187" t="str">
            <v>GE.0330.004.03</v>
          </cell>
          <cell r="B1187" t="str">
            <v>London Great Outdoor</v>
          </cell>
        </row>
        <row r="1188">
          <cell r="A1188" t="str">
            <v>GE.0330.004.03.01</v>
          </cell>
          <cell r="B1188" t="str">
            <v>Trees Programme</v>
          </cell>
        </row>
        <row r="1189">
          <cell r="A1189" t="str">
            <v>GE.0330.004.03.02</v>
          </cell>
          <cell r="B1189" t="str">
            <v>Pocket Parks</v>
          </cell>
        </row>
        <row r="1190">
          <cell r="A1190" t="str">
            <v>GE.0330.004.03.03</v>
          </cell>
          <cell r="B1190" t="str">
            <v>Big Green Fund</v>
          </cell>
        </row>
        <row r="1191">
          <cell r="A1191" t="str">
            <v>GE.0330.004.04</v>
          </cell>
          <cell r="B1191" t="str">
            <v>GCF: Nat Park City</v>
          </cell>
        </row>
        <row r="1192">
          <cell r="A1192" t="str">
            <v>GE.0330.004.04.01</v>
          </cell>
          <cell r="B1192" t="str">
            <v>GCF: Tree Partnershp</v>
          </cell>
        </row>
        <row r="1193">
          <cell r="A1193" t="str">
            <v>GE.0330.004.04.02</v>
          </cell>
          <cell r="B1193" t="str">
            <v>GCF: Tree Delivery</v>
          </cell>
        </row>
        <row r="1194">
          <cell r="A1194" t="str">
            <v>GE.0330.004.04.03</v>
          </cell>
          <cell r="B1194" t="str">
            <v>GCF: Grant Coordintn</v>
          </cell>
        </row>
        <row r="1195">
          <cell r="A1195" t="str">
            <v>GE.0330.004.04.04</v>
          </cell>
          <cell r="B1195" t="str">
            <v>GCF:Com'y Green Spce</v>
          </cell>
        </row>
        <row r="1196">
          <cell r="A1196" t="str">
            <v>GE.0330.004.04.05</v>
          </cell>
          <cell r="B1196" t="str">
            <v>GCF: NPC events</v>
          </cell>
        </row>
        <row r="1197">
          <cell r="A1197" t="str">
            <v>GE.0330.005</v>
          </cell>
          <cell r="B1197" t="str">
            <v>Food</v>
          </cell>
        </row>
        <row r="1198">
          <cell r="A1198" t="str">
            <v>GE.0330.005.01</v>
          </cell>
          <cell r="B1198" t="str">
            <v>London Food Board</v>
          </cell>
        </row>
        <row r="1199">
          <cell r="A1199" t="str">
            <v>GE.0330.005.02</v>
          </cell>
          <cell r="B1199" t="str">
            <v>London Food Secretar</v>
          </cell>
        </row>
        <row r="1200">
          <cell r="A1200" t="str">
            <v>GE.0330.005.03</v>
          </cell>
          <cell r="B1200" t="str">
            <v>London Food Chair</v>
          </cell>
        </row>
        <row r="1201">
          <cell r="A1201" t="str">
            <v>GE.0330.005.04</v>
          </cell>
          <cell r="B1201" t="str">
            <v>London Food Board Pu</v>
          </cell>
        </row>
        <row r="1202">
          <cell r="A1202" t="str">
            <v>GE.0330.005.05</v>
          </cell>
          <cell r="B1202" t="str">
            <v>Capital Growth</v>
          </cell>
        </row>
        <row r="1203">
          <cell r="A1203" t="str">
            <v>GE.0330.005.06</v>
          </cell>
          <cell r="B1203" t="str">
            <v>GFPP</v>
          </cell>
        </row>
        <row r="1204">
          <cell r="A1204" t="str">
            <v>GE.0330.005.07</v>
          </cell>
          <cell r="B1204" t="str">
            <v>BDM</v>
          </cell>
        </row>
        <row r="1205">
          <cell r="A1205" t="str">
            <v>GE.0330.005.08</v>
          </cell>
          <cell r="B1205" t="str">
            <v>Food - Health Inequa</v>
          </cell>
        </row>
        <row r="1206">
          <cell r="A1206" t="str">
            <v>GE.0330.005.09</v>
          </cell>
          <cell r="B1206" t="str">
            <v>Food - Mayor's Thame</v>
          </cell>
        </row>
        <row r="1207">
          <cell r="A1207" t="str">
            <v>GE.0330.005.10</v>
          </cell>
          <cell r="B1207" t="str">
            <v>Virtual Food Hub Bui</v>
          </cell>
        </row>
        <row r="1208">
          <cell r="A1208" t="str">
            <v>GE.0330.005.11</v>
          </cell>
          <cell r="B1208" t="str">
            <v>Evaluations &amp; Interv</v>
          </cell>
        </row>
        <row r="1209">
          <cell r="A1209" t="str">
            <v>GE.0330.005.12</v>
          </cell>
          <cell r="B1209" t="str">
            <v>Int'l Food Supply Co</v>
          </cell>
        </row>
        <row r="1210">
          <cell r="A1210" t="str">
            <v>GE.0330.005.13</v>
          </cell>
          <cell r="B1210" t="str">
            <v>Food Climate</v>
          </cell>
        </row>
        <row r="1211">
          <cell r="A1211" t="str">
            <v>GE.0330.005.14</v>
          </cell>
          <cell r="B1211" t="str">
            <v>Commercial Food</v>
          </cell>
        </row>
        <row r="1212">
          <cell r="A1212" t="str">
            <v>GE.0330.005.15</v>
          </cell>
          <cell r="B1212" t="str">
            <v>Food Access</v>
          </cell>
        </row>
        <row r="1213">
          <cell r="A1213" t="str">
            <v>GE.0330.005.16</v>
          </cell>
          <cell r="B1213" t="str">
            <v>Olympic Food</v>
          </cell>
        </row>
        <row r="1214">
          <cell r="A1214" t="str">
            <v>GE.0330.005.17</v>
          </cell>
          <cell r="B1214" t="str">
            <v>Food Apprenticeships</v>
          </cell>
        </row>
        <row r="1215">
          <cell r="A1215" t="str">
            <v>GE.0330.005.18</v>
          </cell>
          <cell r="B1215" t="str">
            <v>Food &amp; High St Regen</v>
          </cell>
        </row>
        <row r="1216">
          <cell r="A1216" t="str">
            <v>GE.0330.006</v>
          </cell>
          <cell r="B1216" t="str">
            <v>Capital Standard</v>
          </cell>
        </row>
        <row r="1217">
          <cell r="A1217" t="str">
            <v>GE.0330.007</v>
          </cell>
          <cell r="B1217" t="str">
            <v>Energy Climate Chang</v>
          </cell>
        </row>
        <row r="1218">
          <cell r="A1218" t="str">
            <v>GE.0330.007.01</v>
          </cell>
          <cell r="B1218" t="str">
            <v>Low Carbon Zones</v>
          </cell>
        </row>
        <row r="1219">
          <cell r="A1219" t="str">
            <v>GE.0330.007.02</v>
          </cell>
          <cell r="B1219" t="str">
            <v>London Hydrogen Part</v>
          </cell>
        </row>
        <row r="1220">
          <cell r="A1220" t="str">
            <v>GE.0330.007.02.01</v>
          </cell>
          <cell r="B1220" t="str">
            <v>HYTEC VEHICLES</v>
          </cell>
        </row>
        <row r="1221">
          <cell r="A1221" t="str">
            <v>GE.0330.007.02.02</v>
          </cell>
          <cell r="B1221" t="str">
            <v>HyFIVE EU PROJECT</v>
          </cell>
        </row>
        <row r="1222">
          <cell r="A1222" t="str">
            <v>GE.0330.007.02.02.01</v>
          </cell>
          <cell r="B1222" t="str">
            <v>HyFIVE CtiumFunding</v>
          </cell>
        </row>
        <row r="1223">
          <cell r="A1223" t="str">
            <v>GE.0330.007.02.03</v>
          </cell>
          <cell r="B1223" t="str">
            <v>HYTEC EXPENSES</v>
          </cell>
        </row>
        <row r="1224">
          <cell r="A1224" t="str">
            <v>GE.0330.007.03</v>
          </cell>
          <cell r="B1224" t="str">
            <v>Mitigation and Energ</v>
          </cell>
        </row>
        <row r="1225">
          <cell r="A1225" t="str">
            <v>GE.0330.007.04</v>
          </cell>
          <cell r="B1225" t="str">
            <v>Air Quality Strategy</v>
          </cell>
        </row>
        <row r="1226">
          <cell r="A1226" t="str">
            <v>GE.0330.007.05</v>
          </cell>
          <cell r="B1226" t="str">
            <v>LAEI</v>
          </cell>
        </row>
        <row r="1227">
          <cell r="A1227" t="str">
            <v>GE.0330.007.06</v>
          </cell>
          <cell r="B1227" t="str">
            <v>Air Quality Programm</v>
          </cell>
        </row>
        <row r="1228">
          <cell r="A1228" t="str">
            <v>GE.0330.007.06.01</v>
          </cell>
          <cell r="B1228" t="str">
            <v>Air Quality Schools</v>
          </cell>
        </row>
        <row r="1229">
          <cell r="A1229" t="str">
            <v>GE.0330.007.07</v>
          </cell>
          <cell r="B1229" t="str">
            <v>Energy Planning</v>
          </cell>
        </row>
        <row r="1230">
          <cell r="A1230" t="str">
            <v>GE.0330.007.08</v>
          </cell>
          <cell r="B1230" t="str">
            <v>Renewable Energy Stu</v>
          </cell>
        </row>
        <row r="1231">
          <cell r="A1231" t="str">
            <v>GE.0330.007.09</v>
          </cell>
          <cell r="B1231" t="str">
            <v>Air Quality Planning</v>
          </cell>
        </row>
        <row r="1232">
          <cell r="A1232" t="str">
            <v>GE.0330.007.10</v>
          </cell>
          <cell r="B1232" t="str">
            <v>JOAQUIN (Joint Air Q</v>
          </cell>
        </row>
        <row r="1233">
          <cell r="A1233" t="str">
            <v>GE.0330.007.11</v>
          </cell>
          <cell r="B1233" t="str">
            <v>Future Cities</v>
          </cell>
        </row>
        <row r="1234">
          <cell r="A1234" t="str">
            <v>GE.0330.007.12</v>
          </cell>
          <cell r="B1234" t="str">
            <v>LEGGI</v>
          </cell>
        </row>
        <row r="1235">
          <cell r="A1235" t="str">
            <v>GE.0330.007.13</v>
          </cell>
          <cell r="B1235" t="str">
            <v>AQ BBT (Breath Bette</v>
          </cell>
        </row>
        <row r="1236">
          <cell r="A1236" t="str">
            <v>GE.0330.008</v>
          </cell>
          <cell r="B1236" t="str">
            <v>Waste</v>
          </cell>
        </row>
        <row r="1237">
          <cell r="A1237" t="str">
            <v>GE.0330.008.01</v>
          </cell>
          <cell r="B1237" t="str">
            <v>C40 Waste Conference</v>
          </cell>
        </row>
        <row r="1238">
          <cell r="A1238" t="str">
            <v>GE.0330.008.02</v>
          </cell>
          <cell r="B1238" t="str">
            <v>Costing Project</v>
          </cell>
        </row>
        <row r="1239">
          <cell r="A1239" t="str">
            <v>GE.0330.008.03</v>
          </cell>
          <cell r="B1239" t="str">
            <v>Municipal Waste Mana</v>
          </cell>
        </row>
        <row r="1240">
          <cell r="A1240" t="str">
            <v>GE.0330.008.04</v>
          </cell>
          <cell r="B1240" t="str">
            <v>Recycle for London</v>
          </cell>
        </row>
        <row r="1241">
          <cell r="A1241" t="str">
            <v>GE.0330.008.04.01</v>
          </cell>
          <cell r="B1241" t="str">
            <v>Recycle for London G</v>
          </cell>
        </row>
        <row r="1242">
          <cell r="A1242" t="str">
            <v>GE.0330.008.04.02</v>
          </cell>
          <cell r="B1242" t="str">
            <v>RfL WRAP</v>
          </cell>
        </row>
        <row r="1243">
          <cell r="A1243" t="str">
            <v>GE.0330.008.04.03</v>
          </cell>
          <cell r="B1243" t="str">
            <v>RfL Nice Save Ldnwid</v>
          </cell>
        </row>
        <row r="1244">
          <cell r="A1244" t="str">
            <v>GE.0330.008.04.04</v>
          </cell>
          <cell r="B1244" t="str">
            <v>RfL Nice Save local</v>
          </cell>
        </row>
        <row r="1245">
          <cell r="A1245" t="str">
            <v>GE.0330.008.04.05</v>
          </cell>
          <cell r="B1245" t="str">
            <v>RfL LFHW Ldnwide</v>
          </cell>
        </row>
        <row r="1246">
          <cell r="A1246" t="str">
            <v>GE.0330.008.04.06</v>
          </cell>
          <cell r="B1246" t="str">
            <v>RfL LFHW local</v>
          </cell>
        </row>
        <row r="1247">
          <cell r="A1247" t="str">
            <v>GE.0330.008.04.07</v>
          </cell>
          <cell r="B1247" t="str">
            <v>RfL Sport Ldnwide</v>
          </cell>
        </row>
        <row r="1248">
          <cell r="A1248" t="str">
            <v>GE.0330.008.04.08</v>
          </cell>
          <cell r="B1248" t="str">
            <v>RfL Sport local</v>
          </cell>
        </row>
        <row r="1249">
          <cell r="A1249" t="str">
            <v>GE.0330.008.04.09</v>
          </cell>
          <cell r="B1249" t="str">
            <v>RfL LRN Ldnwide</v>
          </cell>
        </row>
        <row r="1250">
          <cell r="A1250" t="str">
            <v>GE.0330.008.04.10</v>
          </cell>
          <cell r="B1250" t="str">
            <v>RfL LRN local</v>
          </cell>
        </row>
        <row r="1251">
          <cell r="A1251" t="str">
            <v>GE.0330.008.04.11</v>
          </cell>
          <cell r="B1251" t="str">
            <v>Business Food Waste</v>
          </cell>
        </row>
        <row r="1252">
          <cell r="A1252" t="str">
            <v>GE.0330.008.04.12</v>
          </cell>
          <cell r="B1252" t="str">
            <v>RfL Phone Recycling</v>
          </cell>
        </row>
        <row r="1253">
          <cell r="A1253" t="str">
            <v>GE.0330.008.05</v>
          </cell>
          <cell r="B1253" t="str">
            <v>Water Action Framewo</v>
          </cell>
        </row>
        <row r="1254">
          <cell r="A1254" t="str">
            <v>GE.0330.008.06</v>
          </cell>
          <cell r="B1254" t="str">
            <v>Waste Prog</v>
          </cell>
        </row>
        <row r="1255">
          <cell r="A1255" t="str">
            <v>GE.0330.008.07</v>
          </cell>
          <cell r="B1255" t="str">
            <v>Capital Clean Up</v>
          </cell>
        </row>
        <row r="1256">
          <cell r="A1256" t="str">
            <v>GE.0330.009</v>
          </cell>
          <cell r="B1256" t="str">
            <v>C40</v>
          </cell>
        </row>
        <row r="1257">
          <cell r="A1257" t="str">
            <v>GE.0330.010</v>
          </cell>
          <cell r="B1257" t="str">
            <v>Educational Schemes</v>
          </cell>
        </row>
        <row r="1258">
          <cell r="A1258" t="str">
            <v>GE.0330.010.01</v>
          </cell>
          <cell r="B1258" t="str">
            <v>London Zoo</v>
          </cell>
        </row>
        <row r="1259">
          <cell r="A1259" t="str">
            <v>GE.0330.010.02</v>
          </cell>
          <cell r="B1259" t="str">
            <v>Wetlands Centre</v>
          </cell>
        </row>
        <row r="1260">
          <cell r="A1260" t="str">
            <v>GE.0330.011</v>
          </cell>
          <cell r="B1260" t="str">
            <v>Envi`ment Prog Budgt</v>
          </cell>
        </row>
        <row r="1261">
          <cell r="A1261" t="str">
            <v>GE.0330.011.01</v>
          </cell>
          <cell r="B1261" t="str">
            <v>Transport</v>
          </cell>
        </row>
        <row r="1262">
          <cell r="A1262" t="str">
            <v>GE.0330.011.01.01</v>
          </cell>
          <cell r="B1262" t="str">
            <v>Noise Strategy Deliv</v>
          </cell>
        </row>
        <row r="1263">
          <cell r="A1263" t="str">
            <v>GE.0330.011.01.02</v>
          </cell>
          <cell r="B1263" t="str">
            <v>Transport Research</v>
          </cell>
        </row>
        <row r="1264">
          <cell r="A1264" t="str">
            <v>GE.0330.011.010</v>
          </cell>
          <cell r="B1264" t="str">
            <v>LCEGS</v>
          </cell>
        </row>
        <row r="1265">
          <cell r="A1265" t="str">
            <v>GE.0330.011.02</v>
          </cell>
          <cell r="B1265" t="str">
            <v>Climate Change Adapt</v>
          </cell>
        </row>
        <row r="1266">
          <cell r="A1266" t="str">
            <v>GE.0330.011.02.01</v>
          </cell>
          <cell r="B1266" t="str">
            <v>London Climate Chang</v>
          </cell>
        </row>
        <row r="1267">
          <cell r="A1267" t="str">
            <v>GE.0330.011.02.02</v>
          </cell>
          <cell r="B1267" t="str">
            <v>Misfits' Diffuse Pol</v>
          </cell>
        </row>
        <row r="1268">
          <cell r="A1268" t="str">
            <v>GE.0330.011.02.03</v>
          </cell>
          <cell r="B1268" t="str">
            <v>Energy Engineering S</v>
          </cell>
        </row>
        <row r="1269">
          <cell r="A1269" t="str">
            <v>GE.0330.011.02.04</v>
          </cell>
          <cell r="B1269" t="str">
            <v>Climate Change Minor</v>
          </cell>
        </row>
        <row r="1270">
          <cell r="A1270" t="str">
            <v>GE.0330.011.02.05</v>
          </cell>
          <cell r="B1270" t="str">
            <v>2011/12 Energy Asses</v>
          </cell>
        </row>
        <row r="1271">
          <cell r="A1271" t="str">
            <v>GE.0330.011.02.06</v>
          </cell>
          <cell r="B1271" t="str">
            <v>Schools Water</v>
          </cell>
        </row>
        <row r="1272">
          <cell r="A1272" t="str">
            <v>GE.0330.011.02.07</v>
          </cell>
          <cell r="B1272" t="str">
            <v>Green Apprenticeship</v>
          </cell>
        </row>
        <row r="1273">
          <cell r="A1273" t="str">
            <v>GE.0330.011.03</v>
          </cell>
          <cell r="B1273" t="str">
            <v>Urban Greening</v>
          </cell>
        </row>
        <row r="1274">
          <cell r="A1274" t="str">
            <v>GE.0330.011.03.01</v>
          </cell>
          <cell r="B1274" t="str">
            <v>Re:LEAF</v>
          </cell>
        </row>
        <row r="1275">
          <cell r="A1275" t="str">
            <v>GE.0330.011.03.02</v>
          </cell>
          <cell r="B1275" t="str">
            <v>Greening the CAZ</v>
          </cell>
        </row>
        <row r="1276">
          <cell r="A1276" t="str">
            <v>GE.0330.011.03.03</v>
          </cell>
          <cell r="B1276" t="str">
            <v>GI Call-off contract</v>
          </cell>
        </row>
        <row r="1277">
          <cell r="A1277" t="str">
            <v>GE.0330.011.03.04</v>
          </cell>
          <cell r="B1277" t="str">
            <v>Greenspace Data</v>
          </cell>
        </row>
        <row r="1278">
          <cell r="A1278" t="str">
            <v>GE.0330.011.03.05</v>
          </cell>
          <cell r="B1278" t="str">
            <v>Greening the Built E</v>
          </cell>
        </row>
        <row r="1279">
          <cell r="A1279" t="str">
            <v>GE.0330.011.03.06</v>
          </cell>
          <cell r="B1279" t="str">
            <v>All London Green Gri</v>
          </cell>
        </row>
        <row r="1280">
          <cell r="A1280" t="str">
            <v>GE.0330.011.03.07</v>
          </cell>
          <cell r="B1280" t="str">
            <v>Green Spaces Commiss</v>
          </cell>
        </row>
        <row r="1281">
          <cell r="A1281" t="str">
            <v>GE.0330.011.04</v>
          </cell>
          <cell r="B1281" t="str">
            <v>London Energy Plan</v>
          </cell>
        </row>
        <row r="1282">
          <cell r="A1282" t="str">
            <v>GE.0330.011.04.01</v>
          </cell>
          <cell r="B1282" t="str">
            <v>LEGGI / LAEI</v>
          </cell>
        </row>
        <row r="1283">
          <cell r="A1283" t="str">
            <v>GE.0330.011.04.02</v>
          </cell>
          <cell r="B1283" t="str">
            <v>Air Quality Minor Pr</v>
          </cell>
        </row>
        <row r="1284">
          <cell r="A1284" t="str">
            <v>GE.0330.011.04.03</v>
          </cell>
          <cell r="B1284" t="str">
            <v>CCME Minor Programme</v>
          </cell>
        </row>
        <row r="1285">
          <cell r="A1285" t="str">
            <v>GE.0330.011.04.04</v>
          </cell>
          <cell r="B1285" t="str">
            <v>London Hydrogen Part</v>
          </cell>
        </row>
        <row r="1286">
          <cell r="A1286" t="str">
            <v>GE.0330.011.04.05</v>
          </cell>
          <cell r="B1286" t="str">
            <v>CHP in Social Housin</v>
          </cell>
        </row>
        <row r="1287">
          <cell r="A1287" t="str">
            <v>GE.0330.011.04.06</v>
          </cell>
          <cell r="B1287" t="str">
            <v>Grow the Green Econo</v>
          </cell>
        </row>
        <row r="1288">
          <cell r="A1288" t="str">
            <v>GE.0330.011.04.07</v>
          </cell>
          <cell r="B1288" t="str">
            <v>Decentralised Energy</v>
          </cell>
        </row>
        <row r="1289">
          <cell r="A1289" t="str">
            <v>GE.0330.011.04.08</v>
          </cell>
          <cell r="B1289" t="str">
            <v>Energy Master Plans</v>
          </cell>
        </row>
        <row r="1290">
          <cell r="A1290" t="str">
            <v>GE.0330.011.04.09</v>
          </cell>
          <cell r="B1290" t="str">
            <v>London Heat Map</v>
          </cell>
        </row>
        <row r="1291">
          <cell r="A1291" t="str">
            <v>GE.0330.011.05</v>
          </cell>
          <cell r="B1291" t="str">
            <v>Waste</v>
          </cell>
        </row>
        <row r="1292">
          <cell r="A1292" t="str">
            <v>GE.0330.011.05.01</v>
          </cell>
          <cell r="B1292" t="str">
            <v>Waste Programmes</v>
          </cell>
        </row>
        <row r="1293">
          <cell r="A1293" t="str">
            <v>GE.0330.011.06</v>
          </cell>
          <cell r="B1293" t="str">
            <v>Air Quality</v>
          </cell>
        </row>
        <row r="1294">
          <cell r="A1294" t="str">
            <v>GE.0330.011.06.01</v>
          </cell>
          <cell r="B1294" t="str">
            <v>Air Quality Planning</v>
          </cell>
        </row>
        <row r="1295">
          <cell r="A1295" t="str">
            <v>GE.0330.011.06.02</v>
          </cell>
          <cell r="B1295" t="str">
            <v>Black Carbon Alert S</v>
          </cell>
        </row>
        <row r="1296">
          <cell r="A1296" t="str">
            <v>GE.0330.011.06.03</v>
          </cell>
          <cell r="B1296" t="str">
            <v>LAQM</v>
          </cell>
        </row>
        <row r="1297">
          <cell r="A1297" t="str">
            <v>GE.0330.011.06.04</v>
          </cell>
          <cell r="B1297" t="str">
            <v>AirText Grant</v>
          </cell>
        </row>
        <row r="1298">
          <cell r="A1298" t="str">
            <v>GE.0330.011.06.05</v>
          </cell>
          <cell r="B1298" t="str">
            <v>AQ Building Programm</v>
          </cell>
        </row>
        <row r="1299">
          <cell r="A1299" t="str">
            <v>GE.0330.011.06.06</v>
          </cell>
          <cell r="B1299" t="str">
            <v>AQ Health Programmes</v>
          </cell>
        </row>
        <row r="1300">
          <cell r="A1300" t="str">
            <v>GE.0330.011.07</v>
          </cell>
          <cell r="B1300" t="str">
            <v>Climate &amp; Energy</v>
          </cell>
        </row>
        <row r="1301">
          <cell r="A1301" t="str">
            <v>GE.0330.011.07.01</v>
          </cell>
          <cell r="B1301" t="str">
            <v>Zero Carbon</v>
          </cell>
        </row>
        <row r="1302">
          <cell r="A1302" t="str">
            <v>GE.0330.011.07.02</v>
          </cell>
          <cell r="B1302" t="str">
            <v>Solar &amp; Comm Grant</v>
          </cell>
        </row>
        <row r="1303">
          <cell r="A1303" t="str">
            <v>GE.0330.011.07.03</v>
          </cell>
          <cell r="B1303" t="str">
            <v>Solar Mapping</v>
          </cell>
        </row>
        <row r="1304">
          <cell r="A1304" t="str">
            <v>GE.0330.011.07.04</v>
          </cell>
          <cell r="B1304" t="str">
            <v>Supply Chain</v>
          </cell>
        </row>
        <row r="1305">
          <cell r="A1305" t="str">
            <v>GE.0330.011.07.05</v>
          </cell>
          <cell r="B1305" t="str">
            <v>Green Finance</v>
          </cell>
        </row>
        <row r="1306">
          <cell r="A1306" t="str">
            <v>GE.0330.011.09</v>
          </cell>
          <cell r="B1306" t="str">
            <v>Corporate</v>
          </cell>
        </row>
        <row r="1307">
          <cell r="A1307" t="str">
            <v>GE.0330.011.09.01</v>
          </cell>
          <cell r="B1307" t="str">
            <v>Digital Programme</v>
          </cell>
        </row>
        <row r="1308">
          <cell r="A1308" t="str">
            <v>GE.0330.012</v>
          </cell>
          <cell r="B1308" t="str">
            <v>London Waste &amp; Recyc</v>
          </cell>
        </row>
        <row r="1309">
          <cell r="A1309" t="str">
            <v>GE.0330.013</v>
          </cell>
          <cell r="B1309" t="str">
            <v>Institute for Sustai</v>
          </cell>
        </row>
        <row r="1310">
          <cell r="A1310" t="str">
            <v>GE.0330.014</v>
          </cell>
          <cell r="B1310" t="str">
            <v>MLC Entrepreneur</v>
          </cell>
        </row>
        <row r="1311">
          <cell r="A1311" t="str">
            <v>GE.0330.014.01</v>
          </cell>
          <cell r="B1311" t="str">
            <v>MLCE Citi</v>
          </cell>
        </row>
        <row r="1312">
          <cell r="A1312" t="str">
            <v>GE.0330.015</v>
          </cell>
          <cell r="B1312" t="str">
            <v>Smart Energy Demonst</v>
          </cell>
        </row>
        <row r="1313">
          <cell r="A1313" t="str">
            <v>GE.0330.015.001</v>
          </cell>
          <cell r="B1313" t="str">
            <v>Smart Energy Staffng</v>
          </cell>
        </row>
        <row r="1314">
          <cell r="A1314" t="str">
            <v>GE.0330.015.002</v>
          </cell>
          <cell r="B1314" t="str">
            <v>Work and Volunteerin</v>
          </cell>
        </row>
        <row r="1315">
          <cell r="A1315" t="str">
            <v>GE.0330.015.003</v>
          </cell>
          <cell r="B1315" t="str">
            <v>Agile Urban Logistic</v>
          </cell>
        </row>
        <row r="1316">
          <cell r="A1316" t="str">
            <v>GE.0330.015.004</v>
          </cell>
          <cell r="B1316" t="str">
            <v>Networked Utilities</v>
          </cell>
        </row>
        <row r="1317">
          <cell r="A1317" t="str">
            <v>GE.0330.015.005</v>
          </cell>
          <cell r="B1317" t="str">
            <v>Bunhill SmartEnergy</v>
          </cell>
        </row>
        <row r="1318">
          <cell r="A1318" t="str">
            <v>GE.0330.016</v>
          </cell>
          <cell r="B1318" t="str">
            <v>Celsius Programme</v>
          </cell>
        </row>
        <row r="1319">
          <cell r="A1319" t="str">
            <v>GE.0330.017</v>
          </cell>
          <cell r="B1319" t="str">
            <v>Business Energy Chal</v>
          </cell>
        </row>
        <row r="1320">
          <cell r="A1320" t="str">
            <v>GE.0330.018</v>
          </cell>
          <cell r="B1320" t="str">
            <v>Environment Strategy</v>
          </cell>
        </row>
        <row r="1321">
          <cell r="A1321" t="str">
            <v>GE.0330.019</v>
          </cell>
          <cell r="B1321" t="str">
            <v>European funded proj</v>
          </cell>
        </row>
        <row r="1322">
          <cell r="A1322" t="str">
            <v>GE.0330.020</v>
          </cell>
          <cell r="B1322" t="str">
            <v>Smart Envi London</v>
          </cell>
        </row>
        <row r="1323">
          <cell r="A1323" t="str">
            <v>GE.0330.021</v>
          </cell>
          <cell r="B1323" t="str">
            <v>ERDF Better Futures</v>
          </cell>
        </row>
        <row r="1324">
          <cell r="A1324" t="str">
            <v>GE.0330.021.01</v>
          </cell>
          <cell r="B1324" t="str">
            <v>ERDF BF Sustainable</v>
          </cell>
        </row>
        <row r="1325">
          <cell r="A1325" t="str">
            <v>GE.0330.021.02</v>
          </cell>
          <cell r="B1325" t="str">
            <v>ERDF BF Imperial Col</v>
          </cell>
        </row>
        <row r="1326">
          <cell r="A1326" t="str">
            <v>GE.0330.021.03</v>
          </cell>
          <cell r="B1326" t="str">
            <v>ERDF BF ICON</v>
          </cell>
        </row>
        <row r="1327">
          <cell r="A1327" t="str">
            <v>GE.0330.021.04</v>
          </cell>
          <cell r="B1327" t="str">
            <v>ERDF BF Overheads</v>
          </cell>
        </row>
        <row r="1328">
          <cell r="A1328" t="str">
            <v>GE.0330.021.05</v>
          </cell>
          <cell r="B1328" t="str">
            <v>ERDF BF GLA</v>
          </cell>
        </row>
        <row r="1329">
          <cell r="A1329" t="str">
            <v>GE.0330.021.06</v>
          </cell>
          <cell r="B1329" t="str">
            <v>ERDF BF SustainableH</v>
          </cell>
        </row>
        <row r="1330">
          <cell r="A1330" t="str">
            <v>GE.0330.021.07</v>
          </cell>
          <cell r="B1330" t="str">
            <v>ERDF BF Agile Impres</v>
          </cell>
        </row>
        <row r="1331">
          <cell r="A1331" t="str">
            <v>GE.0330.021.08</v>
          </cell>
          <cell r="B1331" t="str">
            <v>ERDF BF SustainableV</v>
          </cell>
        </row>
        <row r="1332">
          <cell r="A1332" t="str">
            <v>GE.0330.022</v>
          </cell>
          <cell r="B1332" t="str">
            <v>Gwent  Salary</v>
          </cell>
        </row>
        <row r="1333">
          <cell r="A1333" t="str">
            <v>GE.0330.022.01</v>
          </cell>
          <cell r="B1333" t="str">
            <v>Gwent Arup</v>
          </cell>
        </row>
        <row r="1334">
          <cell r="A1334" t="str">
            <v>GE.0330.022.02</v>
          </cell>
          <cell r="B1334" t="str">
            <v>Gwent Expenses</v>
          </cell>
        </row>
        <row r="1335">
          <cell r="A1335" t="str">
            <v>GE.0330.022.03</v>
          </cell>
          <cell r="B1335" t="str">
            <v>Gwent Dissemination</v>
          </cell>
        </row>
        <row r="1336">
          <cell r="A1336" t="str">
            <v>GE.0330.022.04</v>
          </cell>
          <cell r="B1336" t="str">
            <v>Gnewt - Materials</v>
          </cell>
        </row>
        <row r="1337">
          <cell r="A1337" t="str">
            <v>GE.0330.023</v>
          </cell>
          <cell r="B1337" t="str">
            <v>Sustainable Developm</v>
          </cell>
        </row>
        <row r="1338">
          <cell r="A1338" t="str">
            <v>GE.0330.024</v>
          </cell>
          <cell r="B1338" t="str">
            <v>Cross cutting</v>
          </cell>
        </row>
        <row r="1339">
          <cell r="A1339" t="str">
            <v>GE.0330.025</v>
          </cell>
          <cell r="B1339" t="str">
            <v>Planning Resource</v>
          </cell>
        </row>
        <row r="1340">
          <cell r="A1340" t="str">
            <v>GE.0330.026</v>
          </cell>
          <cell r="B1340" t="str">
            <v>Plastic Bottle</v>
          </cell>
        </row>
        <row r="1341">
          <cell r="A1341" t="str">
            <v>GG.0330.015</v>
          </cell>
          <cell r="B1341" t="str">
            <v>TSB Programme</v>
          </cell>
        </row>
        <row r="1342">
          <cell r="A1342" t="str">
            <v>GG.0330.016</v>
          </cell>
          <cell r="B1342" t="str">
            <v>Celsius Programme</v>
          </cell>
        </row>
        <row r="1343">
          <cell r="A1343" t="str">
            <v>GN.0330</v>
          </cell>
          <cell r="B1343" t="str">
            <v>Parks &amp; Trees Capita</v>
          </cell>
        </row>
        <row r="1344">
          <cell r="A1344" t="str">
            <v>GN.0330.001</v>
          </cell>
          <cell r="B1344" t="str">
            <v>Priority Parks Y/E</v>
          </cell>
        </row>
        <row r="1345">
          <cell r="A1345" t="str">
            <v>GN.0330.002</v>
          </cell>
          <cell r="B1345" t="str">
            <v>Street Trees Y/E</v>
          </cell>
        </row>
        <row r="1346">
          <cell r="A1346" t="str">
            <v>GE.0340</v>
          </cell>
          <cell r="B1346" t="str">
            <v>Energy Efficiency</v>
          </cell>
        </row>
        <row r="1347">
          <cell r="A1347" t="str">
            <v>GE.0340.001</v>
          </cell>
          <cell r="B1347" t="str">
            <v>RE:NEW</v>
          </cell>
        </row>
        <row r="1348">
          <cell r="A1348" t="str">
            <v>GE.0340.001.01</v>
          </cell>
          <cell r="B1348" t="str">
            <v>RE:NEW General</v>
          </cell>
        </row>
        <row r="1349">
          <cell r="A1349" t="str">
            <v>GE.0340.001.02</v>
          </cell>
          <cell r="B1349" t="str">
            <v>RE:NEW Cecilia</v>
          </cell>
        </row>
        <row r="1350">
          <cell r="A1350" t="str">
            <v>GE.0340.001.03</v>
          </cell>
          <cell r="B1350" t="str">
            <v>RE:NEW Comms</v>
          </cell>
        </row>
        <row r="1351">
          <cell r="A1351" t="str">
            <v>GE.0340.001.04</v>
          </cell>
          <cell r="B1351" t="str">
            <v>RE:NEW Health &amp; Safe</v>
          </cell>
        </row>
        <row r="1352">
          <cell r="A1352" t="str">
            <v>GE.0340.001.05</v>
          </cell>
          <cell r="B1352" t="str">
            <v>RE:NEW E London roll</v>
          </cell>
        </row>
        <row r="1353">
          <cell r="A1353" t="str">
            <v>GE.0340.001.06</v>
          </cell>
          <cell r="B1353" t="str">
            <v>RE:NEW N London roll</v>
          </cell>
        </row>
        <row r="1354">
          <cell r="A1354" t="str">
            <v>GE.0340.001.07</v>
          </cell>
          <cell r="B1354" t="str">
            <v>RE:NEW SE London rol</v>
          </cell>
        </row>
        <row r="1355">
          <cell r="A1355" t="str">
            <v>GE.0340.001.08</v>
          </cell>
          <cell r="B1355" t="str">
            <v>RE:NEW SW London rol</v>
          </cell>
        </row>
        <row r="1356">
          <cell r="A1356" t="str">
            <v>GE.0340.001.09</v>
          </cell>
          <cell r="B1356" t="str">
            <v>RE:NEW W London roll</v>
          </cell>
        </row>
        <row r="1357">
          <cell r="A1357" t="str">
            <v>GE.0340.002</v>
          </cell>
          <cell r="B1357" t="str">
            <v>Better Buildings P's</v>
          </cell>
        </row>
        <row r="1358">
          <cell r="A1358" t="str">
            <v>GE.0340.003</v>
          </cell>
          <cell r="B1358" t="str">
            <v>Green Deal</v>
          </cell>
        </row>
        <row r="1359">
          <cell r="A1359" t="str">
            <v>GE.0340.004</v>
          </cell>
          <cell r="B1359" t="str">
            <v>RE:FIT</v>
          </cell>
        </row>
        <row r="1360">
          <cell r="A1360" t="str">
            <v>GE.0340.004.01</v>
          </cell>
          <cell r="B1360" t="str">
            <v>RE:FIT General</v>
          </cell>
        </row>
        <row r="1361">
          <cell r="A1361" t="str">
            <v>GE.0340.004.02</v>
          </cell>
          <cell r="B1361" t="str">
            <v>Comms</v>
          </cell>
        </row>
        <row r="1362">
          <cell r="A1362" t="str">
            <v>GE.0340.004.03</v>
          </cell>
          <cell r="B1362" t="str">
            <v>ELENA PDU</v>
          </cell>
        </row>
        <row r="1363">
          <cell r="A1363" t="str">
            <v>GE.0340.004.04</v>
          </cell>
          <cell r="B1363" t="str">
            <v>New framework</v>
          </cell>
        </row>
        <row r="1364">
          <cell r="A1364" t="str">
            <v>GE.0340.005</v>
          </cell>
          <cell r="B1364" t="str">
            <v>Centre for Low Carbo</v>
          </cell>
        </row>
        <row r="1365">
          <cell r="A1365" t="str">
            <v>GE.0340.006</v>
          </cell>
          <cell r="B1365" t="str">
            <v>ODA Olympic Retrofit</v>
          </cell>
        </row>
        <row r="1366">
          <cell r="A1366" t="str">
            <v>GE.0340.006.01</v>
          </cell>
          <cell r="B1366" t="str">
            <v>ODA Olympic Retrofit</v>
          </cell>
        </row>
        <row r="1367">
          <cell r="A1367" t="str">
            <v>GE.0340.006.02</v>
          </cell>
          <cell r="B1367" t="str">
            <v>RE:FIT for Schools</v>
          </cell>
        </row>
        <row r="1368">
          <cell r="A1368" t="str">
            <v>GE.0340.006.03</v>
          </cell>
          <cell r="B1368" t="str">
            <v>Newham (Homes)</v>
          </cell>
        </row>
        <row r="1369">
          <cell r="A1369" t="str">
            <v>GE.0340.006.04</v>
          </cell>
          <cell r="B1369" t="str">
            <v>Tower Hamlets (Homes</v>
          </cell>
        </row>
        <row r="1370">
          <cell r="A1370" t="str">
            <v>GE.0340.006.05</v>
          </cell>
          <cell r="B1370" t="str">
            <v>Hackney (Home)</v>
          </cell>
        </row>
        <row r="1371">
          <cell r="A1371" t="str">
            <v>GE.0340.006.06</v>
          </cell>
          <cell r="B1371" t="str">
            <v>Waltham Forest (Home</v>
          </cell>
        </row>
        <row r="1372">
          <cell r="A1372" t="str">
            <v>GE.0340.006.07</v>
          </cell>
          <cell r="B1372" t="str">
            <v>ODA external evaluat</v>
          </cell>
        </row>
        <row r="1373">
          <cell r="A1373" t="str">
            <v>GE.0340.007</v>
          </cell>
          <cell r="B1373" t="str">
            <v>Green500</v>
          </cell>
        </row>
        <row r="1374">
          <cell r="A1374" t="str">
            <v>GE.0340.008</v>
          </cell>
          <cell r="B1374" t="str">
            <v>Home Retrofitting</v>
          </cell>
        </row>
        <row r="1375">
          <cell r="A1375" t="str">
            <v>GE.0340.008.01</v>
          </cell>
          <cell r="B1375" t="str">
            <v>RE:NEW 12/13 roll ou</v>
          </cell>
        </row>
        <row r="1376">
          <cell r="A1376" t="str">
            <v>GE.0340.008.02</v>
          </cell>
          <cell r="B1376" t="str">
            <v>RE:NEW 12/13 - East</v>
          </cell>
        </row>
        <row r="1377">
          <cell r="A1377" t="str">
            <v>GE.0340.008.03</v>
          </cell>
          <cell r="B1377" t="str">
            <v>RE:NEW 12/13 - North</v>
          </cell>
        </row>
        <row r="1378">
          <cell r="A1378" t="str">
            <v>GE.0340.008.04</v>
          </cell>
          <cell r="B1378" t="str">
            <v>RE:NEW 12/13 - West</v>
          </cell>
        </row>
        <row r="1379">
          <cell r="A1379" t="str">
            <v>GE.0340.008.05</v>
          </cell>
          <cell r="B1379" t="str">
            <v>RE:NEW 12/13 - SE</v>
          </cell>
        </row>
        <row r="1380">
          <cell r="A1380" t="str">
            <v>GE.0340.008.06</v>
          </cell>
          <cell r="B1380" t="str">
            <v>RE:NEW 12/13 - SW</v>
          </cell>
        </row>
        <row r="1381">
          <cell r="A1381" t="str">
            <v>GE.0340.008.07</v>
          </cell>
          <cell r="B1381" t="str">
            <v>RE:NEW - EST Support</v>
          </cell>
        </row>
        <row r="1382">
          <cell r="A1382" t="str">
            <v>GE.0340.008.08</v>
          </cell>
          <cell r="B1382" t="str">
            <v>RE:NEW - Green Deal</v>
          </cell>
        </row>
        <row r="1383">
          <cell r="A1383" t="str">
            <v>GE.0340.008.09</v>
          </cell>
          <cell r="B1383" t="str">
            <v>RE:NEW</v>
          </cell>
        </row>
        <row r="1384">
          <cell r="A1384" t="str">
            <v>GE.0340.008.10</v>
          </cell>
          <cell r="B1384" t="str">
            <v>Energy Leap</v>
          </cell>
        </row>
        <row r="1385">
          <cell r="A1385" t="str">
            <v>GE.0340.008.11</v>
          </cell>
          <cell r="B1385" t="str">
            <v>Better Boilers Schem</v>
          </cell>
        </row>
        <row r="1386">
          <cell r="A1386" t="str">
            <v>GE.0340.008.12</v>
          </cell>
          <cell r="B1386" t="str">
            <v>New Mechanisms</v>
          </cell>
        </row>
        <row r="1387">
          <cell r="A1387" t="str">
            <v>GE.0340.008.13</v>
          </cell>
          <cell r="B1387" t="str">
            <v>EfL HEEP</v>
          </cell>
        </row>
        <row r="1388">
          <cell r="A1388" t="str">
            <v>GE.0340.009</v>
          </cell>
          <cell r="B1388" t="str">
            <v>DECC Fuel Poverty</v>
          </cell>
        </row>
        <row r="1389">
          <cell r="A1389" t="str">
            <v>GE.0340.009.01</v>
          </cell>
          <cell r="B1389" t="str">
            <v>E London Fuel povert</v>
          </cell>
        </row>
        <row r="1390">
          <cell r="A1390" t="str">
            <v>GE.0340.009.02</v>
          </cell>
          <cell r="B1390" t="str">
            <v>E London Green Deal</v>
          </cell>
        </row>
        <row r="1391">
          <cell r="A1391" t="str">
            <v>GE.0340.009.03</v>
          </cell>
          <cell r="B1391" t="str">
            <v>N London Fuel Povery</v>
          </cell>
        </row>
        <row r="1392">
          <cell r="A1392" t="str">
            <v>GE.0340.009.04</v>
          </cell>
          <cell r="B1392" t="str">
            <v>N London Green Deal</v>
          </cell>
        </row>
        <row r="1393">
          <cell r="A1393" t="str">
            <v>GE.0340.009.05</v>
          </cell>
          <cell r="B1393" t="str">
            <v>SE London Fuel Pover</v>
          </cell>
        </row>
        <row r="1394">
          <cell r="A1394" t="str">
            <v>GE.0340.009.06</v>
          </cell>
          <cell r="B1394" t="str">
            <v>SW London Fuel Pover</v>
          </cell>
        </row>
        <row r="1395">
          <cell r="A1395" t="str">
            <v>GE.0340.009.07</v>
          </cell>
          <cell r="B1395" t="str">
            <v>SW London Green Deal</v>
          </cell>
        </row>
        <row r="1396">
          <cell r="A1396" t="str">
            <v>GE.0340.009.08</v>
          </cell>
          <cell r="B1396" t="str">
            <v>Fuel poverty Support</v>
          </cell>
        </row>
        <row r="1397">
          <cell r="A1397" t="str">
            <v>GE.0340.009.09</v>
          </cell>
          <cell r="B1397" t="str">
            <v>Green Deal Support</v>
          </cell>
        </row>
        <row r="1398">
          <cell r="A1398" t="str">
            <v>GE.0340.009.10</v>
          </cell>
          <cell r="B1398" t="str">
            <v>Warmer Homes Revenue</v>
          </cell>
        </row>
        <row r="1399">
          <cell r="A1399" t="str">
            <v>GE.0340.010</v>
          </cell>
          <cell r="B1399" t="str">
            <v>Energy Efficience Cr</v>
          </cell>
        </row>
        <row r="1400">
          <cell r="A1400" t="str">
            <v>GE.0340.010.01</v>
          </cell>
          <cell r="B1400" t="str">
            <v>Evidence &amp; Ananlysis</v>
          </cell>
        </row>
        <row r="1401">
          <cell r="A1401" t="str">
            <v>GE.0340.010.02</v>
          </cell>
          <cell r="B1401" t="str">
            <v>Behaviour Change</v>
          </cell>
        </row>
        <row r="1402">
          <cell r="A1402" t="str">
            <v>GE.0340.011</v>
          </cell>
          <cell r="B1402" t="str">
            <v>Workplaces</v>
          </cell>
        </row>
        <row r="1403">
          <cell r="A1403" t="str">
            <v>GE.0340.011.01</v>
          </cell>
          <cell r="B1403" t="str">
            <v>RE:FIT</v>
          </cell>
        </row>
        <row r="1404">
          <cell r="A1404" t="str">
            <v>GE.0340.011.02</v>
          </cell>
          <cell r="B1404" t="str">
            <v>Cleanr Heat Cashback</v>
          </cell>
        </row>
        <row r="1405">
          <cell r="A1405" t="str">
            <v>GE.0340.012</v>
          </cell>
          <cell r="B1405" t="str">
            <v>Commercial Programme</v>
          </cell>
        </row>
        <row r="1406">
          <cell r="A1406" t="str">
            <v>GE.0340.013</v>
          </cell>
          <cell r="B1406" t="str">
            <v>Energy for London</v>
          </cell>
        </row>
        <row r="1407">
          <cell r="A1407" t="str">
            <v>GE.0340.013.01</v>
          </cell>
          <cell r="B1407" t="str">
            <v>Energy Supply compan</v>
          </cell>
        </row>
        <row r="1408">
          <cell r="A1408" t="str">
            <v>GE.0350</v>
          </cell>
          <cell r="B1408" t="str">
            <v>Energy Supply</v>
          </cell>
        </row>
        <row r="1409">
          <cell r="A1409" t="str">
            <v>GE.0350.001</v>
          </cell>
          <cell r="B1409" t="str">
            <v>EnergySupply CNCA</v>
          </cell>
        </row>
        <row r="1410">
          <cell r="A1410" t="str">
            <v>GE.0350.002</v>
          </cell>
          <cell r="B1410" t="str">
            <v>Heat Map+</v>
          </cell>
        </row>
        <row r="1411">
          <cell r="A1411" t="str">
            <v>GE.0350.002.01</v>
          </cell>
          <cell r="B1411" t="str">
            <v>Heat Map+ General</v>
          </cell>
        </row>
        <row r="1412">
          <cell r="A1412" t="str">
            <v>GE.0350.002.02</v>
          </cell>
          <cell r="B1412" t="str">
            <v>London Heat Map Webs</v>
          </cell>
        </row>
        <row r="1413">
          <cell r="A1413" t="str">
            <v>GE.0350.002.03</v>
          </cell>
          <cell r="B1413" t="str">
            <v>London Heat Map Lice</v>
          </cell>
        </row>
        <row r="1414">
          <cell r="A1414" t="str">
            <v>GE.0350.002.04</v>
          </cell>
          <cell r="B1414" t="str">
            <v>London Heat Map Main</v>
          </cell>
        </row>
        <row r="1415">
          <cell r="A1415" t="str">
            <v>GE.0350.003</v>
          </cell>
          <cell r="B1415" t="str">
            <v>ELENA</v>
          </cell>
        </row>
        <row r="1416">
          <cell r="A1416" t="str">
            <v>GE.0350.003.01</v>
          </cell>
          <cell r="B1416" t="str">
            <v>ELENA General</v>
          </cell>
        </row>
        <row r="1417">
          <cell r="A1417" t="str">
            <v>GE.0350.003.02</v>
          </cell>
          <cell r="B1417" t="str">
            <v>ELENA Arup Contract</v>
          </cell>
        </row>
        <row r="1418">
          <cell r="A1418" t="str">
            <v>GE.0350.003.03</v>
          </cell>
          <cell r="B1418" t="str">
            <v>ELENA Project 1</v>
          </cell>
        </row>
        <row r="1419">
          <cell r="A1419" t="str">
            <v>GE.0350.003.04</v>
          </cell>
          <cell r="B1419" t="str">
            <v>ELENA Project 2</v>
          </cell>
        </row>
        <row r="1420">
          <cell r="A1420" t="str">
            <v>GE.0350.004</v>
          </cell>
          <cell r="B1420" t="str">
            <v>Energy Master Plan</v>
          </cell>
        </row>
        <row r="1421">
          <cell r="A1421" t="str">
            <v>GE.0350.005</v>
          </cell>
          <cell r="B1421" t="str">
            <v>Markets and Regulati</v>
          </cell>
        </row>
        <row r="1422">
          <cell r="A1422" t="str">
            <v>GE.0350.005.01</v>
          </cell>
          <cell r="B1422" t="str">
            <v>Markets and Regulati</v>
          </cell>
        </row>
        <row r="1423">
          <cell r="A1423" t="str">
            <v>GE.0350.005.02</v>
          </cell>
          <cell r="B1423" t="str">
            <v>Licence Lite</v>
          </cell>
        </row>
        <row r="1424">
          <cell r="A1424" t="str">
            <v>GE.0350.005.03</v>
          </cell>
          <cell r="B1424" t="str">
            <v>Electricity Infrastr</v>
          </cell>
        </row>
        <row r="1425">
          <cell r="A1425" t="str">
            <v>GE.0350.006</v>
          </cell>
          <cell r="B1425" t="str">
            <v>DEEP</v>
          </cell>
        </row>
        <row r="1426">
          <cell r="A1426" t="str">
            <v>GE.0350.006.01</v>
          </cell>
          <cell r="B1426" t="str">
            <v>Energy for London Ge</v>
          </cell>
        </row>
        <row r="1427">
          <cell r="A1427" t="str">
            <v>GE.0350.006.02</v>
          </cell>
          <cell r="B1427" t="str">
            <v>Energy for London Pr</v>
          </cell>
        </row>
        <row r="1428">
          <cell r="A1428" t="str">
            <v>GE.0350.007</v>
          </cell>
          <cell r="B1428" t="str">
            <v>THERMOS</v>
          </cell>
        </row>
        <row r="1429">
          <cell r="A1429" t="str">
            <v>GE.0350.008</v>
          </cell>
          <cell r="B1429" t="str">
            <v>Smart Energies</v>
          </cell>
        </row>
        <row r="1430">
          <cell r="A1430" t="str">
            <v>GE.0350.008.01</v>
          </cell>
          <cell r="B1430" t="str">
            <v>EFLEX</v>
          </cell>
        </row>
        <row r="1431">
          <cell r="A1431" t="str">
            <v>GE.0351</v>
          </cell>
          <cell r="B1431" t="str">
            <v>Licence Lite</v>
          </cell>
        </row>
        <row r="1432">
          <cell r="A1432" t="str">
            <v>GE.0351.400</v>
          </cell>
          <cell r="B1432" t="str">
            <v>Licence Lite-Income</v>
          </cell>
        </row>
        <row r="1433">
          <cell r="A1433" t="str">
            <v>GE.0351.400.001</v>
          </cell>
          <cell r="B1433" t="str">
            <v>LL-TfL Income</v>
          </cell>
        </row>
        <row r="1434">
          <cell r="A1434" t="str">
            <v>GE.0351.400.005</v>
          </cell>
          <cell r="B1434" t="str">
            <v>LL-Elec Surplus</v>
          </cell>
        </row>
        <row r="1435">
          <cell r="A1435" t="str">
            <v>GE.0351.500</v>
          </cell>
          <cell r="B1435" t="str">
            <v>Licence Lite-CoSales</v>
          </cell>
        </row>
        <row r="1436">
          <cell r="A1436" t="str">
            <v>GE.0351.500.001</v>
          </cell>
          <cell r="B1436" t="str">
            <v>LL-CoS Variable</v>
          </cell>
        </row>
        <row r="1437">
          <cell r="A1437" t="str">
            <v>GE.0351.500.005</v>
          </cell>
          <cell r="B1437" t="str">
            <v>LL-CoS Elec Deficit</v>
          </cell>
        </row>
        <row r="1438">
          <cell r="A1438" t="str">
            <v>GE.0351.500.010</v>
          </cell>
          <cell r="B1438" t="str">
            <v>LL-CoS Renewble Cost</v>
          </cell>
        </row>
        <row r="1439">
          <cell r="A1439" t="str">
            <v>GE.0351.500.100</v>
          </cell>
          <cell r="B1439" t="str">
            <v>LL-CoS Operating Exp</v>
          </cell>
        </row>
        <row r="1440">
          <cell r="A1440" t="str">
            <v>GE.0351.500.900</v>
          </cell>
          <cell r="B1440" t="str">
            <v>LL-Development Costs</v>
          </cell>
        </row>
        <row r="1441">
          <cell r="A1441" t="str">
            <v>GT.00500037.01</v>
          </cell>
          <cell r="B1441" t="str">
            <v>DO NOT USE</v>
          </cell>
        </row>
        <row r="1442">
          <cell r="A1442" t="str">
            <v>GT.00500037.02</v>
          </cell>
          <cell r="B1442" t="str">
            <v>NE MRF HK SHOP FRONT</v>
          </cell>
        </row>
        <row r="1443">
          <cell r="A1443" t="str">
            <v>GT.00500038.01</v>
          </cell>
          <cell r="B1443" t="str">
            <v>DO NOT USE</v>
          </cell>
        </row>
        <row r="1444">
          <cell r="A1444" t="str">
            <v>GT.00500038.02</v>
          </cell>
          <cell r="B1444" t="str">
            <v>NE MRF HK FASHION HU</v>
          </cell>
        </row>
        <row r="1445">
          <cell r="A1445" t="str">
            <v>GT.00500039.01</v>
          </cell>
          <cell r="B1445" t="str">
            <v>NE MRF EN MARKET GAR</v>
          </cell>
        </row>
        <row r="1446">
          <cell r="A1446" t="str">
            <v>GT.00500041.01</v>
          </cell>
          <cell r="B1446" t="str">
            <v>DO NOT USE</v>
          </cell>
        </row>
        <row r="1447">
          <cell r="A1447" t="str">
            <v>GT.00500041.02</v>
          </cell>
          <cell r="B1447" t="str">
            <v>NW MRF CA COLLECTIVE</v>
          </cell>
        </row>
        <row r="1448">
          <cell r="A1448" t="str">
            <v>GT.00500042.02</v>
          </cell>
          <cell r="B1448" t="str">
            <v>NW MRF EAL DINE IN S</v>
          </cell>
        </row>
        <row r="1449">
          <cell r="A1449" t="str">
            <v>GT.00500043.01</v>
          </cell>
          <cell r="B1449" t="str">
            <v>DO NOT USE</v>
          </cell>
        </row>
        <row r="1450">
          <cell r="A1450" t="str">
            <v>GT.00500043.02</v>
          </cell>
          <cell r="B1450" t="str">
            <v>NW MRF CA RETAIL INV</v>
          </cell>
        </row>
        <row r="1451">
          <cell r="A1451" t="str">
            <v>GT.00500045.01</v>
          </cell>
          <cell r="B1451" t="str">
            <v>DO NOT USE</v>
          </cell>
        </row>
        <row r="1452">
          <cell r="A1452" t="str">
            <v>GT.00500045.02</v>
          </cell>
          <cell r="B1452" t="str">
            <v>NE LEF HR GROWTH HIG</v>
          </cell>
        </row>
        <row r="1453">
          <cell r="A1453" t="str">
            <v>GT.00500049.01</v>
          </cell>
          <cell r="B1453" t="str">
            <v>DO NOT USE</v>
          </cell>
        </row>
        <row r="1454">
          <cell r="A1454" t="str">
            <v>GT.00500049.02</v>
          </cell>
          <cell r="B1454" t="str">
            <v>S MRF CR GOOD FOOD M</v>
          </cell>
        </row>
        <row r="1455">
          <cell r="A1455" t="str">
            <v>GT.00500050.01</v>
          </cell>
          <cell r="B1455" t="str">
            <v>S MRF CR OLD TOWN M'</v>
          </cell>
        </row>
        <row r="1456">
          <cell r="A1456" t="str">
            <v>GT.00500051.01</v>
          </cell>
          <cell r="B1456" t="str">
            <v>S LEF CR TFL COORDIN</v>
          </cell>
        </row>
        <row r="1457">
          <cell r="A1457" t="str">
            <v>GT.00500052.01</v>
          </cell>
          <cell r="B1457" t="str">
            <v>DO NOT USE</v>
          </cell>
        </row>
        <row r="1458">
          <cell r="A1458" t="str">
            <v>GT.00500052.02</v>
          </cell>
          <cell r="B1458" t="str">
            <v>S LEF CR INNOVATION</v>
          </cell>
        </row>
        <row r="1459">
          <cell r="A1459" t="str">
            <v>GT.00500053.01</v>
          </cell>
          <cell r="B1459" t="str">
            <v>S LEF CR BUS RATE RE</v>
          </cell>
        </row>
        <row r="1460">
          <cell r="A1460" t="str">
            <v>GT.00500058.01</v>
          </cell>
          <cell r="B1460" t="str">
            <v>DO NOT USE</v>
          </cell>
        </row>
        <row r="1461">
          <cell r="A1461" t="str">
            <v>GT.00500058.02</v>
          </cell>
          <cell r="B1461" t="str">
            <v>S MRF M COLLIERS WOO</v>
          </cell>
        </row>
        <row r="1462">
          <cell r="A1462" t="str">
            <v>GT.00500067.02</v>
          </cell>
          <cell r="B1462" t="str">
            <v>LEF CR HIGH STREETS</v>
          </cell>
        </row>
        <row r="1463">
          <cell r="A1463" t="str">
            <v>GT.00500072.02</v>
          </cell>
          <cell r="B1463" t="str">
            <v>S LEF CR WCIP BUS SU</v>
          </cell>
        </row>
        <row r="1464">
          <cell r="A1464" t="str">
            <v>GT.00500072.03</v>
          </cell>
          <cell r="B1464" t="str">
            <v>S LEF CR WCIP SAFER</v>
          </cell>
        </row>
        <row r="1465">
          <cell r="A1465" t="str">
            <v>GT.00500072.04</v>
          </cell>
          <cell r="B1465" t="str">
            <v>S LEF CR WCIP CONNEC</v>
          </cell>
        </row>
        <row r="1466">
          <cell r="A1466" t="str">
            <v>GT.00500072.05</v>
          </cell>
          <cell r="B1466" t="str">
            <v>S LEF CR WCIP ROOT &amp;</v>
          </cell>
        </row>
        <row r="1467">
          <cell r="A1467" t="str">
            <v>GT.00500072.06</v>
          </cell>
          <cell r="B1467" t="str">
            <v>S LEF CR WCIP EMPLOY</v>
          </cell>
        </row>
        <row r="1468">
          <cell r="A1468" t="str">
            <v>GT.00500072.07</v>
          </cell>
          <cell r="B1468" t="str">
            <v>S LEF CR WCIP ENTREP</v>
          </cell>
        </row>
        <row r="1469">
          <cell r="A1469" t="str">
            <v>GT.0360</v>
          </cell>
          <cell r="B1469" t="str">
            <v>Design &amp; Capital Reg</v>
          </cell>
        </row>
        <row r="1470">
          <cell r="A1470" t="str">
            <v>GT.0360.001</v>
          </cell>
          <cell r="B1470" t="str">
            <v>Outer London Fund</v>
          </cell>
        </row>
        <row r="1471">
          <cell r="A1471" t="str">
            <v>GT.0360.001.01</v>
          </cell>
          <cell r="B1471" t="str">
            <v>PS OLF General</v>
          </cell>
        </row>
        <row r="1472">
          <cell r="A1472" t="str">
            <v>GT.0360.001.02</v>
          </cell>
          <cell r="B1472" t="str">
            <v>OLF - Barking &amp; Dage</v>
          </cell>
        </row>
        <row r="1473">
          <cell r="A1473" t="str">
            <v>GT.0360.001.02.01</v>
          </cell>
          <cell r="B1473" t="str">
            <v>OLF - Barking Twn Ce</v>
          </cell>
        </row>
        <row r="1474">
          <cell r="A1474" t="str">
            <v>GT.0360.001.02.11</v>
          </cell>
          <cell r="B1474" t="str">
            <v>NE OLF R2 Barking To</v>
          </cell>
        </row>
        <row r="1475">
          <cell r="A1475" t="str">
            <v>GT.0360.001.03</v>
          </cell>
          <cell r="B1475" t="str">
            <v>OLF - Barnet</v>
          </cell>
        </row>
        <row r="1476">
          <cell r="A1476" t="str">
            <v>GT.0360.001.03.01</v>
          </cell>
          <cell r="B1476" t="str">
            <v>OLF - Chipping Barne</v>
          </cell>
        </row>
        <row r="1477">
          <cell r="A1477" t="str">
            <v>GT.0360.001.03.11</v>
          </cell>
          <cell r="B1477" t="str">
            <v>NW OLF R2 North Finc</v>
          </cell>
        </row>
        <row r="1478">
          <cell r="A1478" t="str">
            <v>GT.0360.001.03.12</v>
          </cell>
          <cell r="B1478" t="str">
            <v>NW OLF R2 Cricklewoo</v>
          </cell>
        </row>
        <row r="1479">
          <cell r="A1479" t="str">
            <v>GT.0360.001.04</v>
          </cell>
          <cell r="B1479" t="str">
            <v>OLF - Bexley</v>
          </cell>
        </row>
        <row r="1480">
          <cell r="A1480" t="str">
            <v>GT.0360.001.04.01</v>
          </cell>
          <cell r="B1480" t="str">
            <v>OLF - Bexleyheath Tw</v>
          </cell>
        </row>
        <row r="1481">
          <cell r="A1481" t="str">
            <v>GT.0360.001.04.11</v>
          </cell>
          <cell r="B1481" t="str">
            <v>S OLF R2 Sidcup</v>
          </cell>
        </row>
        <row r="1482">
          <cell r="A1482" t="str">
            <v>GT.0360.001.05</v>
          </cell>
          <cell r="B1482" t="str">
            <v>OLF - Brent</v>
          </cell>
        </row>
        <row r="1483">
          <cell r="A1483" t="str">
            <v>GT.0360.001.05.01</v>
          </cell>
          <cell r="B1483" t="str">
            <v>OLF - Willesden Gree</v>
          </cell>
        </row>
        <row r="1484">
          <cell r="A1484" t="str">
            <v>GT.0360.001.06</v>
          </cell>
          <cell r="B1484" t="str">
            <v>OLF - Bromley</v>
          </cell>
        </row>
        <row r="1485">
          <cell r="A1485" t="str">
            <v>GT.0360.001.06.01</v>
          </cell>
          <cell r="B1485" t="str">
            <v>OLF - Bromley Twn Ce</v>
          </cell>
        </row>
        <row r="1486">
          <cell r="A1486" t="str">
            <v>GT.0360.001.06.02</v>
          </cell>
          <cell r="B1486" t="str">
            <v>OLF - Penge Twn Cent</v>
          </cell>
        </row>
        <row r="1487">
          <cell r="A1487" t="str">
            <v>GT.0360.001.06.03</v>
          </cell>
          <cell r="B1487" t="str">
            <v>OLF - Orpington Twn</v>
          </cell>
        </row>
        <row r="1488">
          <cell r="A1488" t="str">
            <v>GT.0360.001.06.11</v>
          </cell>
          <cell r="B1488" t="str">
            <v>S OLF R2 - Bromley T</v>
          </cell>
        </row>
        <row r="1489">
          <cell r="A1489" t="str">
            <v>GT.0360.001.07</v>
          </cell>
          <cell r="B1489" t="str">
            <v>OLF - Camden</v>
          </cell>
        </row>
        <row r="1490">
          <cell r="A1490" t="str">
            <v>GT.0360.001.08</v>
          </cell>
          <cell r="B1490" t="str">
            <v>OLF - City of London</v>
          </cell>
        </row>
        <row r="1491">
          <cell r="A1491" t="str">
            <v>GT.0360.001.09</v>
          </cell>
          <cell r="B1491" t="str">
            <v>OLF - Croydon</v>
          </cell>
        </row>
        <row r="1492">
          <cell r="A1492" t="str">
            <v>GT.0360.001.09.01</v>
          </cell>
          <cell r="B1492" t="str">
            <v>OLF - New Addington</v>
          </cell>
        </row>
        <row r="1493">
          <cell r="A1493" t="str">
            <v>GT.0360.001.10</v>
          </cell>
          <cell r="B1493" t="str">
            <v>OLF - Ealing</v>
          </cell>
        </row>
        <row r="1494">
          <cell r="A1494" t="str">
            <v>GT.0360.001.10.01</v>
          </cell>
          <cell r="B1494" t="str">
            <v>OLF - Acton</v>
          </cell>
        </row>
        <row r="1495">
          <cell r="A1495" t="str">
            <v>GT.0360.001.10.02</v>
          </cell>
          <cell r="B1495" t="str">
            <v>OLF - Greenford</v>
          </cell>
        </row>
        <row r="1496">
          <cell r="A1496" t="str">
            <v>GT.0360.001.11</v>
          </cell>
          <cell r="B1496" t="str">
            <v>OLF - Enfield</v>
          </cell>
        </row>
        <row r="1497">
          <cell r="A1497" t="str">
            <v>GT.0360.001.11.01</v>
          </cell>
          <cell r="B1497" t="str">
            <v>OLF - A1010 Corridor</v>
          </cell>
        </row>
        <row r="1498">
          <cell r="A1498" t="str">
            <v>GT.0360.001.11.11</v>
          </cell>
          <cell r="B1498" t="str">
            <v>NE OLF R2 NE Enfield</v>
          </cell>
        </row>
        <row r="1499">
          <cell r="A1499" t="str">
            <v>GT.0360.001.12</v>
          </cell>
          <cell r="B1499" t="str">
            <v>OLF - Greenwich</v>
          </cell>
        </row>
        <row r="1500">
          <cell r="A1500" t="str">
            <v>GT.0360.001.13</v>
          </cell>
          <cell r="B1500" t="str">
            <v>OLF - Hackney</v>
          </cell>
        </row>
        <row r="1501">
          <cell r="A1501" t="str">
            <v>GT.0360.001.14</v>
          </cell>
          <cell r="B1501" t="str">
            <v>OLF - Hammersmith &amp;</v>
          </cell>
        </row>
        <row r="1502">
          <cell r="A1502" t="str">
            <v>GT.0360.001.15</v>
          </cell>
          <cell r="B1502" t="str">
            <v>OLF - Haringey</v>
          </cell>
        </row>
        <row r="1503">
          <cell r="A1503" t="str">
            <v>GT.0360.001.15.01</v>
          </cell>
          <cell r="B1503" t="str">
            <v>OLF - Muswell Hill</v>
          </cell>
        </row>
        <row r="1504">
          <cell r="A1504" t="str">
            <v>GT.0360.001.15.02</v>
          </cell>
          <cell r="B1504" t="str">
            <v>OLF - Green Lanes</v>
          </cell>
        </row>
        <row r="1505">
          <cell r="A1505" t="str">
            <v>GT.0360.001.15.11</v>
          </cell>
          <cell r="B1505" t="str">
            <v>NE OLF R2 Green Lane</v>
          </cell>
        </row>
        <row r="1506">
          <cell r="A1506" t="str">
            <v>GT.0360.001.16</v>
          </cell>
          <cell r="B1506" t="str">
            <v>OLF - Harrow</v>
          </cell>
        </row>
        <row r="1507">
          <cell r="A1507" t="str">
            <v>GT.0360.001.16.01</v>
          </cell>
          <cell r="B1507" t="str">
            <v>OLF - Harrow Metropo</v>
          </cell>
        </row>
        <row r="1508">
          <cell r="A1508" t="str">
            <v>GT.0360.001.16.02</v>
          </cell>
          <cell r="B1508" t="str">
            <v>OLF - North Harrow</v>
          </cell>
        </row>
        <row r="1509">
          <cell r="A1509" t="str">
            <v>GT.0360.001.16.11</v>
          </cell>
          <cell r="B1509" t="str">
            <v>NW OLF R2 Harrow Tow</v>
          </cell>
        </row>
        <row r="1510">
          <cell r="A1510" t="str">
            <v>GT.0360.001.17</v>
          </cell>
          <cell r="B1510" t="str">
            <v>OLF - Havering</v>
          </cell>
        </row>
        <row r="1511">
          <cell r="A1511" t="str">
            <v>GT.0360.001.17.01</v>
          </cell>
          <cell r="B1511" t="str">
            <v>OLF - Rainham</v>
          </cell>
        </row>
        <row r="1512">
          <cell r="A1512" t="str">
            <v>GT.0360.001.17.02</v>
          </cell>
          <cell r="B1512" t="str">
            <v>OLF - Hornchurch</v>
          </cell>
        </row>
        <row r="1513">
          <cell r="A1513" t="str">
            <v>GT.0360.001.17.11</v>
          </cell>
          <cell r="B1513" t="str">
            <v>NE OLF R2 Rainham</v>
          </cell>
        </row>
        <row r="1514">
          <cell r="A1514" t="str">
            <v>GT.0360.001.18</v>
          </cell>
          <cell r="B1514" t="str">
            <v>OLF - Hillingdon</v>
          </cell>
        </row>
        <row r="1515">
          <cell r="A1515" t="str">
            <v>GT.0360.001.18.01</v>
          </cell>
          <cell r="B1515" t="str">
            <v>OLF - Hayes Town Cen</v>
          </cell>
        </row>
        <row r="1516">
          <cell r="A1516" t="str">
            <v>GT.0360.001.18.20</v>
          </cell>
          <cell r="B1516" t="str">
            <v>NW OLF Ruislip Manor</v>
          </cell>
        </row>
        <row r="1517">
          <cell r="A1517" t="str">
            <v>GT.0360.001.18.21</v>
          </cell>
          <cell r="B1517" t="str">
            <v>NW OLF Northwood Hil</v>
          </cell>
        </row>
        <row r="1518">
          <cell r="A1518" t="str">
            <v>GT.0360.001.19</v>
          </cell>
          <cell r="B1518" t="str">
            <v>OLF - Hounslow</v>
          </cell>
        </row>
        <row r="1519">
          <cell r="A1519" t="str">
            <v>GT.0360.001.19.01</v>
          </cell>
          <cell r="B1519" t="str">
            <v>OLF - Brentford</v>
          </cell>
        </row>
        <row r="1520">
          <cell r="A1520" t="str">
            <v>GT.0360.001.19.02</v>
          </cell>
          <cell r="B1520" t="str">
            <v>OLF - Hounslow</v>
          </cell>
        </row>
        <row r="1521">
          <cell r="A1521" t="str">
            <v>GT.0360.001.19.11</v>
          </cell>
          <cell r="B1521" t="str">
            <v>NW OLF R2 Brentford</v>
          </cell>
        </row>
        <row r="1522">
          <cell r="A1522" t="str">
            <v>GT.0360.001.19.12</v>
          </cell>
          <cell r="B1522" t="str">
            <v>NW OLF R2 Hounslow H</v>
          </cell>
        </row>
        <row r="1523">
          <cell r="A1523" t="str">
            <v>GT.0360.001.20</v>
          </cell>
          <cell r="B1523" t="str">
            <v>OLF - Islington</v>
          </cell>
        </row>
        <row r="1524">
          <cell r="A1524" t="str">
            <v>GT.0360.001.21</v>
          </cell>
          <cell r="B1524" t="str">
            <v>OLF - Kensington &amp; C</v>
          </cell>
        </row>
        <row r="1525">
          <cell r="A1525" t="str">
            <v>GT.0360.001.21.01</v>
          </cell>
          <cell r="B1525" t="str">
            <v>OLF - Archway</v>
          </cell>
        </row>
        <row r="1526">
          <cell r="A1526" t="str">
            <v>GT.0360.001.22</v>
          </cell>
          <cell r="B1526" t="str">
            <v>OLF - Kingston</v>
          </cell>
        </row>
        <row r="1527">
          <cell r="A1527" t="str">
            <v>GT.0360.001.22.01</v>
          </cell>
          <cell r="B1527" t="str">
            <v>OLF - Kingston High</v>
          </cell>
        </row>
        <row r="1528">
          <cell r="A1528" t="str">
            <v>GT.0360.001.22.11</v>
          </cell>
          <cell r="B1528" t="str">
            <v>S OLF R2 Kingston To</v>
          </cell>
        </row>
        <row r="1529">
          <cell r="A1529" t="str">
            <v>GT.0360.001.23</v>
          </cell>
          <cell r="B1529" t="str">
            <v>OLF - Lambeth</v>
          </cell>
        </row>
        <row r="1530">
          <cell r="A1530" t="str">
            <v>GT.0360.001.23.01</v>
          </cell>
          <cell r="B1530" t="str">
            <v>OLF - West Norwood D</v>
          </cell>
        </row>
        <row r="1531">
          <cell r="A1531" t="str">
            <v>GT.0360.001.23.02</v>
          </cell>
          <cell r="B1531" t="str">
            <v>OLF - Streatham Twn</v>
          </cell>
        </row>
        <row r="1532">
          <cell r="A1532" t="str">
            <v>GT.0360.001.23.11</v>
          </cell>
          <cell r="B1532" t="str">
            <v>S OLF R2 West Norwoo</v>
          </cell>
        </row>
        <row r="1533">
          <cell r="A1533" t="str">
            <v>GT.0360.001.23.12</v>
          </cell>
          <cell r="B1533" t="str">
            <v>S OLF R2 Streatham</v>
          </cell>
        </row>
        <row r="1534">
          <cell r="A1534" t="str">
            <v>GT.0360.001.23.30</v>
          </cell>
          <cell r="B1534" t="str">
            <v>S OLF PP Lambeth</v>
          </cell>
        </row>
        <row r="1535">
          <cell r="A1535" t="str">
            <v>GT.0360.001.24</v>
          </cell>
          <cell r="B1535" t="str">
            <v>OLF - Lewisham</v>
          </cell>
        </row>
        <row r="1536">
          <cell r="A1536" t="str">
            <v>GT.0360.001.24.01</v>
          </cell>
          <cell r="B1536" t="str">
            <v>OLF - Catford Broadw</v>
          </cell>
        </row>
        <row r="1537">
          <cell r="A1537" t="str">
            <v>GT.0360.001.24.11</v>
          </cell>
          <cell r="B1537" t="str">
            <v>S OLF R2 Catford</v>
          </cell>
        </row>
        <row r="1538">
          <cell r="A1538" t="str">
            <v>GT.0360.001.24.12</v>
          </cell>
          <cell r="B1538" t="str">
            <v>S OLF R2 Deptford</v>
          </cell>
        </row>
        <row r="1539">
          <cell r="A1539" t="str">
            <v>GT.0360.001.24.30</v>
          </cell>
          <cell r="B1539" t="str">
            <v>S OLF PP Lewisham</v>
          </cell>
        </row>
        <row r="1540">
          <cell r="A1540" t="str">
            <v>GT.0360.001.25</v>
          </cell>
          <cell r="B1540" t="str">
            <v>OLF - Merton</v>
          </cell>
        </row>
        <row r="1541">
          <cell r="A1541" t="str">
            <v>GT.0360.001.25.11</v>
          </cell>
          <cell r="B1541" t="str">
            <v>S OLF R2 Mitcham</v>
          </cell>
        </row>
        <row r="1542">
          <cell r="A1542" t="str">
            <v>GT.0360.001.26</v>
          </cell>
          <cell r="B1542" t="str">
            <v>OLF - Newham</v>
          </cell>
        </row>
        <row r="1543">
          <cell r="A1543" t="str">
            <v>GT.0360.001.27</v>
          </cell>
          <cell r="B1543" t="str">
            <v>OLF - Redbridge</v>
          </cell>
        </row>
        <row r="1544">
          <cell r="A1544" t="str">
            <v>GT.0360.001.27.20</v>
          </cell>
          <cell r="B1544" t="str">
            <v>NE OLF Barkingside M</v>
          </cell>
        </row>
        <row r="1545">
          <cell r="A1545" t="str">
            <v>GT.0360.001.28</v>
          </cell>
          <cell r="B1545" t="str">
            <v>OLF - Richmond</v>
          </cell>
        </row>
        <row r="1546">
          <cell r="A1546" t="str">
            <v>GT.0360.001.28.01</v>
          </cell>
          <cell r="B1546" t="str">
            <v>OLF - Twickenham</v>
          </cell>
        </row>
        <row r="1547">
          <cell r="A1547" t="str">
            <v>GT.0360.001.28.02</v>
          </cell>
          <cell r="B1547" t="str">
            <v>OLF - Whitton</v>
          </cell>
        </row>
        <row r="1548">
          <cell r="A1548" t="str">
            <v>GT.0360.001.28.03</v>
          </cell>
          <cell r="B1548" t="str">
            <v>OLF - Barnes</v>
          </cell>
        </row>
        <row r="1549">
          <cell r="A1549" t="str">
            <v>GT.0360.001.28.20</v>
          </cell>
          <cell r="B1549" t="str">
            <v>NW OLF Twickenham MD</v>
          </cell>
        </row>
        <row r="1550">
          <cell r="A1550" t="str">
            <v>GT.0360.001.29</v>
          </cell>
          <cell r="B1550" t="str">
            <v>OLF - Southwark</v>
          </cell>
        </row>
        <row r="1551">
          <cell r="A1551" t="str">
            <v>GT.0360.001.29.11</v>
          </cell>
          <cell r="B1551" t="str">
            <v>S OLF R2 Nunhead</v>
          </cell>
        </row>
        <row r="1552">
          <cell r="A1552" t="str">
            <v>GT.0360.001.30</v>
          </cell>
          <cell r="B1552" t="str">
            <v>OLF - Sutton</v>
          </cell>
        </row>
        <row r="1553">
          <cell r="A1553" t="str">
            <v>GT.0360.001.30.11</v>
          </cell>
          <cell r="B1553" t="str">
            <v>S OLF R2 Hackbridge</v>
          </cell>
        </row>
        <row r="1554">
          <cell r="A1554" t="str">
            <v>GT.0360.001.30.12</v>
          </cell>
          <cell r="B1554" t="str">
            <v>S OLF R2 North Cheam</v>
          </cell>
        </row>
        <row r="1555">
          <cell r="A1555" t="str">
            <v>GT.0360.001.31</v>
          </cell>
          <cell r="B1555" t="str">
            <v>OLF - Tower Hamlets</v>
          </cell>
        </row>
        <row r="1556">
          <cell r="A1556" t="str">
            <v>GT.0360.001.31.30</v>
          </cell>
          <cell r="B1556" t="str">
            <v>NE OLF PP Tower Haml</v>
          </cell>
        </row>
        <row r="1557">
          <cell r="A1557" t="str">
            <v>GT.0360.001.32</v>
          </cell>
          <cell r="B1557" t="str">
            <v>OLF - Waltham Forest</v>
          </cell>
        </row>
        <row r="1558">
          <cell r="A1558" t="str">
            <v>GT.0360.001.32.01</v>
          </cell>
          <cell r="B1558" t="str">
            <v>OLF - Wood Street Tw</v>
          </cell>
        </row>
        <row r="1559">
          <cell r="A1559" t="str">
            <v>GT.0360.001.32.11</v>
          </cell>
          <cell r="B1559" t="str">
            <v>NE OLF R2 Blackhorse</v>
          </cell>
        </row>
        <row r="1560">
          <cell r="A1560" t="str">
            <v>GT.0360.001.32.12</v>
          </cell>
          <cell r="B1560" t="str">
            <v>NE OLF R2 Wood Stree</v>
          </cell>
        </row>
        <row r="1561">
          <cell r="A1561" t="str">
            <v>GT.0360.001.33</v>
          </cell>
          <cell r="B1561" t="str">
            <v>OLF - Wandsworth</v>
          </cell>
        </row>
        <row r="1562">
          <cell r="A1562" t="str">
            <v>GT.0360.001.33.01</v>
          </cell>
          <cell r="B1562" t="str">
            <v>OLF - Tooting</v>
          </cell>
        </row>
        <row r="1563">
          <cell r="A1563" t="str">
            <v>GT.0360.001.33.11</v>
          </cell>
          <cell r="B1563" t="str">
            <v>S OLF R2 Balham</v>
          </cell>
        </row>
        <row r="1564">
          <cell r="A1564" t="str">
            <v>GT.0360.001.40</v>
          </cell>
          <cell r="B1564" t="str">
            <v>Code not required</v>
          </cell>
        </row>
        <row r="1565">
          <cell r="A1565" t="str">
            <v>GT.0360.002</v>
          </cell>
          <cell r="B1565" t="str">
            <v>REGENERATION-FUNDS</v>
          </cell>
        </row>
        <row r="1566">
          <cell r="A1566" t="str">
            <v>GT.0360.002.01</v>
          </cell>
          <cell r="B1566" t="str">
            <v>REGENERATION-FUNDS</v>
          </cell>
        </row>
        <row r="1567">
          <cell r="A1567" t="str">
            <v>GT.0360.002.02</v>
          </cell>
          <cell r="B1567" t="str">
            <v>Design for London</v>
          </cell>
        </row>
        <row r="1568">
          <cell r="A1568" t="str">
            <v>GT.0360.002.03</v>
          </cell>
          <cell r="B1568" t="str">
            <v>High Street 2012</v>
          </cell>
        </row>
        <row r="1569">
          <cell r="A1569" t="str">
            <v>GT.0360.002.04</v>
          </cell>
          <cell r="B1569" t="str">
            <v>All London Green Gri</v>
          </cell>
        </row>
        <row r="1570">
          <cell r="A1570" t="str">
            <v>GT.0360.002.05</v>
          </cell>
          <cell r="B1570" t="str">
            <v>Making Space Dalston</v>
          </cell>
        </row>
        <row r="1571">
          <cell r="A1571" t="str">
            <v>GT.0360.002.06</v>
          </cell>
          <cell r="B1571" t="str">
            <v>Woolwich Spaces &amp; A2</v>
          </cell>
        </row>
        <row r="1572">
          <cell r="A1572" t="str">
            <v>GT.0360.002.07</v>
          </cell>
          <cell r="B1572" t="str">
            <v>Rainham Public Realm</v>
          </cell>
        </row>
        <row r="1573">
          <cell r="A1573" t="str">
            <v>GT.0360.002.08</v>
          </cell>
          <cell r="B1573" t="str">
            <v>Green Enterprise Dis</v>
          </cell>
        </row>
        <row r="1574">
          <cell r="A1574" t="str">
            <v>GT.0360.002.09</v>
          </cell>
          <cell r="B1574" t="str">
            <v>Festival of Architec</v>
          </cell>
        </row>
        <row r="1575">
          <cell r="A1575" t="str">
            <v>GT.0360.003</v>
          </cell>
          <cell r="B1575" t="str">
            <v>REGENERATION-NON FUN</v>
          </cell>
        </row>
        <row r="1576">
          <cell r="A1576" t="str">
            <v>GT.0360.003.01</v>
          </cell>
          <cell r="B1576" t="str">
            <v>REGENERATION-NON FUN</v>
          </cell>
        </row>
        <row r="1577">
          <cell r="A1577" t="str">
            <v>GT.0360.003.01.01</v>
          </cell>
          <cell r="B1577" t="str">
            <v>Festival of Architec</v>
          </cell>
        </row>
        <row r="1578">
          <cell r="A1578" t="str">
            <v>GT.0360.003.01.02</v>
          </cell>
          <cell r="B1578" t="str">
            <v>Summer High Streets</v>
          </cell>
        </row>
        <row r="1579">
          <cell r="A1579" t="str">
            <v>GT.0360.003.02</v>
          </cell>
          <cell r="B1579" t="str">
            <v>Central Programme Bu</v>
          </cell>
        </row>
        <row r="1580">
          <cell r="A1580" t="str">
            <v>GT.0360.003.02.01</v>
          </cell>
          <cell r="B1580" t="str">
            <v>O Old Street</v>
          </cell>
        </row>
        <row r="1581">
          <cell r="A1581" t="str">
            <v>GT.0360.003.02.02</v>
          </cell>
          <cell r="B1581" t="str">
            <v>O Festival of Archit</v>
          </cell>
        </row>
        <row r="1582">
          <cell r="A1582" t="str">
            <v>GT.0360.003.02.03</v>
          </cell>
          <cell r="B1582" t="str">
            <v>O Tottenham study</v>
          </cell>
        </row>
        <row r="1583">
          <cell r="A1583" t="str">
            <v>GT.0360.003.02.04</v>
          </cell>
          <cell r="B1583" t="str">
            <v>O Forgotten Spaces</v>
          </cell>
        </row>
        <row r="1584">
          <cell r="A1584" t="str">
            <v>GT.0360.003.02.05</v>
          </cell>
          <cell r="B1584" t="str">
            <v>S Elephant Urban Des</v>
          </cell>
        </row>
        <row r="1585">
          <cell r="A1585" t="str">
            <v>GT.0360.003.02.06</v>
          </cell>
          <cell r="B1585" t="str">
            <v>Crystal Palace Consu</v>
          </cell>
        </row>
        <row r="1586">
          <cell r="A1586" t="str">
            <v>GT.0360.003.02.07</v>
          </cell>
          <cell r="B1586" t="str">
            <v>THFC  Stadium Advice</v>
          </cell>
        </row>
        <row r="1587">
          <cell r="A1587" t="str">
            <v>GT.0360.003.03</v>
          </cell>
          <cell r="B1587" t="str">
            <v>O Central Training B</v>
          </cell>
        </row>
        <row r="1588">
          <cell r="A1588" t="str">
            <v>GT.0360.003.04</v>
          </cell>
          <cell r="B1588" t="str">
            <v>Ravensbourne College</v>
          </cell>
        </row>
        <row r="1589">
          <cell r="A1589" t="str">
            <v>GT.0360.003.05</v>
          </cell>
          <cell r="B1589" t="str">
            <v>Crystal Palace Park</v>
          </cell>
        </row>
        <row r="1590">
          <cell r="A1590" t="str">
            <v>GT.0360.003.11</v>
          </cell>
          <cell r="B1590" t="str">
            <v>NW externally funded</v>
          </cell>
        </row>
        <row r="1591">
          <cell r="A1591" t="str">
            <v>GT.0360.003.12</v>
          </cell>
          <cell r="B1591" t="str">
            <v>NE externally funded</v>
          </cell>
        </row>
        <row r="1592">
          <cell r="A1592" t="str">
            <v>GT.0360.003.13</v>
          </cell>
          <cell r="B1592" t="str">
            <v>S externally funded</v>
          </cell>
        </row>
        <row r="1593">
          <cell r="A1593" t="str">
            <v>GT.0360.003.14</v>
          </cell>
          <cell r="B1593" t="str">
            <v>O other externally f</v>
          </cell>
        </row>
        <row r="1594">
          <cell r="A1594" t="str">
            <v>GT.0360.003.21</v>
          </cell>
          <cell r="B1594" t="str">
            <v>S Elephant Roundabou</v>
          </cell>
        </row>
        <row r="1595">
          <cell r="A1595" t="str">
            <v>GT.0360.003.22</v>
          </cell>
          <cell r="B1595" t="str">
            <v>NE All London Green</v>
          </cell>
        </row>
        <row r="1596">
          <cell r="A1596" t="str">
            <v>GT.0360.003.23</v>
          </cell>
          <cell r="B1596" t="str">
            <v>S London's Great Out</v>
          </cell>
        </row>
        <row r="1597">
          <cell r="A1597" t="str">
            <v>GT.0360.004</v>
          </cell>
          <cell r="B1597" t="str">
            <v>Capital Projects &amp; D</v>
          </cell>
        </row>
        <row r="1598">
          <cell r="A1598" t="str">
            <v>GT.0360.004.01</v>
          </cell>
          <cell r="B1598" t="str">
            <v>Crystal Palace DfL</v>
          </cell>
        </row>
        <row r="1599">
          <cell r="A1599" t="str">
            <v>GT.0360.004.02</v>
          </cell>
          <cell r="B1599" t="str">
            <v>Londons Great Outdoo</v>
          </cell>
        </row>
        <row r="1600">
          <cell r="A1600" t="str">
            <v>GT.0360.004.03</v>
          </cell>
          <cell r="B1600" t="str">
            <v>London Riverside A13</v>
          </cell>
        </row>
        <row r="1601">
          <cell r="A1601" t="str">
            <v>GT.0360.004.04</v>
          </cell>
          <cell r="B1601" t="str">
            <v>MRF scoping</v>
          </cell>
        </row>
        <row r="1602">
          <cell r="A1602" t="str">
            <v>GT.0360.004.05</v>
          </cell>
          <cell r="B1602" t="str">
            <v>Housing Design Guide</v>
          </cell>
        </row>
        <row r="1603">
          <cell r="A1603" t="str">
            <v>GT.0360.005</v>
          </cell>
          <cell r="B1603" t="str">
            <v>Regeneration Team Pr</v>
          </cell>
        </row>
        <row r="1604">
          <cell r="A1604" t="str">
            <v>GT.0360.005.01</v>
          </cell>
          <cell r="B1604" t="str">
            <v>Super Connected Citi</v>
          </cell>
        </row>
        <row r="1605">
          <cell r="A1605" t="str">
            <v>GT.0360.005.02</v>
          </cell>
          <cell r="B1605" t="str">
            <v>Elephant Roundabout</v>
          </cell>
        </row>
        <row r="1606">
          <cell r="A1606" t="str">
            <v>GT.0360.006</v>
          </cell>
          <cell r="B1606" t="str">
            <v>Growing Places Fund</v>
          </cell>
        </row>
        <row r="1607">
          <cell r="A1607" t="str">
            <v>GT.0360.006.01</v>
          </cell>
          <cell r="B1607" t="str">
            <v>GPF General</v>
          </cell>
        </row>
        <row r="1608">
          <cell r="A1608" t="str">
            <v>GT.0360.006.02</v>
          </cell>
          <cell r="B1608" t="str">
            <v>GPF Open Institute</v>
          </cell>
        </row>
        <row r="1609">
          <cell r="A1609" t="str">
            <v>GT.0360.006.03</v>
          </cell>
          <cell r="B1609" t="str">
            <v>GPF Sanofi</v>
          </cell>
        </row>
        <row r="1610">
          <cell r="A1610" t="str">
            <v>GT.0360.006.04</v>
          </cell>
          <cell r="B1610" t="str">
            <v>GPF Adv Therap Disco</v>
          </cell>
        </row>
        <row r="1611">
          <cell r="A1611" t="str">
            <v>GT.0360.006.05</v>
          </cell>
          <cell r="B1611" t="str">
            <v>GPF Super Connected</v>
          </cell>
        </row>
        <row r="1612">
          <cell r="A1612" t="str">
            <v>GT.0360.006.06</v>
          </cell>
          <cell r="B1612" t="str">
            <v>GPF Export Programme</v>
          </cell>
        </row>
        <row r="1613">
          <cell r="A1613" t="str">
            <v>GT.0360.006.07</v>
          </cell>
          <cell r="B1613" t="str">
            <v>GPF Film London</v>
          </cell>
        </row>
        <row r="1614">
          <cell r="A1614" t="str">
            <v>GT.0360.006.08</v>
          </cell>
          <cell r="B1614" t="str">
            <v>GPF Apprenticeships</v>
          </cell>
        </row>
        <row r="1615">
          <cell r="A1615" t="str">
            <v>GT.0360.006.09</v>
          </cell>
          <cell r="B1615" t="str">
            <v>GPF SME Business Sup</v>
          </cell>
        </row>
        <row r="1616">
          <cell r="A1616" t="str">
            <v>GT.0360.006.09.01</v>
          </cell>
          <cell r="B1616" t="str">
            <v>GPF SME Research</v>
          </cell>
        </row>
        <row r="1617">
          <cell r="A1617" t="str">
            <v>GT.0360.006.09.02</v>
          </cell>
          <cell r="B1617" t="str">
            <v>GPF SME Web portal</v>
          </cell>
        </row>
        <row r="1618">
          <cell r="A1618" t="str">
            <v>GT.0360.006.09.03</v>
          </cell>
          <cell r="B1618" t="str">
            <v>GPF SME BIDs</v>
          </cell>
        </row>
        <row r="1619">
          <cell r="A1619" t="str">
            <v>GT.0360.006.10</v>
          </cell>
          <cell r="B1619" t="str">
            <v>GPF Skills &amp; Careers</v>
          </cell>
        </row>
        <row r="1620">
          <cell r="A1620" t="str">
            <v>GT.0360.006.11</v>
          </cell>
          <cell r="B1620" t="str">
            <v>LOAN-GPF London Work</v>
          </cell>
        </row>
        <row r="1621">
          <cell r="A1621" t="str">
            <v>GT.0360.006.12</v>
          </cell>
          <cell r="B1621" t="str">
            <v>GPF MedCity</v>
          </cell>
        </row>
        <row r="1622">
          <cell r="A1622" t="str">
            <v>GT.0360.006.13</v>
          </cell>
          <cell r="B1622" t="str">
            <v>GPF Construction Gro</v>
          </cell>
        </row>
        <row r="1623">
          <cell r="A1623" t="str">
            <v>GT.0360.006.14</v>
          </cell>
          <cell r="B1623" t="str">
            <v>GPF FE Capital Inves</v>
          </cell>
        </row>
        <row r="1624">
          <cell r="A1624" t="str">
            <v>GT.0360.006.15</v>
          </cell>
          <cell r="B1624" t="str">
            <v>GPF Digital Skills</v>
          </cell>
        </row>
        <row r="1625">
          <cell r="A1625" t="str">
            <v>GT.0360.006.16</v>
          </cell>
          <cell r="B1625" t="str">
            <v>GPF Broadband Action</v>
          </cell>
        </row>
        <row r="1626">
          <cell r="A1626" t="str">
            <v>GT.0360.006.17</v>
          </cell>
          <cell r="B1626" t="str">
            <v>GPF Open Institute</v>
          </cell>
        </row>
        <row r="1627">
          <cell r="A1627" t="str">
            <v>GT.0360.006.18</v>
          </cell>
          <cell r="B1627" t="str">
            <v>GPF Games Plan</v>
          </cell>
        </row>
        <row r="1628">
          <cell r="A1628" t="str">
            <v>GT.0360.006.19</v>
          </cell>
          <cell r="B1628" t="str">
            <v>GPF Regen Programme</v>
          </cell>
        </row>
        <row r="1629">
          <cell r="A1629" t="str">
            <v>GT.0360.006.19.01</v>
          </cell>
          <cell r="B1629" t="str">
            <v>REGEN SAT</v>
          </cell>
        </row>
        <row r="1630">
          <cell r="A1630" t="str">
            <v>GT.0360.006.19.02</v>
          </cell>
          <cell r="B1630" t="str">
            <v>REGENERATION PUBLICA</v>
          </cell>
        </row>
        <row r="1631">
          <cell r="A1631" t="str">
            <v>GT.0360.006.19.03</v>
          </cell>
          <cell r="B1631" t="str">
            <v>HIGH STREET NETWORK</v>
          </cell>
        </row>
        <row r="1632">
          <cell r="A1632" t="str">
            <v>GT.0360.006.20</v>
          </cell>
          <cell r="B1632" t="str">
            <v>GPF science cluster</v>
          </cell>
        </row>
        <row r="1633">
          <cell r="A1633" t="str">
            <v>GT.0360.006.21</v>
          </cell>
          <cell r="B1633" t="str">
            <v>GPF Indie Camp</v>
          </cell>
        </row>
        <row r="1634">
          <cell r="A1634" t="str">
            <v>GT.0360.006.22</v>
          </cell>
          <cell r="B1634" t="str">
            <v>GPF Med Tech Innovat</v>
          </cell>
        </row>
        <row r="1635">
          <cell r="A1635" t="str">
            <v>GT.0360.006.26</v>
          </cell>
          <cell r="B1635" t="str">
            <v>GPF Export Prog exte</v>
          </cell>
        </row>
        <row r="1636">
          <cell r="A1636" t="str">
            <v>GT.0360.006.27</v>
          </cell>
          <cell r="B1636" t="str">
            <v>GPF SciTech Wrkspace</v>
          </cell>
        </row>
        <row r="1637">
          <cell r="A1637" t="str">
            <v>GT.0360.006.28</v>
          </cell>
          <cell r="B1637" t="str">
            <v>London Regeneration</v>
          </cell>
        </row>
        <row r="1638">
          <cell r="A1638" t="str">
            <v>GT.0360.006.28.01</v>
          </cell>
          <cell r="B1638" t="str">
            <v>LRF Support Crowdfun</v>
          </cell>
        </row>
        <row r="1639">
          <cell r="A1639" t="str">
            <v>GT.0360.006.28.02</v>
          </cell>
          <cell r="B1639" t="str">
            <v>LRF Commissioning Fu</v>
          </cell>
        </row>
        <row r="1640">
          <cell r="A1640" t="str">
            <v>GT.0360.006.28.03</v>
          </cell>
          <cell r="B1640" t="str">
            <v>LRF Communication</v>
          </cell>
        </row>
        <row r="1641">
          <cell r="A1641" t="str">
            <v>GT.0360.006.28.04</v>
          </cell>
          <cell r="B1641" t="str">
            <v>LRF Evaluation</v>
          </cell>
        </row>
        <row r="1642">
          <cell r="A1642" t="str">
            <v>GT.0360.006.28.05</v>
          </cell>
          <cell r="B1642" t="str">
            <v>LRF Research High St</v>
          </cell>
        </row>
        <row r="1643">
          <cell r="A1643" t="str">
            <v>GT.0360.006.28.06</v>
          </cell>
          <cell r="B1643" t="str">
            <v>LRF - PROGRAMME SUPP</v>
          </cell>
        </row>
        <row r="1644">
          <cell r="A1644" t="str">
            <v>GT.0360.006.29</v>
          </cell>
          <cell r="B1644" t="str">
            <v>Access Europe</v>
          </cell>
        </row>
        <row r="1645">
          <cell r="A1645" t="str">
            <v>GT.0360.006.30</v>
          </cell>
          <cell r="B1645" t="str">
            <v>U'standing Markets</v>
          </cell>
        </row>
        <row r="1646">
          <cell r="A1646" t="str">
            <v>GT.0360.006.31</v>
          </cell>
          <cell r="B1646" t="str">
            <v>Follow on spaces</v>
          </cell>
        </row>
        <row r="1647">
          <cell r="A1647" t="str">
            <v>GT.0360.006.32</v>
          </cell>
          <cell r="B1647" t="str">
            <v>Industrial Est Teams</v>
          </cell>
        </row>
        <row r="1648">
          <cell r="A1648" t="str">
            <v>GT.0360.006.33</v>
          </cell>
          <cell r="B1648" t="str">
            <v>LONDON'S GROWING SMA</v>
          </cell>
        </row>
        <row r="1649">
          <cell r="A1649" t="str">
            <v>GT.0360.006.34</v>
          </cell>
          <cell r="B1649" t="str">
            <v>UNDERSTANDING LONDON</v>
          </cell>
        </row>
        <row r="1650">
          <cell r="A1650" t="str">
            <v>GT.0360.006.35</v>
          </cell>
          <cell r="B1650" t="str">
            <v>GPF Digital Careers</v>
          </cell>
        </row>
        <row r="1651">
          <cell r="A1651" t="str">
            <v>GT.0360.006.36</v>
          </cell>
          <cell r="B1651" t="str">
            <v>GPF Fllw on spaceSME</v>
          </cell>
        </row>
        <row r="1652">
          <cell r="A1652" t="str">
            <v>GT.0360.006.37</v>
          </cell>
          <cell r="B1652" t="str">
            <v>FILM STUDIO DAGENHAM</v>
          </cell>
        </row>
        <row r="1653">
          <cell r="A1653" t="str">
            <v>GT.0360.007</v>
          </cell>
          <cell r="B1653" t="str">
            <v>Local Enterprise P's</v>
          </cell>
        </row>
        <row r="1654">
          <cell r="A1654" t="str">
            <v>GT.0360.007.01</v>
          </cell>
          <cell r="B1654" t="str">
            <v>LEP core fund</v>
          </cell>
        </row>
        <row r="1655">
          <cell r="A1655" t="str">
            <v>GT.0360.007.02</v>
          </cell>
          <cell r="B1655" t="str">
            <v>LEP capacity fund</v>
          </cell>
        </row>
        <row r="1656">
          <cell r="A1656" t="str">
            <v>GT.0360.008</v>
          </cell>
          <cell r="B1656" t="str">
            <v>Mayor's Regeneration</v>
          </cell>
        </row>
        <row r="1657">
          <cell r="A1657" t="str">
            <v>GT.0360.008.01</v>
          </cell>
          <cell r="B1657" t="str">
            <v>PS MRF General</v>
          </cell>
        </row>
        <row r="1658">
          <cell r="A1658" t="str">
            <v>GT.0360.008.02</v>
          </cell>
          <cell r="B1658" t="str">
            <v>MRF - Barking &amp; Dage</v>
          </cell>
        </row>
        <row r="1659">
          <cell r="A1659" t="str">
            <v>GT.0360.008.03</v>
          </cell>
          <cell r="B1659" t="str">
            <v>MRF - Barnet</v>
          </cell>
        </row>
        <row r="1660">
          <cell r="A1660" t="str">
            <v>GT.0360.008.04</v>
          </cell>
          <cell r="B1660" t="str">
            <v>MRF - Bexley</v>
          </cell>
        </row>
        <row r="1661">
          <cell r="A1661" t="str">
            <v>GT.0360.008.05</v>
          </cell>
          <cell r="B1661" t="str">
            <v>MRF - Brent</v>
          </cell>
        </row>
        <row r="1662">
          <cell r="A1662" t="str">
            <v>GT.0360.008.06</v>
          </cell>
          <cell r="B1662" t="str">
            <v>MRF - Bromley</v>
          </cell>
        </row>
        <row r="1663">
          <cell r="A1663" t="str">
            <v>GT.0360.008.07</v>
          </cell>
          <cell r="B1663" t="str">
            <v>MRF - Camden</v>
          </cell>
        </row>
        <row r="1664">
          <cell r="A1664" t="str">
            <v>GT.0360.008.07.01</v>
          </cell>
          <cell r="B1664" t="str">
            <v>NW MRF Cam Cobden Jc</v>
          </cell>
        </row>
        <row r="1665">
          <cell r="A1665" t="str">
            <v>GT.0360.008.07.02</v>
          </cell>
          <cell r="B1665" t="str">
            <v>DO NOT USE</v>
          </cell>
        </row>
        <row r="1666">
          <cell r="A1666" t="str">
            <v>GT.0360.008.07.03</v>
          </cell>
          <cell r="B1666" t="str">
            <v>DO NOT USE</v>
          </cell>
        </row>
        <row r="1667">
          <cell r="A1667" t="str">
            <v>GT.0360.008.08</v>
          </cell>
          <cell r="B1667" t="str">
            <v>MRF - City of London</v>
          </cell>
        </row>
        <row r="1668">
          <cell r="A1668" t="str">
            <v>GT.0360.008.09</v>
          </cell>
          <cell r="B1668" t="str">
            <v>MRF - Croydon</v>
          </cell>
        </row>
        <row r="1669">
          <cell r="A1669" t="str">
            <v>GT.0360.008.09.01</v>
          </cell>
          <cell r="B1669" t="str">
            <v>S MRF Croy New Add</v>
          </cell>
        </row>
        <row r="1670">
          <cell r="A1670" t="str">
            <v>GT.0360.008.09.02</v>
          </cell>
          <cell r="B1670" t="str">
            <v>S MRF Croy Wellesley</v>
          </cell>
        </row>
        <row r="1671">
          <cell r="A1671" t="str">
            <v>GT.0360.008.09.03</v>
          </cell>
          <cell r="B1671" t="str">
            <v>S MRF Croy High St R</v>
          </cell>
        </row>
        <row r="1672">
          <cell r="A1672" t="str">
            <v>GT.0360.008.09.04</v>
          </cell>
          <cell r="B1672" t="str">
            <v>S MRF Croy W Croy Gw</v>
          </cell>
        </row>
        <row r="1673">
          <cell r="A1673" t="str">
            <v>GT.0360.008.10</v>
          </cell>
          <cell r="B1673" t="str">
            <v>MRF - Ealing</v>
          </cell>
        </row>
        <row r="1674">
          <cell r="A1674" t="str">
            <v>GT.0360.008.10.01</v>
          </cell>
          <cell r="B1674" t="str">
            <v>NW MRF Eal Dine in S</v>
          </cell>
        </row>
        <row r="1675">
          <cell r="A1675" t="str">
            <v>GT.0360.008.10.02</v>
          </cell>
          <cell r="B1675" t="str">
            <v>NW MRF Eal SH High S</v>
          </cell>
        </row>
        <row r="1676">
          <cell r="A1676" t="str">
            <v>GT.0360.008.11</v>
          </cell>
          <cell r="B1676" t="str">
            <v>MRF - Enfield</v>
          </cell>
        </row>
        <row r="1677">
          <cell r="A1677" t="str">
            <v>GT.0360.008.11.01</v>
          </cell>
          <cell r="B1677" t="str">
            <v>DO NOT USE</v>
          </cell>
        </row>
        <row r="1678">
          <cell r="A1678" t="str">
            <v>GT.0360.008.12</v>
          </cell>
          <cell r="B1678" t="str">
            <v>MRF - Greenwich</v>
          </cell>
        </row>
        <row r="1679">
          <cell r="A1679" t="str">
            <v>GT.0360.008.13</v>
          </cell>
          <cell r="B1679" t="str">
            <v>MRF - Hackney</v>
          </cell>
        </row>
        <row r="1680">
          <cell r="A1680" t="str">
            <v>GT.0360.008.13.01</v>
          </cell>
          <cell r="B1680" t="str">
            <v>DO NOT USE</v>
          </cell>
        </row>
        <row r="1681">
          <cell r="A1681" t="str">
            <v>GT.0360.008.13.02</v>
          </cell>
          <cell r="B1681" t="str">
            <v>DO NOT USE</v>
          </cell>
        </row>
        <row r="1682">
          <cell r="A1682" t="str">
            <v>GT.0360.008.14</v>
          </cell>
          <cell r="B1682" t="str">
            <v>MRF - Hammersmith &amp;</v>
          </cell>
        </row>
        <row r="1683">
          <cell r="A1683" t="str">
            <v>GT.0360.008.15</v>
          </cell>
          <cell r="B1683" t="str">
            <v>MRF - Haringey</v>
          </cell>
        </row>
        <row r="1684">
          <cell r="A1684" t="str">
            <v>GT.0360.008.15.01</v>
          </cell>
          <cell r="B1684" t="str">
            <v>NE MRF Har 639 High</v>
          </cell>
        </row>
        <row r="1685">
          <cell r="A1685" t="str">
            <v>GT.0360.008.15.02</v>
          </cell>
          <cell r="B1685" t="str">
            <v>NE MRF Har Opp Inv F</v>
          </cell>
        </row>
        <row r="1686">
          <cell r="A1686" t="str">
            <v>GT.0360.008.15.03</v>
          </cell>
          <cell r="B1686" t="str">
            <v>NE MRF Har North Tot</v>
          </cell>
        </row>
        <row r="1687">
          <cell r="A1687" t="str">
            <v>GT.0360.008.15.04</v>
          </cell>
          <cell r="B1687" t="str">
            <v>NE MRF Har Emp &amp; Ski</v>
          </cell>
        </row>
        <row r="1688">
          <cell r="A1688" t="str">
            <v>GT.0360.008.15.05</v>
          </cell>
          <cell r="B1688" t="str">
            <v>DO NOT USE</v>
          </cell>
        </row>
        <row r="1689">
          <cell r="A1689" t="str">
            <v>GT.0360.008.15.06</v>
          </cell>
          <cell r="B1689" t="str">
            <v>NE MRF Har White Har</v>
          </cell>
        </row>
        <row r="1690">
          <cell r="A1690" t="str">
            <v>GT.0360.008.16</v>
          </cell>
          <cell r="B1690" t="str">
            <v>MRF - Harrow</v>
          </cell>
        </row>
        <row r="1691">
          <cell r="A1691" t="str">
            <v>GT.0360.008.17</v>
          </cell>
          <cell r="B1691" t="str">
            <v>MRF - Havering</v>
          </cell>
        </row>
        <row r="1692">
          <cell r="A1692" t="str">
            <v>GT.0360.008.18</v>
          </cell>
          <cell r="B1692" t="str">
            <v>MRF - Hillingdon</v>
          </cell>
        </row>
        <row r="1693">
          <cell r="A1693" t="str">
            <v>GT.0360.008.19</v>
          </cell>
          <cell r="B1693" t="str">
            <v>MRF - Hounslow</v>
          </cell>
        </row>
        <row r="1694">
          <cell r="A1694" t="str">
            <v>GT.0360.008.20</v>
          </cell>
          <cell r="B1694" t="str">
            <v>MRF - Islington</v>
          </cell>
        </row>
        <row r="1695">
          <cell r="A1695" t="str">
            <v>GT.0360.008.21</v>
          </cell>
          <cell r="B1695" t="str">
            <v>MRF - Kensington &amp; C</v>
          </cell>
        </row>
        <row r="1696">
          <cell r="A1696" t="str">
            <v>GT.0360.008.22</v>
          </cell>
          <cell r="B1696" t="str">
            <v>MRF - Kingston</v>
          </cell>
        </row>
        <row r="1697">
          <cell r="A1697" t="str">
            <v>GT.0360.008.23</v>
          </cell>
          <cell r="B1697" t="str">
            <v>MRF - Lambeth</v>
          </cell>
        </row>
        <row r="1698">
          <cell r="A1698" t="str">
            <v>GT.0360.008.24</v>
          </cell>
          <cell r="B1698" t="str">
            <v>MRF - Lewisham</v>
          </cell>
        </row>
        <row r="1699">
          <cell r="A1699" t="str">
            <v>GT.0360.008.24.01</v>
          </cell>
          <cell r="B1699" t="str">
            <v>S MRF Lew Lewisham G</v>
          </cell>
        </row>
        <row r="1700">
          <cell r="A1700" t="str">
            <v>GT.0360.008.25</v>
          </cell>
          <cell r="B1700" t="str">
            <v>MRF - Merton</v>
          </cell>
        </row>
        <row r="1701">
          <cell r="A1701" t="str">
            <v>GT.0360.008.25.01</v>
          </cell>
          <cell r="B1701" t="str">
            <v>DO NOT USE</v>
          </cell>
        </row>
        <row r="1702">
          <cell r="A1702" t="str">
            <v>GT.0360.008.26</v>
          </cell>
          <cell r="B1702" t="str">
            <v>MRF - Newham</v>
          </cell>
        </row>
        <row r="1703">
          <cell r="A1703" t="str">
            <v>GT.0360.008.27</v>
          </cell>
          <cell r="B1703" t="str">
            <v>MRF - Redbridge</v>
          </cell>
        </row>
        <row r="1704">
          <cell r="A1704" t="str">
            <v>GT.0360.008.28</v>
          </cell>
          <cell r="B1704" t="str">
            <v>MRF - Richmond</v>
          </cell>
        </row>
        <row r="1705">
          <cell r="A1705" t="str">
            <v>GT.0360.008.29</v>
          </cell>
          <cell r="B1705" t="str">
            <v>MRF - Southwark</v>
          </cell>
        </row>
        <row r="1706">
          <cell r="A1706" t="str">
            <v>GT.0360.008.29.01</v>
          </cell>
          <cell r="B1706" t="str">
            <v>S MRF Swk Peckham Ry</v>
          </cell>
        </row>
        <row r="1707">
          <cell r="A1707" t="str">
            <v>GT.0360.008.30</v>
          </cell>
          <cell r="B1707" t="str">
            <v>MRF - Sutton</v>
          </cell>
        </row>
        <row r="1708">
          <cell r="A1708" t="str">
            <v>GT.0360.008.31</v>
          </cell>
          <cell r="B1708" t="str">
            <v>MRF - Tower Hamlets</v>
          </cell>
        </row>
        <row r="1709">
          <cell r="A1709" t="str">
            <v>GT.0360.008.32</v>
          </cell>
          <cell r="B1709" t="str">
            <v>MRF - Waltham Forest</v>
          </cell>
        </row>
        <row r="1710">
          <cell r="A1710" t="str">
            <v>GT.0360.008.33</v>
          </cell>
          <cell r="B1710" t="str">
            <v>MRF - Wandsworth</v>
          </cell>
        </row>
        <row r="1711">
          <cell r="A1711" t="str">
            <v>GT.0360.009</v>
          </cell>
          <cell r="B1711" t="str">
            <v>London Enterprise Fu</v>
          </cell>
        </row>
        <row r="1712">
          <cell r="A1712" t="str">
            <v>GT.0360.009.01</v>
          </cell>
          <cell r="B1712" t="str">
            <v>PS LEF General</v>
          </cell>
        </row>
        <row r="1713">
          <cell r="A1713" t="str">
            <v>GT.0360.009.02</v>
          </cell>
          <cell r="B1713" t="str">
            <v>LEF - Barking &amp; Dage</v>
          </cell>
        </row>
        <row r="1714">
          <cell r="A1714" t="str">
            <v>GT.0360.009.03</v>
          </cell>
          <cell r="B1714" t="str">
            <v>LEF - Barnet</v>
          </cell>
        </row>
        <row r="1715">
          <cell r="A1715" t="str">
            <v>GT.0360.009.04</v>
          </cell>
          <cell r="B1715" t="str">
            <v>LEF - Bexley</v>
          </cell>
        </row>
        <row r="1716">
          <cell r="A1716" t="str">
            <v>GT.0360.009.05</v>
          </cell>
          <cell r="B1716" t="str">
            <v>LEF - Brent</v>
          </cell>
        </row>
        <row r="1717">
          <cell r="A1717" t="str">
            <v>GT.0360.009.06</v>
          </cell>
          <cell r="B1717" t="str">
            <v>LEF - Bromley</v>
          </cell>
        </row>
        <row r="1718">
          <cell r="A1718" t="str">
            <v>GT.0360.009.07</v>
          </cell>
          <cell r="B1718" t="str">
            <v>LEF - Camden</v>
          </cell>
        </row>
        <row r="1719">
          <cell r="A1719" t="str">
            <v>GT.0360.009.08</v>
          </cell>
          <cell r="B1719" t="str">
            <v>LEF - City of London</v>
          </cell>
        </row>
        <row r="1720">
          <cell r="A1720" t="str">
            <v>GT.0360.009.09</v>
          </cell>
          <cell r="B1720" t="str">
            <v>LEF - Croydon</v>
          </cell>
        </row>
        <row r="1721">
          <cell r="A1721" t="str">
            <v>GT.0360.009.09.01</v>
          </cell>
          <cell r="B1721" t="str">
            <v>S LEF Croy New Add</v>
          </cell>
        </row>
        <row r="1722">
          <cell r="A1722" t="str">
            <v>GT.0360.009.09.02</v>
          </cell>
          <cell r="B1722" t="str">
            <v>S LEF Croy Wellesley</v>
          </cell>
        </row>
        <row r="1723">
          <cell r="A1723" t="str">
            <v>GT.0360.009.09.03</v>
          </cell>
          <cell r="B1723" t="str">
            <v>S LEF Croy High St R</v>
          </cell>
        </row>
        <row r="1724">
          <cell r="A1724" t="str">
            <v>GT.0360.009.09.04</v>
          </cell>
          <cell r="B1724" t="str">
            <v>S LEF Croy W Croy Gw</v>
          </cell>
        </row>
        <row r="1725">
          <cell r="A1725" t="str">
            <v>GT.0360.009.10</v>
          </cell>
          <cell r="B1725" t="str">
            <v>LEF - Ealing</v>
          </cell>
        </row>
        <row r="1726">
          <cell r="A1726" t="str">
            <v>GT.0360.009.11</v>
          </cell>
          <cell r="B1726" t="str">
            <v>LEF - Enfield</v>
          </cell>
        </row>
        <row r="1727">
          <cell r="A1727" t="str">
            <v>GT.0360.009.12</v>
          </cell>
          <cell r="B1727" t="str">
            <v>LEF - Greenwich</v>
          </cell>
        </row>
        <row r="1728">
          <cell r="A1728" t="str">
            <v>GT.0360.009.13</v>
          </cell>
          <cell r="B1728" t="str">
            <v>LEF - Hackney</v>
          </cell>
        </row>
        <row r="1729">
          <cell r="A1729" t="str">
            <v>GT.0360.009.14</v>
          </cell>
          <cell r="B1729" t="str">
            <v>LEF - Hammersmith &amp;</v>
          </cell>
        </row>
        <row r="1730">
          <cell r="A1730" t="str">
            <v>GT.0360.009.15</v>
          </cell>
          <cell r="B1730" t="str">
            <v>LEF - Haringey</v>
          </cell>
        </row>
        <row r="1731">
          <cell r="A1731" t="str">
            <v>GT.0360.009.15.01</v>
          </cell>
          <cell r="B1731" t="str">
            <v>NE LEF Har 639 High</v>
          </cell>
        </row>
        <row r="1732">
          <cell r="A1732" t="str">
            <v>GT.0360.009.15.02</v>
          </cell>
          <cell r="B1732" t="str">
            <v>NE LEF Har Opp Inv F</v>
          </cell>
        </row>
        <row r="1733">
          <cell r="A1733" t="str">
            <v>GT.0360.009.15.03</v>
          </cell>
          <cell r="B1733" t="str">
            <v>NE LEF Har North Tot</v>
          </cell>
        </row>
        <row r="1734">
          <cell r="A1734" t="str">
            <v>GT.0360.009.15.04</v>
          </cell>
          <cell r="B1734" t="str">
            <v>NE LEF Har Emp &amp; Ski</v>
          </cell>
        </row>
        <row r="1735">
          <cell r="A1735" t="str">
            <v>GT.0360.009.15.05</v>
          </cell>
          <cell r="B1735" t="str">
            <v>NE LEF Har Growth on</v>
          </cell>
        </row>
        <row r="1736">
          <cell r="A1736" t="str">
            <v>GT.0360.009.15.06</v>
          </cell>
          <cell r="B1736" t="str">
            <v>Haringey 100 &amp; Route</v>
          </cell>
        </row>
        <row r="1737">
          <cell r="A1737" t="str">
            <v>GT.0360.009.16</v>
          </cell>
          <cell r="B1737" t="str">
            <v>LEF - Harrow</v>
          </cell>
        </row>
        <row r="1738">
          <cell r="A1738" t="str">
            <v>GT.0360.009.17</v>
          </cell>
          <cell r="B1738" t="str">
            <v>LEF - Havering</v>
          </cell>
        </row>
        <row r="1739">
          <cell r="A1739" t="str">
            <v>GT.0360.009.18</v>
          </cell>
          <cell r="B1739" t="str">
            <v>LEF - Hillingdon</v>
          </cell>
        </row>
        <row r="1740">
          <cell r="A1740" t="str">
            <v>GT.0360.009.19</v>
          </cell>
          <cell r="B1740" t="str">
            <v>LEF - Hounslow</v>
          </cell>
        </row>
        <row r="1741">
          <cell r="A1741" t="str">
            <v>GT.0360.009.20</v>
          </cell>
          <cell r="B1741" t="str">
            <v>LEF - Islington</v>
          </cell>
        </row>
        <row r="1742">
          <cell r="A1742" t="str">
            <v>GT.0360.009.21</v>
          </cell>
          <cell r="B1742" t="str">
            <v>LEF - Kensington &amp; C</v>
          </cell>
        </row>
        <row r="1743">
          <cell r="A1743" t="str">
            <v>GT.0360.009.22</v>
          </cell>
          <cell r="B1743" t="str">
            <v>LEF - Kingston</v>
          </cell>
        </row>
        <row r="1744">
          <cell r="A1744" t="str">
            <v>GT.0360.009.23</v>
          </cell>
          <cell r="B1744" t="str">
            <v>LEF - Lambeth</v>
          </cell>
        </row>
        <row r="1745">
          <cell r="A1745" t="str">
            <v>GT.0360.009.24</v>
          </cell>
          <cell r="B1745" t="str">
            <v>LEF - Lewisham</v>
          </cell>
        </row>
        <row r="1746">
          <cell r="A1746" t="str">
            <v>GT.0360.009.25</v>
          </cell>
          <cell r="B1746" t="str">
            <v>LEF - Merton</v>
          </cell>
        </row>
        <row r="1747">
          <cell r="A1747" t="str">
            <v>GT.0360.009.26</v>
          </cell>
          <cell r="B1747" t="str">
            <v>LEF - Newham</v>
          </cell>
        </row>
        <row r="1748">
          <cell r="A1748" t="str">
            <v>GT.0360.009.27</v>
          </cell>
          <cell r="B1748" t="str">
            <v>LEF - Redbridge</v>
          </cell>
        </row>
        <row r="1749">
          <cell r="A1749" t="str">
            <v>GT.0360.009.28</v>
          </cell>
          <cell r="B1749" t="str">
            <v>LEF - Richmond</v>
          </cell>
        </row>
        <row r="1750">
          <cell r="A1750" t="str">
            <v>GT.0360.009.29</v>
          </cell>
          <cell r="B1750" t="str">
            <v>LEF - Southwark</v>
          </cell>
        </row>
        <row r="1751">
          <cell r="A1751" t="str">
            <v>GT.0360.009.30</v>
          </cell>
          <cell r="B1751" t="str">
            <v>LEF - Sutton</v>
          </cell>
        </row>
        <row r="1752">
          <cell r="A1752" t="str">
            <v>GT.0360.009.31</v>
          </cell>
          <cell r="B1752" t="str">
            <v>LEF - Tower Hamlets</v>
          </cell>
        </row>
        <row r="1753">
          <cell r="A1753" t="str">
            <v>GT.0360.009.32</v>
          </cell>
          <cell r="B1753" t="str">
            <v>LEF - Waltham Forest</v>
          </cell>
        </row>
        <row r="1754">
          <cell r="A1754" t="str">
            <v>GT.0360.009.33</v>
          </cell>
          <cell r="B1754" t="str">
            <v>LEF - Wandsworth</v>
          </cell>
        </row>
        <row r="1755">
          <cell r="A1755" t="str">
            <v>GT.0360.010</v>
          </cell>
          <cell r="B1755" t="str">
            <v>Super Connected Citi</v>
          </cell>
        </row>
        <row r="1756">
          <cell r="A1756" t="str">
            <v>GT.0360.010.01</v>
          </cell>
          <cell r="B1756" t="str">
            <v>Super Connected Citi</v>
          </cell>
        </row>
        <row r="1757">
          <cell r="A1757" t="str">
            <v>GT.0360.011</v>
          </cell>
          <cell r="B1757" t="str">
            <v>Old Street</v>
          </cell>
        </row>
        <row r="1758">
          <cell r="A1758" t="str">
            <v>GT.0360.013</v>
          </cell>
          <cell r="B1758" t="str">
            <v>High Streets Program</v>
          </cell>
        </row>
        <row r="1759">
          <cell r="A1759" t="str">
            <v>GT.0360.013.01</v>
          </cell>
          <cell r="B1759" t="str">
            <v>Festival of Architec</v>
          </cell>
        </row>
        <row r="1760">
          <cell r="A1760" t="str">
            <v>GT.0360.013.02</v>
          </cell>
          <cell r="B1760" t="str">
            <v>Summer of High Stree</v>
          </cell>
        </row>
        <row r="1761">
          <cell r="A1761" t="str">
            <v>GT.0360.013.03</v>
          </cell>
          <cell r="B1761" t="str">
            <v>London's Great Outdo</v>
          </cell>
        </row>
        <row r="1762">
          <cell r="A1762" t="str">
            <v>GT.0360.013.04</v>
          </cell>
          <cell r="B1762" t="str">
            <v>Spacehive projects</v>
          </cell>
        </row>
        <row r="1763">
          <cell r="A1763" t="str">
            <v>GT.0360.013.04.01</v>
          </cell>
          <cell r="B1763" t="str">
            <v>Unallocated Spacehiv</v>
          </cell>
        </row>
        <row r="1764">
          <cell r="A1764" t="str">
            <v>GT.0360.013.04.03</v>
          </cell>
          <cell r="B1764" t="str">
            <v>Brent - Sudbury</v>
          </cell>
        </row>
        <row r="1765">
          <cell r="A1765" t="str">
            <v>GT.0360.013.04.04</v>
          </cell>
          <cell r="B1765" t="str">
            <v>Bromley Do Up Our Al</v>
          </cell>
        </row>
        <row r="1766">
          <cell r="A1766" t="str">
            <v>GT.0360.013.04.05</v>
          </cell>
          <cell r="B1766" t="str">
            <v>Croydon - Turf Proj</v>
          </cell>
        </row>
        <row r="1767">
          <cell r="A1767" t="str">
            <v>GT.0360.013.04.07</v>
          </cell>
          <cell r="B1767" t="str">
            <v>Greenwich - new elth</v>
          </cell>
        </row>
        <row r="1768">
          <cell r="A1768" t="str">
            <v>GT.0360.013.04.09</v>
          </cell>
          <cell r="B1768" t="str">
            <v>Haringey Create Lond</v>
          </cell>
        </row>
        <row r="1769">
          <cell r="A1769" t="str">
            <v>GT.0360.013.04.10</v>
          </cell>
          <cell r="B1769" t="str">
            <v>Havering - rcap - ba</v>
          </cell>
        </row>
        <row r="1770">
          <cell r="A1770" t="str">
            <v>GT.0360.013.04.11</v>
          </cell>
          <cell r="B1770" t="str">
            <v>Kingston Community B</v>
          </cell>
        </row>
        <row r="1771">
          <cell r="A1771" t="str">
            <v>GT.0360.013.04.12</v>
          </cell>
          <cell r="B1771" t="str">
            <v>Lambeth Waterloo Qtr</v>
          </cell>
        </row>
        <row r="1772">
          <cell r="A1772" t="str">
            <v>GT.0360.013.04.13</v>
          </cell>
          <cell r="B1772" t="str">
            <v>Richmond - richmond</v>
          </cell>
        </row>
        <row r="1773">
          <cell r="A1773" t="str">
            <v>GT.0360.013.04.14</v>
          </cell>
          <cell r="B1773" t="str">
            <v>Southwark Carnival D</v>
          </cell>
        </row>
        <row r="1774">
          <cell r="A1774" t="str">
            <v>GT.0360.013.04.15</v>
          </cell>
          <cell r="B1774" t="str">
            <v>Wandsworth - wandswo</v>
          </cell>
        </row>
        <row r="1775">
          <cell r="A1775" t="str">
            <v>GT.0360.013.04.17</v>
          </cell>
          <cell r="B1775" t="str">
            <v>Westminster - queens</v>
          </cell>
        </row>
        <row r="1776">
          <cell r="A1776" t="str">
            <v>GT.0360.013.04.18</v>
          </cell>
          <cell r="B1776" t="str">
            <v>Joint Sth London Mak</v>
          </cell>
        </row>
        <row r="1777">
          <cell r="A1777" t="str">
            <v>GT.0360.013.04.21</v>
          </cell>
          <cell r="B1777" t="str">
            <v>Making Wembley Wonde</v>
          </cell>
        </row>
        <row r="1778">
          <cell r="A1778" t="str">
            <v>GT.0360.013.04.22</v>
          </cell>
          <cell r="B1778" t="str">
            <v>Converting Water Tan</v>
          </cell>
        </row>
        <row r="1779">
          <cell r="A1779" t="str">
            <v>GT.0360.013.04.23</v>
          </cell>
          <cell r="B1779" t="str">
            <v>Rosehill Traders Mar</v>
          </cell>
        </row>
        <row r="1780">
          <cell r="A1780" t="str">
            <v>GT.0360.013.04.25</v>
          </cell>
          <cell r="B1780" t="str">
            <v>Playonthegreen</v>
          </cell>
        </row>
        <row r="1781">
          <cell r="A1781" t="str">
            <v>GT.0360.013.04.27</v>
          </cell>
          <cell r="B1781" t="str">
            <v>Merchant of Venice</v>
          </cell>
        </row>
        <row r="1782">
          <cell r="A1782" t="str">
            <v>GT.0360.013.04.28</v>
          </cell>
          <cell r="B1782" t="str">
            <v>Ten Grand Arcade</v>
          </cell>
        </row>
        <row r="1783">
          <cell r="A1783" t="str">
            <v>GT.0360.013.04.29</v>
          </cell>
          <cell r="B1783" t="str">
            <v>Sustainable Bridges</v>
          </cell>
        </row>
        <row r="1784">
          <cell r="A1784" t="str">
            <v>GT.0360.013.04.30</v>
          </cell>
          <cell r="B1784" t="str">
            <v>Twist  on Station Ri</v>
          </cell>
        </row>
        <row r="1785">
          <cell r="A1785" t="str">
            <v>GT.0360.013.04.32</v>
          </cell>
          <cell r="B1785" t="str">
            <v>Green Trafalgar Road</v>
          </cell>
        </row>
        <row r="1786">
          <cell r="A1786" t="str">
            <v>GT.0360.013.04.33</v>
          </cell>
          <cell r="B1786" t="str">
            <v>Shared Space for Sto</v>
          </cell>
        </row>
        <row r="1787">
          <cell r="A1787" t="str">
            <v>GT.0360.013.04.34</v>
          </cell>
          <cell r="B1787" t="str">
            <v>Peckham Coal Line</v>
          </cell>
        </row>
        <row r="1788">
          <cell r="A1788" t="str">
            <v>GT.0360.013.04.35</v>
          </cell>
          <cell r="B1788" t="str">
            <v>CROWDFUNDING ONLINE</v>
          </cell>
        </row>
        <row r="1789">
          <cell r="A1789" t="str">
            <v>GT.0360.013.05</v>
          </cell>
          <cell r="B1789" t="str">
            <v>Large projects</v>
          </cell>
        </row>
        <row r="1790">
          <cell r="A1790" t="str">
            <v>GT.0360.013.05.01</v>
          </cell>
          <cell r="B1790" t="str">
            <v>Unallocated Large Pr</v>
          </cell>
        </row>
        <row r="1791">
          <cell r="A1791" t="str">
            <v>GT.0360.013.05.02</v>
          </cell>
          <cell r="B1791" t="str">
            <v>Barking - barking</v>
          </cell>
        </row>
        <row r="1792">
          <cell r="A1792" t="str">
            <v>GT.0360.013.05.03</v>
          </cell>
          <cell r="B1792" t="str">
            <v>Barnet - burnt oak</v>
          </cell>
        </row>
        <row r="1793">
          <cell r="A1793" t="str">
            <v>GT.0360.013.05.04</v>
          </cell>
          <cell r="B1793" t="str">
            <v>Brent - wembley</v>
          </cell>
        </row>
        <row r="1794">
          <cell r="A1794" t="str">
            <v>GT.0360.013.05.06</v>
          </cell>
          <cell r="B1794" t="str">
            <v>Camden - camden town</v>
          </cell>
        </row>
        <row r="1795">
          <cell r="A1795" t="str">
            <v>GT.0360.013.05.08</v>
          </cell>
          <cell r="B1795" t="str">
            <v>Greenwich - abbey wo</v>
          </cell>
        </row>
        <row r="1796">
          <cell r="A1796" t="str">
            <v>GT.0360.013.05.10</v>
          </cell>
          <cell r="B1796" t="str">
            <v>Harrow - station rd</v>
          </cell>
        </row>
        <row r="1797">
          <cell r="A1797" t="str">
            <v>GT.0360.013.05.12</v>
          </cell>
          <cell r="B1797" t="str">
            <v>Islington - finsbury</v>
          </cell>
        </row>
        <row r="1798">
          <cell r="A1798" t="str">
            <v>GT.0360.013.05.14</v>
          </cell>
          <cell r="B1798" t="str">
            <v>Lambeth - brixton</v>
          </cell>
        </row>
        <row r="1799">
          <cell r="A1799" t="str">
            <v>GT.0360.013.05.15</v>
          </cell>
          <cell r="B1799" t="str">
            <v>Lewisham - forest hi</v>
          </cell>
        </row>
        <row r="1800">
          <cell r="A1800" t="str">
            <v>GT.0360.013.05.18</v>
          </cell>
          <cell r="B1800" t="str">
            <v>Southwark - bankside</v>
          </cell>
        </row>
        <row r="1801">
          <cell r="A1801" t="str">
            <v>GT.0360.013.05.19</v>
          </cell>
          <cell r="B1801" t="str">
            <v>Southwark - old kent</v>
          </cell>
        </row>
        <row r="1802">
          <cell r="A1802" t="str">
            <v>GT.0360.013.05.21</v>
          </cell>
          <cell r="B1802" t="str">
            <v>T Hamlets - chrisp s</v>
          </cell>
        </row>
        <row r="1803">
          <cell r="A1803" t="str">
            <v>GT.0360.013.05.22</v>
          </cell>
          <cell r="B1803" t="str">
            <v>T Hamlets - whitecha</v>
          </cell>
        </row>
        <row r="1804">
          <cell r="A1804" t="str">
            <v>GT.0360.013.05.23</v>
          </cell>
          <cell r="B1804" t="str">
            <v>W Forest - blackhors</v>
          </cell>
        </row>
        <row r="1805">
          <cell r="A1805" t="str">
            <v>GT.0360.013.05.24</v>
          </cell>
          <cell r="B1805" t="str">
            <v>W Forest - walthamst</v>
          </cell>
        </row>
        <row r="1806">
          <cell r="A1806" t="str">
            <v>GT.0360.013.05.26</v>
          </cell>
          <cell r="B1806" t="str">
            <v>London-wide</v>
          </cell>
        </row>
        <row r="1807">
          <cell r="A1807" t="str">
            <v>GT.0360.013.06</v>
          </cell>
          <cell r="B1807" t="str">
            <v>High St Commissionin</v>
          </cell>
        </row>
        <row r="1808">
          <cell r="A1808" t="str">
            <v>GT.0360.014</v>
          </cell>
          <cell r="B1808" t="str">
            <v>New Homes Bonus</v>
          </cell>
        </row>
        <row r="1809">
          <cell r="A1809" t="str">
            <v>GT.0360.014.01</v>
          </cell>
          <cell r="B1809" t="str">
            <v>NHB - General</v>
          </cell>
        </row>
        <row r="1810">
          <cell r="A1810" t="str">
            <v>GT.0360.014.02</v>
          </cell>
          <cell r="B1810" t="str">
            <v>NHB-Barking &amp; Dagenh</v>
          </cell>
        </row>
        <row r="1811">
          <cell r="A1811" t="str">
            <v>GT.0360.014.03</v>
          </cell>
          <cell r="B1811" t="str">
            <v>NHB - Barnet</v>
          </cell>
        </row>
        <row r="1812">
          <cell r="A1812" t="str">
            <v>GT.0360.014.04</v>
          </cell>
          <cell r="B1812" t="str">
            <v>NHB - Bexley</v>
          </cell>
        </row>
        <row r="1813">
          <cell r="A1813" t="str">
            <v>GT.0360.014.05</v>
          </cell>
          <cell r="B1813" t="str">
            <v>NHB - Brent</v>
          </cell>
        </row>
        <row r="1814">
          <cell r="A1814" t="str">
            <v>GT.0360.014.06</v>
          </cell>
          <cell r="B1814" t="str">
            <v>NHB - Bromley</v>
          </cell>
        </row>
        <row r="1815">
          <cell r="A1815" t="str">
            <v>GT.0360.014.07</v>
          </cell>
          <cell r="B1815" t="str">
            <v>NHB - Camden</v>
          </cell>
        </row>
        <row r="1816">
          <cell r="A1816" t="str">
            <v>GT.0360.014.08</v>
          </cell>
          <cell r="B1816" t="str">
            <v>NHB - City of London</v>
          </cell>
        </row>
        <row r="1817">
          <cell r="A1817" t="str">
            <v>GT.0360.014.09</v>
          </cell>
          <cell r="B1817" t="str">
            <v>NHB - Croydon</v>
          </cell>
        </row>
        <row r="1818">
          <cell r="A1818" t="str">
            <v>GT.0360.014.10</v>
          </cell>
          <cell r="B1818" t="str">
            <v>NHB - Ealing</v>
          </cell>
        </row>
        <row r="1819">
          <cell r="A1819" t="str">
            <v>GT.0360.014.11</v>
          </cell>
          <cell r="B1819" t="str">
            <v>NHB - Enfield</v>
          </cell>
        </row>
        <row r="1820">
          <cell r="A1820" t="str">
            <v>GT.0360.014.12</v>
          </cell>
          <cell r="B1820" t="str">
            <v>NHB - Greenwich</v>
          </cell>
        </row>
        <row r="1821">
          <cell r="A1821" t="str">
            <v>GT.0360.014.13</v>
          </cell>
          <cell r="B1821" t="str">
            <v>NHB - Hackney</v>
          </cell>
        </row>
        <row r="1822">
          <cell r="A1822" t="str">
            <v>GT.0360.014.14</v>
          </cell>
          <cell r="B1822" t="str">
            <v>NHB-Hammers &amp; Fulham</v>
          </cell>
        </row>
        <row r="1823">
          <cell r="A1823" t="str">
            <v>GT.0360.014.15</v>
          </cell>
          <cell r="B1823" t="str">
            <v>NHB - Haringey</v>
          </cell>
        </row>
        <row r="1824">
          <cell r="A1824" t="str">
            <v>GT.0360.014.16</v>
          </cell>
          <cell r="B1824" t="str">
            <v>NHB - Harrow</v>
          </cell>
        </row>
        <row r="1825">
          <cell r="A1825" t="str">
            <v>GT.0360.014.17</v>
          </cell>
          <cell r="B1825" t="str">
            <v>NHB - Havering</v>
          </cell>
        </row>
        <row r="1826">
          <cell r="A1826" t="str">
            <v>GT.0360.014.18</v>
          </cell>
          <cell r="B1826" t="str">
            <v>NHB - Hillingdon</v>
          </cell>
        </row>
        <row r="1827">
          <cell r="A1827" t="str">
            <v>GT.0360.014.19</v>
          </cell>
          <cell r="B1827" t="str">
            <v>NHB - Hounslow</v>
          </cell>
        </row>
        <row r="1828">
          <cell r="A1828" t="str">
            <v>GT.0360.014.20</v>
          </cell>
          <cell r="B1828" t="str">
            <v>NHB - Islington</v>
          </cell>
        </row>
        <row r="1829">
          <cell r="A1829" t="str">
            <v>GT.0360.014.21</v>
          </cell>
          <cell r="B1829" t="str">
            <v>NHB-Kensingtn &amp; Chel</v>
          </cell>
        </row>
        <row r="1830">
          <cell r="A1830" t="str">
            <v>GT.0360.014.22</v>
          </cell>
          <cell r="B1830" t="str">
            <v>NHB - Kingston</v>
          </cell>
        </row>
        <row r="1831">
          <cell r="A1831" t="str">
            <v>GT.0360.014.23</v>
          </cell>
          <cell r="B1831" t="str">
            <v>NHB - Lambeth</v>
          </cell>
        </row>
        <row r="1832">
          <cell r="A1832" t="str">
            <v>GT.0360.014.24</v>
          </cell>
          <cell r="B1832" t="str">
            <v>NHB - Lewisham</v>
          </cell>
        </row>
        <row r="1833">
          <cell r="A1833" t="str">
            <v>GT.0360.014.25</v>
          </cell>
          <cell r="B1833" t="str">
            <v>NHB - Merton</v>
          </cell>
        </row>
        <row r="1834">
          <cell r="A1834" t="str">
            <v>GT.0360.014.26</v>
          </cell>
          <cell r="B1834" t="str">
            <v>NHB - Newham</v>
          </cell>
        </row>
        <row r="1835">
          <cell r="A1835" t="str">
            <v>GT.0360.014.27</v>
          </cell>
          <cell r="B1835" t="str">
            <v>NHB - Redbridge</v>
          </cell>
        </row>
        <row r="1836">
          <cell r="A1836" t="str">
            <v>GT.0360.014.28</v>
          </cell>
          <cell r="B1836" t="str">
            <v>NHB - Richmond</v>
          </cell>
        </row>
        <row r="1837">
          <cell r="A1837" t="str">
            <v>GT.0360.014.29</v>
          </cell>
          <cell r="B1837" t="str">
            <v>NHB - Southwark</v>
          </cell>
        </row>
        <row r="1838">
          <cell r="A1838" t="str">
            <v>GT.0360.014.30</v>
          </cell>
          <cell r="B1838" t="str">
            <v>NHB - Sutton</v>
          </cell>
        </row>
        <row r="1839">
          <cell r="A1839" t="str">
            <v>GT.0360.014.31</v>
          </cell>
          <cell r="B1839" t="str">
            <v>NHB - Tower Hamlets</v>
          </cell>
        </row>
        <row r="1840">
          <cell r="A1840" t="str">
            <v>GT.0360.014.32</v>
          </cell>
          <cell r="B1840" t="str">
            <v>NHB - Waltham Forest</v>
          </cell>
        </row>
        <row r="1841">
          <cell r="A1841" t="str">
            <v>GT.0360.014.33</v>
          </cell>
          <cell r="B1841" t="str">
            <v>NHB - Wandsworth</v>
          </cell>
        </row>
        <row r="1842">
          <cell r="A1842" t="str">
            <v>GT.0360.015</v>
          </cell>
          <cell r="B1842" t="str">
            <v>Expo 2025</v>
          </cell>
        </row>
        <row r="1843">
          <cell r="A1843" t="str">
            <v>GT.0360.016</v>
          </cell>
          <cell r="B1843" t="str">
            <v>FE Capital</v>
          </cell>
        </row>
        <row r="1844">
          <cell r="A1844" t="str">
            <v>GT.0360.017</v>
          </cell>
          <cell r="B1844" t="str">
            <v>Code not required</v>
          </cell>
        </row>
        <row r="1845">
          <cell r="A1845" t="str">
            <v>GT.0360.018</v>
          </cell>
          <cell r="B1845" t="str">
            <v>LONDON PLACE AGENCY</v>
          </cell>
        </row>
        <row r="1846">
          <cell r="A1846" t="str">
            <v>GT.0360.019</v>
          </cell>
          <cell r="B1846" t="str">
            <v>LONDON FESTIVAL OF A</v>
          </cell>
        </row>
        <row r="1847">
          <cell r="A1847" t="str">
            <v>GT.0360.020</v>
          </cell>
          <cell r="B1847" t="str">
            <v>GOOD GROWTH BY DESIG</v>
          </cell>
        </row>
        <row r="1848">
          <cell r="A1848" t="str">
            <v>GT.0360.021</v>
          </cell>
          <cell r="B1848" t="str">
            <v>SEOUL BIENNALE</v>
          </cell>
        </row>
        <row r="1849">
          <cell r="A1849" t="str">
            <v>GT.0360.022</v>
          </cell>
          <cell r="B1849" t="str">
            <v>BUSINESS CONTINUITY</v>
          </cell>
        </row>
        <row r="1850">
          <cell r="A1850" t="str">
            <v>GT.0360.023</v>
          </cell>
          <cell r="B1850" t="str">
            <v>PUBLIC PRACTICE</v>
          </cell>
        </row>
        <row r="1851">
          <cell r="A1851" t="str">
            <v>GT.0360.024</v>
          </cell>
          <cell r="B1851" t="str">
            <v>NEW CROSS GATE STUDY</v>
          </cell>
        </row>
        <row r="1852">
          <cell r="A1852" t="str">
            <v>GT.0360.025</v>
          </cell>
          <cell r="B1852" t="str">
            <v>SKILLS FOR LONDONERS</v>
          </cell>
        </row>
        <row r="1853">
          <cell r="A1853" t="str">
            <v>GT.0360.025.01</v>
          </cell>
          <cell r="B1853" t="str">
            <v>SfL - Development Su</v>
          </cell>
        </row>
        <row r="1854">
          <cell r="A1854" t="str">
            <v>GT.0360.026</v>
          </cell>
          <cell r="B1854" t="str">
            <v>GOOD GROWTH FUND</v>
          </cell>
        </row>
        <row r="1855">
          <cell r="A1855" t="str">
            <v>GT.0360.026.01</v>
          </cell>
          <cell r="B1855" t="str">
            <v>CROWDFUND LONDON PRO</v>
          </cell>
        </row>
        <row r="1856">
          <cell r="A1856" t="str">
            <v>GT.0360.026.02</v>
          </cell>
          <cell r="B1856" t="str">
            <v>CROWDFUND LONDON DEV</v>
          </cell>
        </row>
        <row r="1857">
          <cell r="A1857" t="str">
            <v>GT.0360.026.03</v>
          </cell>
          <cell r="B1857" t="str">
            <v>GGF DEVELOPMENT FUND</v>
          </cell>
        </row>
        <row r="1858">
          <cell r="A1858" t="str">
            <v>GE.0370</v>
          </cell>
          <cell r="B1858" t="str">
            <v>Transport</v>
          </cell>
        </row>
        <row r="1859">
          <cell r="A1859" t="str">
            <v>GE.0370.001</v>
          </cell>
          <cell r="B1859" t="str">
            <v>Transport Staff/Gene</v>
          </cell>
        </row>
        <row r="1860">
          <cell r="A1860" t="str">
            <v>GE.0370.002</v>
          </cell>
          <cell r="B1860" t="str">
            <v>Congestion Charge Ad</v>
          </cell>
        </row>
        <row r="1861">
          <cell r="A1861" t="str">
            <v>GE.0370.003</v>
          </cell>
          <cell r="B1861" t="str">
            <v>Noise Strategy Deliv</v>
          </cell>
        </row>
        <row r="1862">
          <cell r="A1862" t="str">
            <v>GE.0380</v>
          </cell>
          <cell r="B1862" t="str">
            <v>Economic &amp; Buiness P</v>
          </cell>
        </row>
        <row r="1863">
          <cell r="A1863" t="str">
            <v>GE.0380.001</v>
          </cell>
          <cell r="B1863" t="str">
            <v>EBPU Staff/ General</v>
          </cell>
        </row>
        <row r="1864">
          <cell r="A1864" t="str">
            <v>GE.0380.002</v>
          </cell>
          <cell r="B1864" t="str">
            <v>EBPU Programmes</v>
          </cell>
        </row>
        <row r="1865">
          <cell r="A1865" t="str">
            <v>GE.0380.002.01</v>
          </cell>
          <cell r="B1865" t="str">
            <v>GLA Group Supplier S</v>
          </cell>
        </row>
        <row r="1866">
          <cell r="A1866" t="str">
            <v>GE.0380.002.02</v>
          </cell>
          <cell r="B1866" t="str">
            <v>London &amp; Partners (p</v>
          </cell>
        </row>
        <row r="1867">
          <cell r="A1867" t="str">
            <v>GE.0380.002.03</v>
          </cell>
          <cell r="B1867" t="str">
            <v>2012 Legacy Employme</v>
          </cell>
        </row>
        <row r="1868">
          <cell r="A1868" t="str">
            <v>GE.0380.002.03.01</v>
          </cell>
          <cell r="B1868" t="str">
            <v>Construction Employe</v>
          </cell>
        </row>
        <row r="1869">
          <cell r="A1869" t="str">
            <v>GE.0380.002.03.02</v>
          </cell>
          <cell r="B1869" t="str">
            <v>Host Borough Skills</v>
          </cell>
        </row>
        <row r="1870">
          <cell r="A1870" t="str">
            <v>GE.0380.002.03.03</v>
          </cell>
          <cell r="B1870" t="str">
            <v>2012 Employment Lega</v>
          </cell>
        </row>
        <row r="1871">
          <cell r="A1871" t="str">
            <v>GE.0380.002.04</v>
          </cell>
          <cell r="B1871" t="str">
            <v>Diversity Works for</v>
          </cell>
        </row>
        <row r="1872">
          <cell r="A1872" t="str">
            <v>GE.0380.002.05</v>
          </cell>
          <cell r="B1872" t="str">
            <v>London Food (Prog)</v>
          </cell>
        </row>
        <row r="1873">
          <cell r="A1873" t="str">
            <v>GE.0380.002.05.01</v>
          </cell>
          <cell r="B1873" t="str">
            <v>London Food Board</v>
          </cell>
        </row>
        <row r="1874">
          <cell r="A1874" t="str">
            <v>GE.0380.002.05.02</v>
          </cell>
          <cell r="B1874" t="str">
            <v>London Food Secretar</v>
          </cell>
        </row>
        <row r="1875">
          <cell r="A1875" t="str">
            <v>GE.0380.002.05.03</v>
          </cell>
          <cell r="B1875" t="str">
            <v>London Food Chair</v>
          </cell>
        </row>
        <row r="1876">
          <cell r="A1876" t="str">
            <v>GE.0380.002.06</v>
          </cell>
          <cell r="B1876" t="str">
            <v>London Hydrogen Part</v>
          </cell>
        </row>
        <row r="1877">
          <cell r="A1877" t="str">
            <v>GE.0380.002.06.01</v>
          </cell>
          <cell r="B1877" t="str">
            <v>HYTEC VEHICLES</v>
          </cell>
        </row>
        <row r="1878">
          <cell r="A1878" t="str">
            <v>GE.0380.002.06.02</v>
          </cell>
          <cell r="B1878" t="str">
            <v>HyFIVE EU PROJECT</v>
          </cell>
        </row>
        <row r="1879">
          <cell r="A1879" t="str">
            <v>GE.0380.002.06.03</v>
          </cell>
          <cell r="B1879" t="str">
            <v>HYTEC EXPENSES</v>
          </cell>
        </row>
        <row r="1880">
          <cell r="A1880" t="str">
            <v>GE.0380.002.07</v>
          </cell>
          <cell r="B1880" t="str">
            <v>City Skills Fund</v>
          </cell>
        </row>
        <row r="1881">
          <cell r="A1881" t="str">
            <v>GE.0380.002.07.01</v>
          </cell>
          <cell r="B1881" t="str">
            <v>LONDON ESF 2007-13 P</v>
          </cell>
        </row>
        <row r="1882">
          <cell r="A1882" t="str">
            <v>GE.0380.002.08</v>
          </cell>
          <cell r="B1882" t="str">
            <v>Apprenticeships</v>
          </cell>
        </row>
        <row r="1883">
          <cell r="A1883" t="str">
            <v>GE.0380.002.09</v>
          </cell>
          <cell r="B1883" t="str">
            <v>INFRASTRUCTURE INVES</v>
          </cell>
        </row>
        <row r="1884">
          <cell r="A1884" t="str">
            <v>GE.0380.002.10</v>
          </cell>
          <cell r="B1884" t="str">
            <v>Gaming</v>
          </cell>
        </row>
        <row r="1885">
          <cell r="A1885" t="str">
            <v>GE.0380.002.11</v>
          </cell>
          <cell r="B1885" t="str">
            <v>Smart London</v>
          </cell>
        </row>
        <row r="1886">
          <cell r="A1886" t="str">
            <v>GE.0380.002.12</v>
          </cell>
          <cell r="B1886" t="str">
            <v>London First</v>
          </cell>
        </row>
        <row r="1887">
          <cell r="A1887" t="str">
            <v>GE.0380.002.13</v>
          </cell>
          <cell r="B1887" t="str">
            <v>Skills Devolution</v>
          </cell>
        </row>
        <row r="1888">
          <cell r="A1888" t="str">
            <v>GE.0380.002.14</v>
          </cell>
          <cell r="B1888" t="str">
            <v>2018 Food Programme</v>
          </cell>
        </row>
        <row r="1889">
          <cell r="A1889" t="str">
            <v>GE.0380.002.15</v>
          </cell>
          <cell r="B1889" t="str">
            <v>2018 MedCity</v>
          </cell>
        </row>
        <row r="1890">
          <cell r="A1890" t="str">
            <v>GE.0380.002.16</v>
          </cell>
          <cell r="B1890" t="str">
            <v>2018 Innovation Show</v>
          </cell>
        </row>
        <row r="1891">
          <cell r="A1891" t="str">
            <v>GE.0380.002.17</v>
          </cell>
          <cell r="B1891" t="str">
            <v>Economic Fairness</v>
          </cell>
        </row>
        <row r="1892">
          <cell r="A1892" t="str">
            <v>GE.0381</v>
          </cell>
          <cell r="B1892" t="str">
            <v>"SKILLS, SME &amp; FOOD"</v>
          </cell>
        </row>
        <row r="1893">
          <cell r="A1893" t="str">
            <v>GE.0381.001</v>
          </cell>
          <cell r="B1893" t="str">
            <v>GLA Group Supplier S</v>
          </cell>
        </row>
        <row r="1894">
          <cell r="A1894" t="str">
            <v>GE.0381.002</v>
          </cell>
          <cell r="B1894" t="str">
            <v>2012 Legacy Employme</v>
          </cell>
        </row>
        <row r="1895">
          <cell r="A1895" t="str">
            <v>GE.0381.002.001</v>
          </cell>
          <cell r="B1895" t="str">
            <v>Construction Employe</v>
          </cell>
        </row>
        <row r="1896">
          <cell r="A1896" t="str">
            <v>GE.0381.002.002</v>
          </cell>
          <cell r="B1896" t="str">
            <v>Host Borough Skills</v>
          </cell>
        </row>
        <row r="1897">
          <cell r="A1897" t="str">
            <v>GE.0381.002.003</v>
          </cell>
          <cell r="B1897" t="str">
            <v>2012 Employment Lega</v>
          </cell>
        </row>
        <row r="1898">
          <cell r="A1898" t="str">
            <v>GE.0381.003</v>
          </cell>
          <cell r="B1898" t="str">
            <v>London Food (Prog)</v>
          </cell>
        </row>
        <row r="1899">
          <cell r="A1899" t="str">
            <v>GE.0381.003.001</v>
          </cell>
          <cell r="B1899" t="str">
            <v>Food Staff / General</v>
          </cell>
        </row>
        <row r="1900">
          <cell r="A1900" t="str">
            <v>GE.0381.003.001.001</v>
          </cell>
          <cell r="B1900" t="str">
            <v>Food Projects</v>
          </cell>
        </row>
        <row r="1901">
          <cell r="A1901" t="str">
            <v>GE.0381.003.002</v>
          </cell>
          <cell r="B1901" t="str">
            <v>London Food Chair</v>
          </cell>
        </row>
        <row r="1902">
          <cell r="A1902" t="str">
            <v>GE.0381.003.003</v>
          </cell>
          <cell r="B1902" t="str">
            <v>London Food Board</v>
          </cell>
        </row>
        <row r="1903">
          <cell r="A1903" t="str">
            <v>GE.0381.003.004</v>
          </cell>
          <cell r="B1903" t="str">
            <v>Flagship Boroughs</v>
          </cell>
        </row>
        <row r="1904">
          <cell r="A1904" t="str">
            <v>GE.0381.003.005</v>
          </cell>
          <cell r="B1904" t="str">
            <v>Urban Food Routes</v>
          </cell>
        </row>
        <row r="1905">
          <cell r="A1905" t="str">
            <v>GE.0381.004</v>
          </cell>
          <cell r="B1905" t="str">
            <v>City Skills Fund</v>
          </cell>
        </row>
        <row r="1906">
          <cell r="A1906" t="str">
            <v>GE.0381.005</v>
          </cell>
          <cell r="B1906" t="str">
            <v>Apprenticeships</v>
          </cell>
        </row>
        <row r="1907">
          <cell r="A1907" t="str">
            <v>GE.0381.006</v>
          </cell>
          <cell r="B1907" t="str">
            <v>digital skills</v>
          </cell>
        </row>
        <row r="1908">
          <cell r="A1908" t="str">
            <v>GE.0381.006.01</v>
          </cell>
          <cell r="B1908" t="str">
            <v>ESF DIGITAL SKILLS -</v>
          </cell>
        </row>
        <row r="1909">
          <cell r="A1909" t="str">
            <v>GE.0381.006.02</v>
          </cell>
          <cell r="B1909" t="str">
            <v>ESF DIGITAL SKILLS -</v>
          </cell>
        </row>
        <row r="1910">
          <cell r="A1910" t="str">
            <v>GE.0381.006.03</v>
          </cell>
          <cell r="B1910" t="str">
            <v>ESF DIGITAL SKILLS -</v>
          </cell>
        </row>
        <row r="1911">
          <cell r="A1911" t="str">
            <v>GE.0381.007</v>
          </cell>
          <cell r="B1911" t="str">
            <v>Childcare Data Proje</v>
          </cell>
        </row>
        <row r="1912">
          <cell r="A1912" t="str">
            <v>GE.0381.008</v>
          </cell>
          <cell r="B1912" t="str">
            <v>SKILLS STRATEGY</v>
          </cell>
        </row>
        <row r="1913">
          <cell r="A1913" t="str">
            <v>GE.0381.009</v>
          </cell>
          <cell r="B1913" t="str">
            <v>CAREERS ADVICE</v>
          </cell>
        </row>
        <row r="1914">
          <cell r="A1914" t="str">
            <v>GE.0381.010</v>
          </cell>
          <cell r="B1914" t="str">
            <v>CONSTRUCTION SKILLS</v>
          </cell>
        </row>
        <row r="1915">
          <cell r="A1915" t="str">
            <v>GE.0381.011</v>
          </cell>
          <cell r="B1915" t="str">
            <v>AEB IMPLEMENTATION</v>
          </cell>
        </row>
        <row r="1916">
          <cell r="A1916" t="str">
            <v>GE.0381.011.01</v>
          </cell>
          <cell r="B1916" t="str">
            <v>AEB IMPLEMENTATION -</v>
          </cell>
        </row>
        <row r="1917">
          <cell r="A1917" t="str">
            <v>GE.0381.011.02</v>
          </cell>
          <cell r="B1917" t="str">
            <v>AEB IMPLEMENTATION -</v>
          </cell>
        </row>
        <row r="1918">
          <cell r="A1918" t="str">
            <v>GE.0381.012</v>
          </cell>
          <cell r="B1918" t="str">
            <v>SKILLS &amp; EMPLOYMENT</v>
          </cell>
        </row>
        <row r="1919">
          <cell r="A1919" t="str">
            <v>GE.0382</v>
          </cell>
          <cell r="B1919" t="str">
            <v>Growth &amp; Enterprise</v>
          </cell>
        </row>
        <row r="1920">
          <cell r="A1920" t="str">
            <v>GE.0382.001</v>
          </cell>
          <cell r="B1920" t="str">
            <v>London Hydrogen Part</v>
          </cell>
        </row>
        <row r="1921">
          <cell r="A1921" t="str">
            <v>GE.0382.001.001</v>
          </cell>
          <cell r="B1921" t="str">
            <v>London Hydrogen Part</v>
          </cell>
        </row>
        <row r="1922">
          <cell r="A1922" t="str">
            <v>GE.0382.001.002</v>
          </cell>
          <cell r="B1922" t="str">
            <v>HYTEC VEHICLES</v>
          </cell>
        </row>
        <row r="1923">
          <cell r="A1923" t="str">
            <v>GE.0382.001.003</v>
          </cell>
          <cell r="B1923" t="str">
            <v>HyFIVE EU PROJECT</v>
          </cell>
        </row>
        <row r="1924">
          <cell r="A1924" t="str">
            <v>GE.0382.001.004</v>
          </cell>
          <cell r="B1924" t="str">
            <v>HYTEC EXPENSES</v>
          </cell>
        </row>
        <row r="1925">
          <cell r="A1925" t="str">
            <v>GE.0382.002</v>
          </cell>
          <cell r="B1925" t="str">
            <v>INFRASTRUCTURE INVES</v>
          </cell>
        </row>
        <row r="1926">
          <cell r="A1926" t="str">
            <v>GE.0382.003</v>
          </cell>
          <cell r="B1926" t="str">
            <v>EBPU MEDCITY</v>
          </cell>
        </row>
        <row r="1927">
          <cell r="A1927" t="str">
            <v>GE.0382.004</v>
          </cell>
          <cell r="B1927" t="str">
            <v>INNOVATION SHOWCASIN</v>
          </cell>
        </row>
        <row r="1928">
          <cell r="A1928" t="str">
            <v>GE.0382.005</v>
          </cell>
          <cell r="B1928" t="str">
            <v>INFRASTRUCTURE MAPPI</v>
          </cell>
        </row>
        <row r="1929">
          <cell r="A1929" t="str">
            <v>GE.0382.006</v>
          </cell>
          <cell r="B1929" t="str">
            <v>GROWTH &amp; INFRASTRUCT</v>
          </cell>
        </row>
        <row r="1930">
          <cell r="A1930" t="str">
            <v>GE.0383</v>
          </cell>
          <cell r="B1930" t="str">
            <v>Business Engagement</v>
          </cell>
        </row>
        <row r="1931">
          <cell r="A1931" t="str">
            <v>GE.0383.001</v>
          </cell>
          <cell r="B1931" t="str">
            <v>Mayor's Export Progr</v>
          </cell>
        </row>
        <row r="1932">
          <cell r="A1932" t="str">
            <v>GE.0383.002</v>
          </cell>
          <cell r="B1932" t="str">
            <v>Expo 2025</v>
          </cell>
        </row>
        <row r="1933">
          <cell r="A1933" t="str">
            <v>GW0301</v>
          </cell>
          <cell r="B1933" t="str">
            <v>Post Riots</v>
          </cell>
        </row>
        <row r="1934">
          <cell r="A1934" t="str">
            <v>GW0301.001</v>
          </cell>
          <cell r="B1934" t="str">
            <v>Mayor's Regeneration</v>
          </cell>
        </row>
        <row r="1935">
          <cell r="A1935" t="str">
            <v>GW0301.001.01</v>
          </cell>
          <cell r="B1935" t="str">
            <v>MRF - General</v>
          </cell>
        </row>
        <row r="1936">
          <cell r="A1936" t="str">
            <v>GW0301.001.02</v>
          </cell>
          <cell r="B1936" t="str">
            <v>MRF - Barking &amp; Dage</v>
          </cell>
        </row>
        <row r="1937">
          <cell r="A1937" t="str">
            <v>GW0301.001.03</v>
          </cell>
          <cell r="B1937" t="str">
            <v>MRF - Barnet</v>
          </cell>
        </row>
        <row r="1938">
          <cell r="A1938" t="str">
            <v>GW0301.001.04</v>
          </cell>
          <cell r="B1938" t="str">
            <v>MRF - Bexley</v>
          </cell>
        </row>
        <row r="1939">
          <cell r="A1939" t="str">
            <v>GW0301.001.05</v>
          </cell>
          <cell r="B1939" t="str">
            <v>MRF - Brent</v>
          </cell>
        </row>
        <row r="1940">
          <cell r="A1940" t="str">
            <v>GW0301.001.06</v>
          </cell>
          <cell r="B1940" t="str">
            <v>MRF - Bromley</v>
          </cell>
        </row>
        <row r="1941">
          <cell r="A1941" t="str">
            <v>GW0301.001.07</v>
          </cell>
          <cell r="B1941" t="str">
            <v>MRF - Camden</v>
          </cell>
        </row>
        <row r="1942">
          <cell r="A1942" t="str">
            <v>GW0301.001.08</v>
          </cell>
          <cell r="B1942" t="str">
            <v>MRF - City of London</v>
          </cell>
        </row>
        <row r="1943">
          <cell r="A1943" t="str">
            <v>GW0301.001.09</v>
          </cell>
          <cell r="B1943" t="str">
            <v>MRF - Croydon</v>
          </cell>
        </row>
        <row r="1944">
          <cell r="A1944" t="str">
            <v>GW0301.001.10</v>
          </cell>
          <cell r="B1944" t="str">
            <v>MRF - Ealing</v>
          </cell>
        </row>
        <row r="1945">
          <cell r="A1945" t="str">
            <v>GW0301.001.11</v>
          </cell>
          <cell r="B1945" t="str">
            <v>MRF - Enfield</v>
          </cell>
        </row>
        <row r="1946">
          <cell r="A1946" t="str">
            <v>GW0301.001.12</v>
          </cell>
          <cell r="B1946" t="str">
            <v>MRF - Greenwich</v>
          </cell>
        </row>
        <row r="1947">
          <cell r="A1947" t="str">
            <v>GW0301.001.13</v>
          </cell>
          <cell r="B1947" t="str">
            <v>MRF - Hackney</v>
          </cell>
        </row>
        <row r="1948">
          <cell r="A1948" t="str">
            <v>GW0301.001.14</v>
          </cell>
          <cell r="B1948" t="str">
            <v>MRF - Hammersmith &amp;</v>
          </cell>
        </row>
        <row r="1949">
          <cell r="A1949" t="str">
            <v>GW0301.001.15</v>
          </cell>
          <cell r="B1949" t="str">
            <v>MRF - Haringey</v>
          </cell>
        </row>
        <row r="1950">
          <cell r="A1950" t="str">
            <v>GW0301.001.16</v>
          </cell>
          <cell r="B1950" t="str">
            <v>MRF - Harrow</v>
          </cell>
        </row>
        <row r="1951">
          <cell r="A1951" t="str">
            <v>GW0301.001.17</v>
          </cell>
          <cell r="B1951" t="str">
            <v>MRF - Havering</v>
          </cell>
        </row>
        <row r="1952">
          <cell r="A1952" t="str">
            <v>GW0301.001.18</v>
          </cell>
          <cell r="B1952" t="str">
            <v>MRF - Hillingdon</v>
          </cell>
        </row>
        <row r="1953">
          <cell r="A1953" t="str">
            <v>GW0301.001.19</v>
          </cell>
          <cell r="B1953" t="str">
            <v>MRF - Hounslow</v>
          </cell>
        </row>
        <row r="1954">
          <cell r="A1954" t="str">
            <v>GW0301.001.20</v>
          </cell>
          <cell r="B1954" t="str">
            <v>MRF - Islington</v>
          </cell>
        </row>
        <row r="1955">
          <cell r="A1955" t="str">
            <v>GW0301.001.21</v>
          </cell>
          <cell r="B1955" t="str">
            <v>MRF - Kensington &amp; C</v>
          </cell>
        </row>
        <row r="1956">
          <cell r="A1956" t="str">
            <v>GW0301.001.22</v>
          </cell>
          <cell r="B1956" t="str">
            <v>MRF - Kingston</v>
          </cell>
        </row>
        <row r="1957">
          <cell r="A1957" t="str">
            <v>GW0301.001.23</v>
          </cell>
          <cell r="B1957" t="str">
            <v>MRF - Lambeth</v>
          </cell>
        </row>
        <row r="1958">
          <cell r="A1958" t="str">
            <v>GW0301.001.24</v>
          </cell>
          <cell r="B1958" t="str">
            <v>MRF - Lewisham</v>
          </cell>
        </row>
        <row r="1959">
          <cell r="A1959" t="str">
            <v>GW0301.001.25</v>
          </cell>
          <cell r="B1959" t="str">
            <v>MRF - Merton</v>
          </cell>
        </row>
        <row r="1960">
          <cell r="A1960" t="str">
            <v>GW0301.001.26</v>
          </cell>
          <cell r="B1960" t="str">
            <v>MRF - Newham</v>
          </cell>
        </row>
        <row r="1961">
          <cell r="A1961" t="str">
            <v>GW0301.001.27</v>
          </cell>
          <cell r="B1961" t="str">
            <v>MRF - Redbridge</v>
          </cell>
        </row>
        <row r="1962">
          <cell r="A1962" t="str">
            <v>GW0301.001.28</v>
          </cell>
          <cell r="B1962" t="str">
            <v>MRF - Richmond</v>
          </cell>
        </row>
        <row r="1963">
          <cell r="A1963" t="str">
            <v>GW0301.001.29</v>
          </cell>
          <cell r="B1963" t="str">
            <v>MRF - Southwark</v>
          </cell>
        </row>
        <row r="1964">
          <cell r="A1964" t="str">
            <v>GW0301.001.30</v>
          </cell>
          <cell r="B1964" t="str">
            <v>MRF - Sutton</v>
          </cell>
        </row>
        <row r="1965">
          <cell r="A1965" t="str">
            <v>GW0301.001.31</v>
          </cell>
          <cell r="B1965" t="str">
            <v>MRF - Tower Hamlets</v>
          </cell>
        </row>
        <row r="1966">
          <cell r="A1966" t="str">
            <v>GW0301.001.32</v>
          </cell>
          <cell r="B1966" t="str">
            <v>MRF - Waltham Forest</v>
          </cell>
        </row>
        <row r="1967">
          <cell r="A1967" t="str">
            <v>GW0301.001.33</v>
          </cell>
          <cell r="B1967" t="str">
            <v>MRF - Wandsworth</v>
          </cell>
        </row>
        <row r="1968">
          <cell r="A1968" t="str">
            <v>GW0301.002</v>
          </cell>
          <cell r="B1968" t="str">
            <v>London Enterprise Fu</v>
          </cell>
        </row>
        <row r="1969">
          <cell r="A1969" t="str">
            <v>GW0301.002.01</v>
          </cell>
          <cell r="B1969" t="str">
            <v>LEF - General</v>
          </cell>
        </row>
        <row r="1970">
          <cell r="A1970" t="str">
            <v>GW0301.002.02</v>
          </cell>
          <cell r="B1970" t="str">
            <v>LEF - Barking &amp; Dage</v>
          </cell>
        </row>
        <row r="1971">
          <cell r="A1971" t="str">
            <v>GW0301.002.03</v>
          </cell>
          <cell r="B1971" t="str">
            <v>LEF - Barnet</v>
          </cell>
        </row>
        <row r="1972">
          <cell r="A1972" t="str">
            <v>GW0301.002.04</v>
          </cell>
          <cell r="B1972" t="str">
            <v>LEF - Bexley</v>
          </cell>
        </row>
        <row r="1973">
          <cell r="A1973" t="str">
            <v>GW0301.002.05</v>
          </cell>
          <cell r="B1973" t="str">
            <v>LEF - Brent</v>
          </cell>
        </row>
        <row r="1974">
          <cell r="A1974" t="str">
            <v>GW0301.002.06</v>
          </cell>
          <cell r="B1974" t="str">
            <v>LEF - Bromley</v>
          </cell>
        </row>
        <row r="1975">
          <cell r="A1975" t="str">
            <v>GW0301.002.07</v>
          </cell>
          <cell r="B1975" t="str">
            <v>LEF - Camden</v>
          </cell>
        </row>
        <row r="1976">
          <cell r="A1976" t="str">
            <v>GW0301.002.08</v>
          </cell>
          <cell r="B1976" t="str">
            <v>LEF - City of London</v>
          </cell>
        </row>
        <row r="1977">
          <cell r="A1977" t="str">
            <v>GW0301.002.09</v>
          </cell>
          <cell r="B1977" t="str">
            <v>LEF - Croydon</v>
          </cell>
        </row>
        <row r="1978">
          <cell r="A1978" t="str">
            <v>GW0301.002.10</v>
          </cell>
          <cell r="B1978" t="str">
            <v>LEF - Ealing</v>
          </cell>
        </row>
        <row r="1979">
          <cell r="A1979" t="str">
            <v>GW0301.002.11</v>
          </cell>
          <cell r="B1979" t="str">
            <v>LEF - Enfield</v>
          </cell>
        </row>
        <row r="1980">
          <cell r="A1980" t="str">
            <v>GW0301.002.12</v>
          </cell>
          <cell r="B1980" t="str">
            <v>LEF - Greenwich</v>
          </cell>
        </row>
        <row r="1981">
          <cell r="A1981" t="str">
            <v>GW0301.002.13</v>
          </cell>
          <cell r="B1981" t="str">
            <v>LEF - Hackney</v>
          </cell>
        </row>
        <row r="1982">
          <cell r="A1982" t="str">
            <v>GW0301.002.14</v>
          </cell>
          <cell r="B1982" t="str">
            <v>LEF - Hammersmith &amp;</v>
          </cell>
        </row>
        <row r="1983">
          <cell r="A1983" t="str">
            <v>GW0301.002.15</v>
          </cell>
          <cell r="B1983" t="str">
            <v>LEF - Haringey</v>
          </cell>
        </row>
        <row r="1984">
          <cell r="A1984" t="str">
            <v>GW0301.002.16</v>
          </cell>
          <cell r="B1984" t="str">
            <v>LEF - Harrow</v>
          </cell>
        </row>
        <row r="1985">
          <cell r="A1985" t="str">
            <v>GW0301.002.17</v>
          </cell>
          <cell r="B1985" t="str">
            <v>LEF - Havering</v>
          </cell>
        </row>
        <row r="1986">
          <cell r="A1986" t="str">
            <v>GW0301.002.18</v>
          </cell>
          <cell r="B1986" t="str">
            <v>LEF - Hillingdon</v>
          </cell>
        </row>
        <row r="1987">
          <cell r="A1987" t="str">
            <v>GW0301.002.19</v>
          </cell>
          <cell r="B1987" t="str">
            <v>LEF - Hounslow</v>
          </cell>
        </row>
        <row r="1988">
          <cell r="A1988" t="str">
            <v>GW0301.002.20</v>
          </cell>
          <cell r="B1988" t="str">
            <v>LEF - Islington</v>
          </cell>
        </row>
        <row r="1989">
          <cell r="A1989" t="str">
            <v>GW0301.002.21</v>
          </cell>
          <cell r="B1989" t="str">
            <v>LEF - Kensington &amp; C</v>
          </cell>
        </row>
        <row r="1990">
          <cell r="A1990" t="str">
            <v>GW0301.002.22</v>
          </cell>
          <cell r="B1990" t="str">
            <v>LEF - Kingston</v>
          </cell>
        </row>
        <row r="1991">
          <cell r="A1991" t="str">
            <v>GW0301.002.23</v>
          </cell>
          <cell r="B1991" t="str">
            <v>LEF - Lambeth</v>
          </cell>
        </row>
        <row r="1992">
          <cell r="A1992" t="str">
            <v>GW0301.002.24</v>
          </cell>
          <cell r="B1992" t="str">
            <v>LEF - Lewisham</v>
          </cell>
        </row>
        <row r="1993">
          <cell r="A1993" t="str">
            <v>GW0301.002.25</v>
          </cell>
          <cell r="B1993" t="str">
            <v>LEF - Merton</v>
          </cell>
        </row>
        <row r="1994">
          <cell r="A1994" t="str">
            <v>GW0301.002.26</v>
          </cell>
          <cell r="B1994" t="str">
            <v>LEF - Newham</v>
          </cell>
        </row>
        <row r="1995">
          <cell r="A1995" t="str">
            <v>GW0301.002.27</v>
          </cell>
          <cell r="B1995" t="str">
            <v>LEF - Redbridge</v>
          </cell>
        </row>
        <row r="1996">
          <cell r="A1996" t="str">
            <v>GW0301.002.28</v>
          </cell>
          <cell r="B1996" t="str">
            <v>LEF - Richmond</v>
          </cell>
        </row>
        <row r="1997">
          <cell r="A1997" t="str">
            <v>GW0301.002.29</v>
          </cell>
          <cell r="B1997" t="str">
            <v>LEF - Southwark</v>
          </cell>
        </row>
        <row r="1998">
          <cell r="A1998" t="str">
            <v>GW0301.002.30</v>
          </cell>
          <cell r="B1998" t="str">
            <v>LEF - Sutton</v>
          </cell>
        </row>
        <row r="1999">
          <cell r="A1999" t="str">
            <v>GW0301.002.31</v>
          </cell>
          <cell r="B1999" t="str">
            <v>LEF - Tower Hamlets</v>
          </cell>
        </row>
        <row r="2000">
          <cell r="A2000" t="str">
            <v>GW0301.002.32</v>
          </cell>
          <cell r="B2000" t="str">
            <v>LEF - Waltham Forest</v>
          </cell>
        </row>
        <row r="2001">
          <cell r="A2001" t="str">
            <v>GW0301.002.33</v>
          </cell>
          <cell r="B2001" t="str">
            <v>LEF - Wandsworth</v>
          </cell>
        </row>
        <row r="2002">
          <cell r="A2002" t="str">
            <v>GW0301.999</v>
          </cell>
          <cell r="B2002" t="str">
            <v>Hsg &amp; Land Capital (</v>
          </cell>
        </row>
        <row r="2003">
          <cell r="A2003" t="str">
            <v>GW0330.005.03</v>
          </cell>
          <cell r="B2003" t="str">
            <v>P/2001/GW0330.005.03</v>
          </cell>
        </row>
        <row r="2004">
          <cell r="A2004" t="str">
            <v>GW0330.001</v>
          </cell>
          <cell r="B2004" t="str">
            <v>Priority Parks &amp; Str</v>
          </cell>
        </row>
        <row r="2005">
          <cell r="A2005" t="str">
            <v>GW0330.001.01</v>
          </cell>
          <cell r="B2005" t="str">
            <v>Street Trees</v>
          </cell>
        </row>
        <row r="2006">
          <cell r="A2006" t="str">
            <v>GW0330.001.02</v>
          </cell>
          <cell r="B2006" t="str">
            <v>Priority Parks</v>
          </cell>
        </row>
        <row r="2007">
          <cell r="A2007" t="str">
            <v>GW0330.001.02.001</v>
          </cell>
          <cell r="B2007" t="str">
            <v>Burgess Park</v>
          </cell>
        </row>
        <row r="2008">
          <cell r="A2008" t="str">
            <v>GW0330.001.02.002</v>
          </cell>
          <cell r="B2008" t="str">
            <v>Avery Hill Park</v>
          </cell>
        </row>
        <row r="2009">
          <cell r="A2009" t="str">
            <v>GW0330.001.02.003</v>
          </cell>
          <cell r="B2009" t="str">
            <v>Brent River Park</v>
          </cell>
        </row>
        <row r="2010">
          <cell r="A2010" t="str">
            <v>GW0330.001.02.004</v>
          </cell>
          <cell r="B2010" t="str">
            <v>Crane Riverside</v>
          </cell>
        </row>
        <row r="2011">
          <cell r="A2011" t="str">
            <v>GW0330.001.02.005</v>
          </cell>
          <cell r="B2011" t="str">
            <v>Dollis Valley Green</v>
          </cell>
        </row>
        <row r="2012">
          <cell r="A2012" t="str">
            <v>GW0330.001.02.006</v>
          </cell>
          <cell r="B2012" t="str">
            <v>Fairlop Waters Cnty</v>
          </cell>
        </row>
        <row r="2013">
          <cell r="A2013" t="str">
            <v>GW0330.001.02.007</v>
          </cell>
          <cell r="B2013" t="str">
            <v>Little Wormwood Scbs</v>
          </cell>
        </row>
        <row r="2014">
          <cell r="A2014" t="str">
            <v>GW0330.001.02.008</v>
          </cell>
          <cell r="B2014" t="str">
            <v>Lordship Recreation</v>
          </cell>
        </row>
        <row r="2015">
          <cell r="A2015" t="str">
            <v>GW0330.001.02.009</v>
          </cell>
          <cell r="B2015" t="str">
            <v>Mayesbrook Park</v>
          </cell>
        </row>
        <row r="2016">
          <cell r="A2016" t="str">
            <v>GW0330.001.02.010</v>
          </cell>
          <cell r="B2016" t="str">
            <v>Parish Wood Park</v>
          </cell>
        </row>
        <row r="2017">
          <cell r="A2017" t="str">
            <v>GW0330.001.02.011</v>
          </cell>
          <cell r="B2017" t="str">
            <v>Wandle Park</v>
          </cell>
        </row>
        <row r="2018">
          <cell r="A2018" t="str">
            <v>GW0330.001.03</v>
          </cell>
          <cell r="B2018" t="str">
            <v>London Trees</v>
          </cell>
        </row>
        <row r="2019">
          <cell r="A2019" t="str">
            <v>GW0330.001.03.01</v>
          </cell>
          <cell r="B2019" t="str">
            <v>Tree programmes</v>
          </cell>
        </row>
        <row r="2020">
          <cell r="A2020" t="str">
            <v>GW0330.001.03.02</v>
          </cell>
          <cell r="B2020" t="str">
            <v>Pocket parks borough</v>
          </cell>
        </row>
        <row r="2021">
          <cell r="A2021" t="str">
            <v>GW0330.001.03.03</v>
          </cell>
          <cell r="B2021" t="str">
            <v>Pocket parks communi</v>
          </cell>
        </row>
        <row r="2022">
          <cell r="A2022" t="str">
            <v>GW0330.001.03.04</v>
          </cell>
          <cell r="B2022" t="str">
            <v>Big Green Fund</v>
          </cell>
        </row>
        <row r="2023">
          <cell r="A2023" t="str">
            <v>GW0330.001.03.05</v>
          </cell>
          <cell r="B2023" t="str">
            <v>Big Green Fund 2</v>
          </cell>
        </row>
        <row r="2024">
          <cell r="A2024" t="str">
            <v>GW0330.002</v>
          </cell>
          <cell r="B2024" t="str">
            <v>Low Carbon Zones</v>
          </cell>
        </row>
        <row r="2025">
          <cell r="A2025" t="str">
            <v>GW0330.003</v>
          </cell>
          <cell r="B2025" t="str">
            <v>London Waste &amp; Recyc</v>
          </cell>
        </row>
        <row r="2026">
          <cell r="A2026" t="str">
            <v>GW0330.004</v>
          </cell>
          <cell r="B2026" t="str">
            <v>Institute for Sustai</v>
          </cell>
        </row>
        <row r="2027">
          <cell r="A2027" t="str">
            <v>GW0330.005</v>
          </cell>
          <cell r="B2027" t="str">
            <v>TSB Smart London (Ag</v>
          </cell>
        </row>
        <row r="2028">
          <cell r="A2028" t="str">
            <v>GW0330.005.01</v>
          </cell>
          <cell r="B2028" t="str">
            <v>Agile capital TSB Sm</v>
          </cell>
        </row>
        <row r="2029">
          <cell r="A2029" t="str">
            <v>GW0330.005.02</v>
          </cell>
          <cell r="B2029" t="str">
            <v>Agile Category 2</v>
          </cell>
        </row>
        <row r="2030">
          <cell r="A2030" t="str">
            <v>GW0330.005.03</v>
          </cell>
          <cell r="B2030" t="str">
            <v>Bunhill SmartEnergy</v>
          </cell>
        </row>
        <row r="2031">
          <cell r="A2031" t="str">
            <v>GW0330.006</v>
          </cell>
          <cell r="B2031" t="str">
            <v>Air Quality</v>
          </cell>
        </row>
        <row r="2032">
          <cell r="A2032" t="str">
            <v>GW0330.007</v>
          </cell>
          <cell r="B2032" t="str">
            <v>Greener City Fund</v>
          </cell>
        </row>
        <row r="2033">
          <cell r="A2033" t="str">
            <v>GW0330.007.01</v>
          </cell>
          <cell r="B2033" t="str">
            <v>GCF: Green Capital G</v>
          </cell>
        </row>
        <row r="2034">
          <cell r="A2034" t="str">
            <v>GW0340</v>
          </cell>
          <cell r="B2034" t="str">
            <v>Energy Efficiency</v>
          </cell>
        </row>
        <row r="2035">
          <cell r="A2035" t="str">
            <v>GW0340.001</v>
          </cell>
          <cell r="B2035" t="str">
            <v>RE:NEW</v>
          </cell>
        </row>
        <row r="2036">
          <cell r="A2036" t="str">
            <v>GW0340.001.01</v>
          </cell>
          <cell r="B2036" t="str">
            <v>RE:NEW E London roll</v>
          </cell>
        </row>
        <row r="2037">
          <cell r="A2037" t="str">
            <v>GW0340.001.02</v>
          </cell>
          <cell r="B2037" t="str">
            <v>RE:NEW N London roll</v>
          </cell>
        </row>
        <row r="2038">
          <cell r="A2038" t="str">
            <v>GW0340.001.03</v>
          </cell>
          <cell r="B2038" t="str">
            <v>RE:NEW SE London rol</v>
          </cell>
        </row>
        <row r="2039">
          <cell r="A2039" t="str">
            <v>GW0340.001.04</v>
          </cell>
          <cell r="B2039" t="str">
            <v>RE:NEW SW London rol</v>
          </cell>
        </row>
        <row r="2040">
          <cell r="A2040" t="str">
            <v>GW0340.001.05</v>
          </cell>
          <cell r="B2040" t="str">
            <v>RE:NEW W London roll</v>
          </cell>
        </row>
        <row r="2041">
          <cell r="A2041" t="str">
            <v>GW0340.002</v>
          </cell>
          <cell r="B2041" t="str">
            <v>ODA Olympic Retrofit</v>
          </cell>
        </row>
        <row r="2042">
          <cell r="A2042" t="str">
            <v>GW0340.002.01</v>
          </cell>
          <cell r="B2042" t="str">
            <v>RE:FIT for Schools</v>
          </cell>
        </row>
        <row r="2043">
          <cell r="A2043" t="str">
            <v>GW0340.002.02</v>
          </cell>
          <cell r="B2043" t="str">
            <v>Newham (Homes)</v>
          </cell>
        </row>
        <row r="2044">
          <cell r="A2044" t="str">
            <v>GW0340.002.03</v>
          </cell>
          <cell r="B2044" t="str">
            <v>Tower Hamlets (Homes</v>
          </cell>
        </row>
        <row r="2045">
          <cell r="A2045" t="str">
            <v>GW0340.002.04</v>
          </cell>
          <cell r="B2045" t="str">
            <v>Hackney (Home)</v>
          </cell>
        </row>
        <row r="2046">
          <cell r="A2046" t="str">
            <v>GW0340.002.05</v>
          </cell>
          <cell r="B2046" t="str">
            <v>Waltham Forest (Home</v>
          </cell>
        </row>
        <row r="2047">
          <cell r="A2047" t="str">
            <v>GW0340.002.06</v>
          </cell>
          <cell r="B2047" t="str">
            <v>ODA Olympic Retrofit</v>
          </cell>
        </row>
        <row r="2048">
          <cell r="A2048" t="str">
            <v>GW0340.003</v>
          </cell>
          <cell r="B2048" t="str">
            <v>Home Retrofitting</v>
          </cell>
        </row>
        <row r="2049">
          <cell r="A2049" t="str">
            <v>GW0340.003.01</v>
          </cell>
          <cell r="B2049" t="str">
            <v>RE:NEW for PRS-Cap</v>
          </cell>
        </row>
        <row r="2050">
          <cell r="A2050" t="str">
            <v>GW0340.004</v>
          </cell>
          <cell r="B2050" t="str">
            <v>DECC Fuel Poverty</v>
          </cell>
        </row>
        <row r="2051">
          <cell r="A2051" t="str">
            <v>GW0340.004.01</v>
          </cell>
          <cell r="B2051" t="str">
            <v>E London Fuel povert</v>
          </cell>
        </row>
        <row r="2052">
          <cell r="A2052" t="str">
            <v>GW0340.004.02</v>
          </cell>
          <cell r="B2052" t="str">
            <v>N London Fuel Povery</v>
          </cell>
        </row>
        <row r="2053">
          <cell r="A2053" t="str">
            <v>GW0340.004.03</v>
          </cell>
          <cell r="B2053" t="str">
            <v>SE London Fuel Pover</v>
          </cell>
        </row>
        <row r="2054">
          <cell r="A2054" t="str">
            <v>GW0340.004.04</v>
          </cell>
          <cell r="B2054" t="str">
            <v>SW London Fuel Pover</v>
          </cell>
        </row>
        <row r="2055">
          <cell r="A2055" t="str">
            <v>GW0340.005</v>
          </cell>
          <cell r="B2055" t="str">
            <v>London Boiler Cashba</v>
          </cell>
        </row>
        <row r="2056">
          <cell r="A2056" t="str">
            <v>GW0340.005.ZZ</v>
          </cell>
          <cell r="B2056" t="str">
            <v>Grant Ret BoilerCash</v>
          </cell>
        </row>
        <row r="2057">
          <cell r="A2057" t="str">
            <v>GW0340.006</v>
          </cell>
          <cell r="B2057" t="str">
            <v>New Programmes</v>
          </cell>
        </row>
        <row r="2058">
          <cell r="A2058" t="str">
            <v>GW0340.007</v>
          </cell>
          <cell r="B2058" t="str">
            <v>Energy Supply Compan</v>
          </cell>
        </row>
        <row r="2059">
          <cell r="A2059" t="str">
            <v>GW0340.008</v>
          </cell>
          <cell r="B2059" t="str">
            <v>Energy Leap</v>
          </cell>
        </row>
        <row r="2060">
          <cell r="A2060" t="str">
            <v>GW0340.009</v>
          </cell>
          <cell r="B2060" t="str">
            <v>Cleanr Heat Cashback</v>
          </cell>
        </row>
        <row r="2061">
          <cell r="A2061" t="str">
            <v>GW0340.010</v>
          </cell>
          <cell r="B2061" t="str">
            <v>Warmer Homes Capital</v>
          </cell>
        </row>
        <row r="2062">
          <cell r="A2062" t="str">
            <v>GW0340.011</v>
          </cell>
          <cell r="B2062" t="str">
            <v>E-FLEX</v>
          </cell>
        </row>
        <row r="2063">
          <cell r="A2063" t="str">
            <v>GW.00500037.01</v>
          </cell>
          <cell r="B2063" t="str">
            <v>NE MRF HK SHOP FRONT</v>
          </cell>
        </row>
        <row r="2064">
          <cell r="A2064" t="str">
            <v>GW.00500038.01</v>
          </cell>
          <cell r="B2064" t="str">
            <v>NE MRF HK FASHION HU</v>
          </cell>
        </row>
        <row r="2065">
          <cell r="A2065" t="str">
            <v>GW.00500040.01</v>
          </cell>
          <cell r="B2065" t="str">
            <v>S MRF SOU PECKHAM RY</v>
          </cell>
        </row>
        <row r="2066">
          <cell r="A2066" t="str">
            <v>GW.00500041.01</v>
          </cell>
          <cell r="B2066" t="str">
            <v>NW MRF CA COLLECTIVE</v>
          </cell>
        </row>
        <row r="2067">
          <cell r="A2067" t="str">
            <v>GW.00500042.01</v>
          </cell>
          <cell r="B2067" t="str">
            <v>NW MRF EAL DINE IN S</v>
          </cell>
        </row>
        <row r="2068">
          <cell r="A2068" t="str">
            <v>GW.00500043.01</v>
          </cell>
          <cell r="B2068" t="str">
            <v>NW MRF CA RETAIL INV</v>
          </cell>
        </row>
        <row r="2069">
          <cell r="A2069" t="str">
            <v>GW.00500044.01</v>
          </cell>
          <cell r="B2069" t="str">
            <v>NW MRF CA COBDEN JUN</v>
          </cell>
        </row>
        <row r="2070">
          <cell r="A2070" t="str">
            <v>GW.00500045.01</v>
          </cell>
          <cell r="B2070" t="str">
            <v>NE LEF HR GROWTH HIG</v>
          </cell>
        </row>
        <row r="2071">
          <cell r="A2071" t="str">
            <v>GW.00500046.01</v>
          </cell>
          <cell r="B2071" t="str">
            <v>NE MRF HR ACCESS &amp; P</v>
          </cell>
        </row>
        <row r="2072">
          <cell r="A2072" t="str">
            <v>GW.00500047.01</v>
          </cell>
          <cell r="B2072" t="str">
            <v>NE LEF HR OPPORTUNIT</v>
          </cell>
        </row>
        <row r="2073">
          <cell r="A2073" t="str">
            <v>GW.00500048.01</v>
          </cell>
          <cell r="B2073" t="str">
            <v>S MRF CR NEW ADD CEN</v>
          </cell>
        </row>
        <row r="2074">
          <cell r="A2074" t="str">
            <v>GW.00500049.01</v>
          </cell>
          <cell r="B2074" t="str">
            <v>S MRF CR GOOD FOOD M</v>
          </cell>
        </row>
        <row r="2075">
          <cell r="A2075" t="str">
            <v>GW.00500052.01</v>
          </cell>
          <cell r="B2075" t="str">
            <v>S LEF CR INNOVATION</v>
          </cell>
        </row>
        <row r="2076">
          <cell r="A2076" t="str">
            <v>GW.00500054.01</v>
          </cell>
          <cell r="B2076" t="str">
            <v>S MRF CR WEST INTERC</v>
          </cell>
        </row>
        <row r="2077">
          <cell r="A2077" t="str">
            <v>GW.00500055.01</v>
          </cell>
          <cell r="B2077" t="str">
            <v>NE MRF HR DISTRICT E</v>
          </cell>
        </row>
        <row r="2078">
          <cell r="A2078" t="str">
            <v>GW.00500056.01</v>
          </cell>
          <cell r="B2078" t="str">
            <v>NE MRF HR STADIUM AP</v>
          </cell>
        </row>
        <row r="2079">
          <cell r="A2079" t="str">
            <v>GW.00500057.01</v>
          </cell>
          <cell r="B2079" t="str">
            <v>NE MRF HR TOTTENHAM</v>
          </cell>
        </row>
        <row r="2080">
          <cell r="A2080" t="str">
            <v>GW.00500058.01</v>
          </cell>
          <cell r="B2080" t="str">
            <v>S MRF M COLLIERS WOO</v>
          </cell>
        </row>
        <row r="2081">
          <cell r="A2081" t="str">
            <v>GW.00500059.01</v>
          </cell>
          <cell r="B2081" t="str">
            <v>NW MRF EAL SHAPING S</v>
          </cell>
        </row>
        <row r="2082">
          <cell r="A2082" t="str">
            <v>GW.00500061.01</v>
          </cell>
          <cell r="B2082" t="str">
            <v>S LEF CR WELLESLEY 1</v>
          </cell>
        </row>
        <row r="2083">
          <cell r="A2083" t="str">
            <v>GW.00500062.01</v>
          </cell>
          <cell r="B2083" t="str">
            <v>S LEF CR WELLESLEY 2</v>
          </cell>
        </row>
        <row r="2084">
          <cell r="A2084" t="str">
            <v>GW.00500063.01</v>
          </cell>
          <cell r="B2084" t="str">
            <v>S LEF CR WELLESLEY 3</v>
          </cell>
        </row>
        <row r="2085">
          <cell r="A2085" t="str">
            <v>GW.00500064.01</v>
          </cell>
          <cell r="B2085" t="str">
            <v>MRF CR HIGH ST CENTR</v>
          </cell>
        </row>
        <row r="2086">
          <cell r="A2086" t="str">
            <v>GW.00500065.01</v>
          </cell>
          <cell r="B2086" t="str">
            <v>MRF CR HIGH ST SOUTH</v>
          </cell>
        </row>
        <row r="2087">
          <cell r="A2087" t="str">
            <v>GW.00500066.01</v>
          </cell>
          <cell r="B2087" t="str">
            <v>MRF CR HIGH ST TRAM</v>
          </cell>
        </row>
        <row r="2088">
          <cell r="A2088" t="str">
            <v>GW.00500067.01</v>
          </cell>
          <cell r="B2088" t="str">
            <v>LEF CR HIGH STREETS</v>
          </cell>
        </row>
        <row r="2089">
          <cell r="A2089" t="str">
            <v>GW.00500072.01</v>
          </cell>
          <cell r="B2089" t="str">
            <v>S LEF CR WCIP BUS SU</v>
          </cell>
        </row>
        <row r="2090">
          <cell r="A2090" t="str">
            <v>GW0360</v>
          </cell>
          <cell r="B2090" t="str">
            <v>Design &amp; Capital Reg</v>
          </cell>
        </row>
        <row r="2091">
          <cell r="A2091" t="str">
            <v>GW0360.001</v>
          </cell>
          <cell r="B2091" t="str">
            <v>Outer London Fund</v>
          </cell>
        </row>
        <row r="2092">
          <cell r="A2092" t="str">
            <v>GW0360.001.01</v>
          </cell>
          <cell r="B2092" t="str">
            <v>OLF - General</v>
          </cell>
        </row>
        <row r="2093">
          <cell r="A2093" t="str">
            <v>GW0360.001.02</v>
          </cell>
          <cell r="B2093" t="str">
            <v>OLF - Barking &amp; Dage</v>
          </cell>
        </row>
        <row r="2094">
          <cell r="A2094" t="str">
            <v>GW0360.001.02.01</v>
          </cell>
          <cell r="B2094" t="str">
            <v>OLF - Barking Twn Ce</v>
          </cell>
        </row>
        <row r="2095">
          <cell r="A2095" t="str">
            <v>GW0360.001.02.11</v>
          </cell>
          <cell r="B2095" t="str">
            <v>NE OLF R2 Barking Tw</v>
          </cell>
        </row>
        <row r="2096">
          <cell r="A2096" t="str">
            <v>GW0360.001.03</v>
          </cell>
          <cell r="B2096" t="str">
            <v>OLF - Barnet</v>
          </cell>
        </row>
        <row r="2097">
          <cell r="A2097" t="str">
            <v>GW0360.001.03.01</v>
          </cell>
          <cell r="B2097" t="str">
            <v>OLF - Chipping Barne</v>
          </cell>
        </row>
        <row r="2098">
          <cell r="A2098" t="str">
            <v>GW0360.001.03.11</v>
          </cell>
          <cell r="B2098" t="str">
            <v>NW OLF R2 North Finc</v>
          </cell>
        </row>
        <row r="2099">
          <cell r="A2099" t="str">
            <v>GW0360.001.03.12</v>
          </cell>
          <cell r="B2099" t="str">
            <v>NW OLF R2 Cricklewoo</v>
          </cell>
        </row>
        <row r="2100">
          <cell r="A2100" t="str">
            <v>GW0360.001.04</v>
          </cell>
          <cell r="B2100" t="str">
            <v>OLF - Bexley</v>
          </cell>
        </row>
        <row r="2101">
          <cell r="A2101" t="str">
            <v>GW0360.001.04.01</v>
          </cell>
          <cell r="B2101" t="str">
            <v>OLF - Bexleyheath Tw</v>
          </cell>
        </row>
        <row r="2102">
          <cell r="A2102" t="str">
            <v>GW0360.001.04.11</v>
          </cell>
          <cell r="B2102" t="str">
            <v>S OLF R2 Sidcup</v>
          </cell>
        </row>
        <row r="2103">
          <cell r="A2103" t="str">
            <v>GW0360.001.05</v>
          </cell>
          <cell r="B2103" t="str">
            <v>OLF - Brent</v>
          </cell>
        </row>
        <row r="2104">
          <cell r="A2104" t="str">
            <v>GW0360.001.05.01</v>
          </cell>
          <cell r="B2104" t="str">
            <v>OLF - Willesden Gree</v>
          </cell>
        </row>
        <row r="2105">
          <cell r="A2105" t="str">
            <v>GW0360.001.06</v>
          </cell>
          <cell r="B2105" t="str">
            <v>OLF - Bromley</v>
          </cell>
        </row>
        <row r="2106">
          <cell r="A2106" t="str">
            <v>GW0360.001.06.01</v>
          </cell>
          <cell r="B2106" t="str">
            <v>OLF - Bromley Twn Ce</v>
          </cell>
        </row>
        <row r="2107">
          <cell r="A2107" t="str">
            <v>GW0360.001.06.02</v>
          </cell>
          <cell r="B2107" t="str">
            <v>OLF -Penge Twn Centr</v>
          </cell>
        </row>
        <row r="2108">
          <cell r="A2108" t="str">
            <v>GW0360.001.06.03</v>
          </cell>
          <cell r="B2108" t="str">
            <v>OLF - Orpington Twn</v>
          </cell>
        </row>
        <row r="2109">
          <cell r="A2109" t="str">
            <v>GW0360.001.06.11</v>
          </cell>
          <cell r="B2109" t="str">
            <v>S OLF R2 Bromley Tow</v>
          </cell>
        </row>
        <row r="2110">
          <cell r="A2110" t="str">
            <v>GW0360.001.07</v>
          </cell>
          <cell r="B2110" t="str">
            <v>OLF - Camden</v>
          </cell>
        </row>
        <row r="2111">
          <cell r="A2111" t="str">
            <v>GW0360.001.08</v>
          </cell>
          <cell r="B2111" t="str">
            <v>OLF - City of London</v>
          </cell>
        </row>
        <row r="2112">
          <cell r="A2112" t="str">
            <v>GW0360.001.09</v>
          </cell>
          <cell r="B2112" t="str">
            <v>OLF - Croydon</v>
          </cell>
        </row>
        <row r="2113">
          <cell r="A2113" t="str">
            <v>GW0360.001.09.01</v>
          </cell>
          <cell r="B2113" t="str">
            <v>OLF - New Addington</v>
          </cell>
        </row>
        <row r="2114">
          <cell r="A2114" t="str">
            <v>GW0360.001.10</v>
          </cell>
          <cell r="B2114" t="str">
            <v>OLF - Ealing</v>
          </cell>
        </row>
        <row r="2115">
          <cell r="A2115" t="str">
            <v>GW0360.001.10.01</v>
          </cell>
          <cell r="B2115" t="str">
            <v>OLF - Acton</v>
          </cell>
        </row>
        <row r="2116">
          <cell r="A2116" t="str">
            <v>GW0360.001.10.02</v>
          </cell>
          <cell r="B2116" t="str">
            <v>OLF - Greenford</v>
          </cell>
        </row>
        <row r="2117">
          <cell r="A2117" t="str">
            <v>GW0360.001.11</v>
          </cell>
          <cell r="B2117" t="str">
            <v>OLF - Enfield</v>
          </cell>
        </row>
        <row r="2118">
          <cell r="A2118" t="str">
            <v>GW0360.001.11.01</v>
          </cell>
          <cell r="B2118" t="str">
            <v>OLF - A1010 Corridor</v>
          </cell>
        </row>
        <row r="2119">
          <cell r="A2119" t="str">
            <v>GW0360.001.11.11</v>
          </cell>
          <cell r="B2119" t="str">
            <v>NE OLF R2 NE Enfield</v>
          </cell>
        </row>
        <row r="2120">
          <cell r="A2120" t="str">
            <v>GW0360.001.12</v>
          </cell>
          <cell r="B2120" t="str">
            <v>OLF - Greenwich</v>
          </cell>
        </row>
        <row r="2121">
          <cell r="A2121" t="str">
            <v>GW0360.001.13</v>
          </cell>
          <cell r="B2121" t="str">
            <v>OLF - Hackney</v>
          </cell>
        </row>
        <row r="2122">
          <cell r="A2122" t="str">
            <v>GW0360.001.14</v>
          </cell>
          <cell r="B2122" t="str">
            <v>OLF - Hammersmith &amp;</v>
          </cell>
        </row>
        <row r="2123">
          <cell r="A2123" t="str">
            <v>GW0360.001.15</v>
          </cell>
          <cell r="B2123" t="str">
            <v>OLF - Haringey</v>
          </cell>
        </row>
        <row r="2124">
          <cell r="A2124" t="str">
            <v>GW0360.001.15.11</v>
          </cell>
          <cell r="B2124" t="str">
            <v>NE OLF R2 Green Lane</v>
          </cell>
        </row>
        <row r="2125">
          <cell r="A2125" t="str">
            <v>GW0360.001.16</v>
          </cell>
          <cell r="B2125" t="str">
            <v>OLF - Harrow</v>
          </cell>
        </row>
        <row r="2126">
          <cell r="A2126" t="str">
            <v>GW0360.001.16.01</v>
          </cell>
          <cell r="B2126" t="str">
            <v>OLF - Harrow Metropo</v>
          </cell>
        </row>
        <row r="2127">
          <cell r="A2127" t="str">
            <v>GW0360.001.16.02</v>
          </cell>
          <cell r="B2127" t="str">
            <v>OLF - North Harrow</v>
          </cell>
        </row>
        <row r="2128">
          <cell r="A2128" t="str">
            <v>GW0360.001.16.11</v>
          </cell>
          <cell r="B2128" t="str">
            <v>NW OLF R2 Harrow Tow</v>
          </cell>
        </row>
        <row r="2129">
          <cell r="A2129" t="str">
            <v>GW0360.001.17</v>
          </cell>
          <cell r="B2129" t="str">
            <v>OLF - Havering</v>
          </cell>
        </row>
        <row r="2130">
          <cell r="A2130" t="str">
            <v>GW0360.001.17.01</v>
          </cell>
          <cell r="B2130" t="str">
            <v>OLF - Rainham</v>
          </cell>
        </row>
        <row r="2131">
          <cell r="A2131" t="str">
            <v>GW0360.001.17.02</v>
          </cell>
          <cell r="B2131" t="str">
            <v>OLF - Hornchurch</v>
          </cell>
        </row>
        <row r="2132">
          <cell r="A2132" t="str">
            <v>GW0360.001.17.11</v>
          </cell>
          <cell r="B2132" t="str">
            <v>NE OLF R2 Rainham</v>
          </cell>
        </row>
        <row r="2133">
          <cell r="A2133" t="str">
            <v>GW0360.001.18</v>
          </cell>
          <cell r="B2133" t="str">
            <v>OLF - Hillingdon</v>
          </cell>
        </row>
        <row r="2134">
          <cell r="A2134" t="str">
            <v>GW0360.001.18.01</v>
          </cell>
          <cell r="B2134" t="str">
            <v>OLF - Hayes Town Cen</v>
          </cell>
        </row>
        <row r="2135">
          <cell r="A2135" t="str">
            <v>GW0360.001.18.20</v>
          </cell>
          <cell r="B2135" t="str">
            <v>NW OLF Ruislip Manor</v>
          </cell>
        </row>
        <row r="2136">
          <cell r="A2136" t="str">
            <v>GW0360.001.18.21</v>
          </cell>
          <cell r="B2136" t="str">
            <v>NW OLF Northwood Hil</v>
          </cell>
        </row>
        <row r="2137">
          <cell r="A2137" t="str">
            <v>GW0360.001.19</v>
          </cell>
          <cell r="B2137" t="str">
            <v>OLF - Hounslow</v>
          </cell>
        </row>
        <row r="2138">
          <cell r="A2138" t="str">
            <v>GW0360.001.19.01</v>
          </cell>
          <cell r="B2138" t="str">
            <v>OLF - Brentford</v>
          </cell>
        </row>
        <row r="2139">
          <cell r="A2139" t="str">
            <v>GW0360.001.19.02</v>
          </cell>
          <cell r="B2139" t="str">
            <v>OLF - Hounslow</v>
          </cell>
        </row>
        <row r="2140">
          <cell r="A2140" t="str">
            <v>GW0360.001.19.11</v>
          </cell>
          <cell r="B2140" t="str">
            <v>NW OLF R2 Brentford</v>
          </cell>
        </row>
        <row r="2141">
          <cell r="A2141" t="str">
            <v>GW0360.001.19.12</v>
          </cell>
          <cell r="B2141" t="str">
            <v>NW OLF R2 Hounslow H</v>
          </cell>
        </row>
        <row r="2142">
          <cell r="A2142" t="str">
            <v>GW0360.001.20</v>
          </cell>
          <cell r="B2142" t="str">
            <v>OLF - Islington</v>
          </cell>
        </row>
        <row r="2143">
          <cell r="A2143" t="str">
            <v>GW0360.001.20.01</v>
          </cell>
          <cell r="B2143" t="str">
            <v>OLF - Archway</v>
          </cell>
        </row>
        <row r="2144">
          <cell r="A2144" t="str">
            <v>GW0360.001.21</v>
          </cell>
          <cell r="B2144" t="str">
            <v>OLF - Kensington &amp; C</v>
          </cell>
        </row>
        <row r="2145">
          <cell r="A2145" t="str">
            <v>GW0360.001.22</v>
          </cell>
          <cell r="B2145" t="str">
            <v>OLF - Kingston</v>
          </cell>
        </row>
        <row r="2146">
          <cell r="A2146" t="str">
            <v>GW0360.001.22.01</v>
          </cell>
          <cell r="B2146" t="str">
            <v>OLF - Kingston High</v>
          </cell>
        </row>
        <row r="2147">
          <cell r="A2147" t="str">
            <v>GW0360.001.22.11</v>
          </cell>
          <cell r="B2147" t="str">
            <v>S OLF R2 Kingston To</v>
          </cell>
        </row>
        <row r="2148">
          <cell r="A2148" t="str">
            <v>GW0360.001.23</v>
          </cell>
          <cell r="B2148" t="str">
            <v>OLF - Lambeth</v>
          </cell>
        </row>
        <row r="2149">
          <cell r="A2149" t="str">
            <v>GW0360.001.23.01</v>
          </cell>
          <cell r="B2149" t="str">
            <v>OLF - West Norwood D</v>
          </cell>
        </row>
        <row r="2150">
          <cell r="A2150" t="str">
            <v>GW0360.001.23.02</v>
          </cell>
          <cell r="B2150" t="str">
            <v>OLF - Streatham Twn</v>
          </cell>
        </row>
        <row r="2151">
          <cell r="A2151" t="str">
            <v>GW0360.001.23.11</v>
          </cell>
          <cell r="B2151" t="str">
            <v>S OLF R2 West Norwoo</v>
          </cell>
        </row>
        <row r="2152">
          <cell r="A2152" t="str">
            <v>GW0360.001.23.12</v>
          </cell>
          <cell r="B2152" t="str">
            <v>S OLF R2 Streatham</v>
          </cell>
        </row>
        <row r="2153">
          <cell r="A2153" t="str">
            <v>GW0360.001.24</v>
          </cell>
          <cell r="B2153" t="str">
            <v>OLF - Lewisham</v>
          </cell>
        </row>
        <row r="2154">
          <cell r="A2154" t="str">
            <v>GW0360.001.24.01</v>
          </cell>
          <cell r="B2154" t="str">
            <v>OLF - Catford Broadw</v>
          </cell>
        </row>
        <row r="2155">
          <cell r="A2155" t="str">
            <v>GW0360.001.24.11</v>
          </cell>
          <cell r="B2155" t="str">
            <v>S OLF R2 Catford</v>
          </cell>
        </row>
        <row r="2156">
          <cell r="A2156" t="str">
            <v>GW0360.001.24.12</v>
          </cell>
          <cell r="B2156" t="str">
            <v>S OLF R2 Deptford</v>
          </cell>
        </row>
        <row r="2157">
          <cell r="A2157" t="str">
            <v>GW0360.001.25</v>
          </cell>
          <cell r="B2157" t="str">
            <v>OLF - Merton</v>
          </cell>
        </row>
        <row r="2158">
          <cell r="A2158" t="str">
            <v>GW0360.001.25.11</v>
          </cell>
          <cell r="B2158" t="str">
            <v>S OLF R2 Mitcham</v>
          </cell>
        </row>
        <row r="2159">
          <cell r="A2159" t="str">
            <v>GW0360.001.26</v>
          </cell>
          <cell r="B2159" t="str">
            <v>OLF - Newham</v>
          </cell>
        </row>
        <row r="2160">
          <cell r="A2160" t="str">
            <v>GW0360.001.27</v>
          </cell>
          <cell r="B2160" t="str">
            <v>OLF - Redbridge</v>
          </cell>
        </row>
        <row r="2161">
          <cell r="A2161" t="str">
            <v>GW0360.001.27.20</v>
          </cell>
          <cell r="B2161" t="str">
            <v>NE OLF Barkingside M</v>
          </cell>
        </row>
        <row r="2162">
          <cell r="A2162" t="str">
            <v>GW0360.001.28</v>
          </cell>
          <cell r="B2162" t="str">
            <v>OLF - Richmond</v>
          </cell>
        </row>
        <row r="2163">
          <cell r="A2163" t="str">
            <v>GW0360.001.28.01</v>
          </cell>
          <cell r="B2163" t="str">
            <v>OLF - Twickenham</v>
          </cell>
        </row>
        <row r="2164">
          <cell r="A2164" t="str">
            <v>GW0360.001.28.02</v>
          </cell>
          <cell r="B2164" t="str">
            <v>OLF - Whitton</v>
          </cell>
        </row>
        <row r="2165">
          <cell r="A2165" t="str">
            <v>GW0360.001.28.03</v>
          </cell>
          <cell r="B2165" t="str">
            <v>OLF - Barnes</v>
          </cell>
        </row>
        <row r="2166">
          <cell r="A2166" t="str">
            <v>GW0360.001.28.20</v>
          </cell>
          <cell r="B2166" t="str">
            <v>NW OLF Twickenham MD</v>
          </cell>
        </row>
        <row r="2167">
          <cell r="A2167" t="str">
            <v>GW0360.001.29</v>
          </cell>
          <cell r="B2167" t="str">
            <v>OLF - Southwark</v>
          </cell>
        </row>
        <row r="2168">
          <cell r="A2168" t="str">
            <v>GW0360.001.29.11</v>
          </cell>
          <cell r="B2168" t="str">
            <v>S OLF R2 Nunhead</v>
          </cell>
        </row>
        <row r="2169">
          <cell r="A2169" t="str">
            <v>GW0360.001.30</v>
          </cell>
          <cell r="B2169" t="str">
            <v>OLF - Sutton</v>
          </cell>
        </row>
        <row r="2170">
          <cell r="A2170" t="str">
            <v>GW0360.001.30.11</v>
          </cell>
          <cell r="B2170" t="str">
            <v>S OLF R2 Hackbridge</v>
          </cell>
        </row>
        <row r="2171">
          <cell r="A2171" t="str">
            <v>GW0360.001.30.12</v>
          </cell>
          <cell r="B2171" t="str">
            <v>S OLF R2 North Cheam</v>
          </cell>
        </row>
        <row r="2172">
          <cell r="A2172" t="str">
            <v>GW0360.001.31</v>
          </cell>
          <cell r="B2172" t="str">
            <v>OLF - Tower Hamlets</v>
          </cell>
        </row>
        <row r="2173">
          <cell r="A2173" t="str">
            <v>GW0360.001.32</v>
          </cell>
          <cell r="B2173" t="str">
            <v>OLF - Waltham Forest</v>
          </cell>
        </row>
        <row r="2174">
          <cell r="A2174" t="str">
            <v>GW0360.001.32.01</v>
          </cell>
          <cell r="B2174" t="str">
            <v>OLF - Wood Street Tw</v>
          </cell>
        </row>
        <row r="2175">
          <cell r="A2175" t="str">
            <v>GW0360.001.32.11</v>
          </cell>
          <cell r="B2175" t="str">
            <v>NE OLF R2 Blackhorse</v>
          </cell>
        </row>
        <row r="2176">
          <cell r="A2176" t="str">
            <v>GW0360.001.32.12</v>
          </cell>
          <cell r="B2176" t="str">
            <v>NE OLF R2 Wood Stree</v>
          </cell>
        </row>
        <row r="2177">
          <cell r="A2177" t="str">
            <v>GW0360.001.33</v>
          </cell>
          <cell r="B2177" t="str">
            <v>OLF - Wandsworth</v>
          </cell>
        </row>
        <row r="2178">
          <cell r="A2178" t="str">
            <v>GW0360.001.33.11</v>
          </cell>
          <cell r="B2178" t="str">
            <v>S OLF R2 Balham</v>
          </cell>
        </row>
        <row r="2179">
          <cell r="A2179" t="str">
            <v>GW0360.002</v>
          </cell>
          <cell r="B2179" t="str">
            <v>Design Projects</v>
          </cell>
        </row>
        <row r="2180">
          <cell r="A2180" t="str">
            <v>GW0360.002.01</v>
          </cell>
          <cell r="B2180" t="str">
            <v>NE Rainham Public Re</v>
          </cell>
        </row>
        <row r="2181">
          <cell r="A2181" t="str">
            <v>GW0360.002.02</v>
          </cell>
          <cell r="B2181" t="str">
            <v>NE High Street 2012</v>
          </cell>
        </row>
        <row r="2182">
          <cell r="A2182" t="str">
            <v>GW0360.002.03</v>
          </cell>
          <cell r="B2182" t="str">
            <v>NE Making Space for</v>
          </cell>
        </row>
        <row r="2183">
          <cell r="A2183" t="str">
            <v>GW0360.002.04</v>
          </cell>
          <cell r="B2183" t="str">
            <v>S North Lewisham Lin</v>
          </cell>
        </row>
        <row r="2184">
          <cell r="A2184" t="str">
            <v>GW0360.002.05</v>
          </cell>
          <cell r="B2184" t="str">
            <v>NE Bankside Urban Fo</v>
          </cell>
        </row>
        <row r="2185">
          <cell r="A2185" t="str">
            <v>GW0360.002.06</v>
          </cell>
          <cell r="B2185" t="str">
            <v>Green Enterprise Dis</v>
          </cell>
        </row>
        <row r="2186">
          <cell r="A2186" t="str">
            <v>GW0360.002.07</v>
          </cell>
          <cell r="B2186" t="str">
            <v>Woolwich Spaces &amp; A2</v>
          </cell>
        </row>
        <row r="2187">
          <cell r="A2187" t="str">
            <v>GW0360.003</v>
          </cell>
          <cell r="B2187" t="str">
            <v>Capital Regeneration</v>
          </cell>
        </row>
        <row r="2188">
          <cell r="A2188" t="str">
            <v>GW0360.003.01</v>
          </cell>
          <cell r="B2188" t="str">
            <v>O Black Culture Arch</v>
          </cell>
        </row>
        <row r="2189">
          <cell r="A2189" t="str">
            <v>GW0360.004</v>
          </cell>
          <cell r="B2189" t="str">
            <v>Regeneration Team Pr</v>
          </cell>
        </row>
        <row r="2190">
          <cell r="A2190" t="str">
            <v>GW0360.005</v>
          </cell>
          <cell r="B2190" t="str">
            <v>Crystal Palace Park</v>
          </cell>
        </row>
        <row r="2191">
          <cell r="A2191" t="str">
            <v>GW0360.006</v>
          </cell>
          <cell r="B2191" t="str">
            <v>Growing Places Fund</v>
          </cell>
        </row>
        <row r="2192">
          <cell r="A2192" t="str">
            <v>GW0360.006.01</v>
          </cell>
          <cell r="B2192" t="str">
            <v>GPF Collective Accel</v>
          </cell>
        </row>
        <row r="2193">
          <cell r="A2193" t="str">
            <v>GW0360.006.02</v>
          </cell>
          <cell r="B2193" t="str">
            <v>LOAN-GPF - London Co</v>
          </cell>
        </row>
        <row r="2194">
          <cell r="A2194" t="str">
            <v>GW0360.006.02.ZZ</v>
          </cell>
          <cell r="B2194" t="str">
            <v>GPF - CoInvestment F</v>
          </cell>
        </row>
        <row r="2195">
          <cell r="A2195" t="str">
            <v>GW0360.006.03</v>
          </cell>
          <cell r="B2195" t="str">
            <v>LOAN-GPF - Central R</v>
          </cell>
        </row>
        <row r="2196">
          <cell r="A2196" t="str">
            <v>GW0360.006.03.ZZ</v>
          </cell>
          <cell r="B2196" t="str">
            <v>GPF - Central Resear</v>
          </cell>
        </row>
        <row r="2197">
          <cell r="A2197" t="str">
            <v>GW0360.006.04</v>
          </cell>
          <cell r="B2197" t="str">
            <v>LOAN-GPF - Southall</v>
          </cell>
        </row>
        <row r="2198">
          <cell r="A2198" t="str">
            <v>GW0360.006.04.ZZ</v>
          </cell>
          <cell r="B2198" t="str">
            <v>GPF - Southall - Gra</v>
          </cell>
        </row>
        <row r="2199">
          <cell r="A2199" t="str">
            <v>GW0360.006.05</v>
          </cell>
          <cell r="B2199" t="str">
            <v>LOAN-GPF-LLDC H/Wick</v>
          </cell>
        </row>
        <row r="2200">
          <cell r="A2200" t="str">
            <v>GW0360.006.05.ZZ</v>
          </cell>
          <cell r="B2200" t="str">
            <v>LOAN-INC-GPF-LLDC HW</v>
          </cell>
        </row>
        <row r="2201">
          <cell r="A2201" t="str">
            <v>GW0360.006.06</v>
          </cell>
          <cell r="B2201" t="str">
            <v>LOAN -GPF - Tempus E</v>
          </cell>
        </row>
        <row r="2202">
          <cell r="A2202" t="str">
            <v>GW0360.006.06.ZZ</v>
          </cell>
          <cell r="B2202" t="str">
            <v>GPF - Tempus Energy</v>
          </cell>
        </row>
        <row r="2203">
          <cell r="A2203" t="str">
            <v>GW0360.006.07</v>
          </cell>
          <cell r="B2203" t="str">
            <v>GPF - STAR (West Ang</v>
          </cell>
        </row>
        <row r="2204">
          <cell r="A2204" t="str">
            <v>GW0360.006.08</v>
          </cell>
          <cell r="B2204" t="str">
            <v>LOAN-GPF-CollAcc</v>
          </cell>
        </row>
        <row r="2205">
          <cell r="A2205" t="str">
            <v>GW0360.006.08.ZZ</v>
          </cell>
          <cell r="B2205" t="str">
            <v>GPF-CollAcc-Grnt Inc</v>
          </cell>
        </row>
        <row r="2206">
          <cell r="A2206" t="str">
            <v>GW0360.006.09</v>
          </cell>
          <cell r="B2206" t="str">
            <v>LOAN - GPF - THE CUB</v>
          </cell>
        </row>
        <row r="2207">
          <cell r="A2207" t="str">
            <v>GW0360.006.09.ZZ</v>
          </cell>
          <cell r="B2207" t="str">
            <v>GPF - THE CUBE GRANT</v>
          </cell>
        </row>
        <row r="2208">
          <cell r="A2208" t="str">
            <v>GW0360.006.10</v>
          </cell>
          <cell r="B2208" t="str">
            <v>LOAN - GPF - HOLLAND</v>
          </cell>
        </row>
        <row r="2209">
          <cell r="A2209" t="str">
            <v>GW0360.006.10.ZZ</v>
          </cell>
          <cell r="B2209" t="str">
            <v>GPF - HOLLAND PARK G</v>
          </cell>
        </row>
        <row r="2210">
          <cell r="A2210" t="str">
            <v>GW0360.006.11</v>
          </cell>
          <cell r="B2210" t="str">
            <v>LOAN - GPF - EARLY I</v>
          </cell>
        </row>
        <row r="2211">
          <cell r="A2211" t="str">
            <v>GW0360.006.11.ZZ</v>
          </cell>
          <cell r="B2211" t="str">
            <v>GPF - EARLY INTERVEN</v>
          </cell>
        </row>
        <row r="2212">
          <cell r="A2212" t="str">
            <v>GW0360.006.12</v>
          </cell>
          <cell r="B2212" t="str">
            <v>Super Connected Citi</v>
          </cell>
        </row>
        <row r="2213">
          <cell r="A2213" t="str">
            <v>GW0360.006.13</v>
          </cell>
          <cell r="B2213" t="str">
            <v>LOAN - GPF - ERITH T</v>
          </cell>
        </row>
        <row r="2214">
          <cell r="A2214" t="str">
            <v>GW0360.006.13.ZZ</v>
          </cell>
          <cell r="B2214" t="str">
            <v>GPF - ERITH TOWN CEN</v>
          </cell>
        </row>
        <row r="2215">
          <cell r="A2215" t="str">
            <v>GW0360.006.14</v>
          </cell>
          <cell r="B2215" t="str">
            <v>LOAN GPF BARKING RIV</v>
          </cell>
        </row>
        <row r="2216">
          <cell r="A2216" t="str">
            <v>GW0360.006.14.ZZ</v>
          </cell>
          <cell r="B2216" t="str">
            <v>GPF BARKING RIVERSID</v>
          </cell>
        </row>
        <row r="2217">
          <cell r="A2217" t="str">
            <v>GW0360.006.15</v>
          </cell>
          <cell r="B2217" t="str">
            <v>LOAN - GPF - BOND ST</v>
          </cell>
        </row>
        <row r="2218">
          <cell r="A2218" t="str">
            <v>GW0360.006.15.ZZ</v>
          </cell>
          <cell r="B2218" t="str">
            <v>GPF - BOND STREET GR</v>
          </cell>
        </row>
        <row r="2219">
          <cell r="A2219" t="str">
            <v>GW0360.006.16</v>
          </cell>
          <cell r="B2219" t="str">
            <v>LOAN - GPF - ANGEL R</v>
          </cell>
        </row>
        <row r="2220">
          <cell r="A2220" t="str">
            <v>GW0360.006.16.ZZ</v>
          </cell>
          <cell r="B2220" t="str">
            <v>GPF -  ANGEL RD MERI</v>
          </cell>
        </row>
        <row r="2221">
          <cell r="A2221" t="str">
            <v>GW0360.007</v>
          </cell>
          <cell r="B2221" t="str">
            <v>Capital funding paid</v>
          </cell>
        </row>
        <row r="2222">
          <cell r="A2222" t="str">
            <v>GW0360.007.01</v>
          </cell>
          <cell r="B2222" t="str">
            <v>MD904 Rainham Public</v>
          </cell>
        </row>
        <row r="2223">
          <cell r="A2223" t="str">
            <v>GW0360.007.02</v>
          </cell>
          <cell r="B2223" t="str">
            <v>MD904 Making Space f</v>
          </cell>
        </row>
        <row r="2224">
          <cell r="A2224" t="str">
            <v>GW0360.007.03</v>
          </cell>
          <cell r="B2224" t="str">
            <v>Chequers corner cap</v>
          </cell>
        </row>
        <row r="2225">
          <cell r="A2225" t="str">
            <v>GW0360.007.04</v>
          </cell>
          <cell r="B2225" t="str">
            <v>Wembley CPO cap gran</v>
          </cell>
        </row>
        <row r="2226">
          <cell r="A2226" t="str">
            <v>GW0360.007.05</v>
          </cell>
          <cell r="B2226" t="str">
            <v>Silvertown Way cap g</v>
          </cell>
        </row>
        <row r="2227">
          <cell r="A2227" t="str">
            <v>GW0360.007.06</v>
          </cell>
          <cell r="B2227" t="str">
            <v>Dagenham Land cap gr</v>
          </cell>
        </row>
        <row r="2228">
          <cell r="A2228" t="str">
            <v>GW0360.007.07</v>
          </cell>
          <cell r="B2228" t="str">
            <v>Courier Road cap gra</v>
          </cell>
        </row>
        <row r="2229">
          <cell r="A2229" t="str">
            <v>GW0360.007.08</v>
          </cell>
          <cell r="B2229" t="str">
            <v>Crystal Palace Park</v>
          </cell>
        </row>
        <row r="2230">
          <cell r="A2230" t="str">
            <v>GW0360.007.09</v>
          </cell>
          <cell r="B2230" t="str">
            <v>Rainham Rivside Walk</v>
          </cell>
        </row>
        <row r="2231">
          <cell r="A2231" t="str">
            <v>GW0360.007.10</v>
          </cell>
          <cell r="B2231" t="str">
            <v>Royal Docks Visinig</v>
          </cell>
        </row>
        <row r="2232">
          <cell r="A2232" t="str">
            <v>GW0360.008</v>
          </cell>
          <cell r="B2232" t="str">
            <v>Mayor's Regeneration</v>
          </cell>
        </row>
        <row r="2233">
          <cell r="A2233" t="str">
            <v>GW0360.008.01</v>
          </cell>
          <cell r="B2233" t="str">
            <v>MRF - General</v>
          </cell>
        </row>
        <row r="2234">
          <cell r="A2234" t="str">
            <v>GW0360.008.02</v>
          </cell>
          <cell r="B2234" t="str">
            <v>MRF - Barking &amp; Dage</v>
          </cell>
        </row>
        <row r="2235">
          <cell r="A2235" t="str">
            <v>GW0360.008.03</v>
          </cell>
          <cell r="B2235" t="str">
            <v>MRF - Barnet</v>
          </cell>
        </row>
        <row r="2236">
          <cell r="A2236" t="str">
            <v>GW0360.008.04</v>
          </cell>
          <cell r="B2236" t="str">
            <v>MRF - Bexley</v>
          </cell>
        </row>
        <row r="2237">
          <cell r="A2237" t="str">
            <v>GW0360.008.05</v>
          </cell>
          <cell r="B2237" t="str">
            <v>MRF - Brent</v>
          </cell>
        </row>
        <row r="2238">
          <cell r="A2238" t="str">
            <v>GW0360.008.06</v>
          </cell>
          <cell r="B2238" t="str">
            <v>MRF - Bromley</v>
          </cell>
        </row>
        <row r="2239">
          <cell r="A2239" t="str">
            <v>GW0360.008.07</v>
          </cell>
          <cell r="B2239" t="str">
            <v>MRF - Camden</v>
          </cell>
        </row>
        <row r="2240">
          <cell r="A2240" t="str">
            <v>GW0360.008.07.01</v>
          </cell>
          <cell r="B2240" t="str">
            <v>DO NOT USE</v>
          </cell>
        </row>
        <row r="2241">
          <cell r="A2241" t="str">
            <v>GW0360.008.07.02</v>
          </cell>
          <cell r="B2241" t="str">
            <v>DO NOT USE</v>
          </cell>
        </row>
        <row r="2242">
          <cell r="A2242" t="str">
            <v>GW0360.008.07.03</v>
          </cell>
          <cell r="B2242" t="str">
            <v>DO NOT USE</v>
          </cell>
        </row>
        <row r="2243">
          <cell r="A2243" t="str">
            <v>GW0360.008.08</v>
          </cell>
          <cell r="B2243" t="str">
            <v>MRF - City of London</v>
          </cell>
        </row>
        <row r="2244">
          <cell r="A2244" t="str">
            <v>GW0360.008.09</v>
          </cell>
          <cell r="B2244" t="str">
            <v>MRF - Croydon</v>
          </cell>
        </row>
        <row r="2245">
          <cell r="A2245" t="str">
            <v>GW0360.008.09.01</v>
          </cell>
          <cell r="B2245" t="str">
            <v>DO NOT USE</v>
          </cell>
        </row>
        <row r="2246">
          <cell r="A2246" t="str">
            <v>GW0360.008.09.02</v>
          </cell>
          <cell r="B2246" t="str">
            <v>S MRF Croy Wellesley</v>
          </cell>
        </row>
        <row r="2247">
          <cell r="A2247" t="str">
            <v>GW0360.008.09.03</v>
          </cell>
          <cell r="B2247" t="str">
            <v>S MRF Croy High St R</v>
          </cell>
        </row>
        <row r="2248">
          <cell r="A2248" t="str">
            <v>GW0360.008.09.04</v>
          </cell>
          <cell r="B2248" t="str">
            <v>S MRF Croy W Croy Gw</v>
          </cell>
        </row>
        <row r="2249">
          <cell r="A2249" t="str">
            <v>GW0360.008.10</v>
          </cell>
          <cell r="B2249" t="str">
            <v>MRF - Ealing</v>
          </cell>
        </row>
        <row r="2250">
          <cell r="A2250" t="str">
            <v>GW0360.008.10.01</v>
          </cell>
          <cell r="B2250" t="str">
            <v>DO NOT USE</v>
          </cell>
        </row>
        <row r="2251">
          <cell r="A2251" t="str">
            <v>GW0360.008.10.02</v>
          </cell>
          <cell r="B2251" t="str">
            <v>DO NOT USE</v>
          </cell>
        </row>
        <row r="2252">
          <cell r="A2252" t="str">
            <v>GW0360.008.11</v>
          </cell>
          <cell r="B2252" t="str">
            <v>MRF - Enfield</v>
          </cell>
        </row>
        <row r="2253">
          <cell r="A2253" t="str">
            <v>GW0360.008.11.01</v>
          </cell>
          <cell r="B2253" t="str">
            <v>NE MRF Enf Mkt Garde</v>
          </cell>
        </row>
        <row r="2254">
          <cell r="A2254" t="str">
            <v>GW0360.008.12</v>
          </cell>
          <cell r="B2254" t="str">
            <v>MRF - Greenwich</v>
          </cell>
        </row>
        <row r="2255">
          <cell r="A2255" t="str">
            <v>GW0360.008.13</v>
          </cell>
          <cell r="B2255" t="str">
            <v>MRF - Hackney</v>
          </cell>
        </row>
        <row r="2256">
          <cell r="A2256" t="str">
            <v>GW0360.008.13.01</v>
          </cell>
          <cell r="B2256" t="str">
            <v>DO NOT USE</v>
          </cell>
        </row>
        <row r="2257">
          <cell r="A2257" t="str">
            <v>GW0360.008.13.02</v>
          </cell>
          <cell r="B2257" t="str">
            <v>DO NOT USE</v>
          </cell>
        </row>
        <row r="2258">
          <cell r="A2258" t="str">
            <v>GW0360.008.14</v>
          </cell>
          <cell r="B2258" t="str">
            <v>MRF - Hammersmith &amp;</v>
          </cell>
        </row>
        <row r="2259">
          <cell r="A2259" t="str">
            <v>GW0360.008.15</v>
          </cell>
          <cell r="B2259" t="str">
            <v>MRF - Haringey</v>
          </cell>
        </row>
        <row r="2260">
          <cell r="A2260" t="str">
            <v>GW0360.008.15.01</v>
          </cell>
          <cell r="B2260" t="str">
            <v>NE MRF Har 639 High</v>
          </cell>
        </row>
        <row r="2261">
          <cell r="A2261" t="str">
            <v>GW0360.008.15.02</v>
          </cell>
          <cell r="B2261" t="str">
            <v>DO NOT USE</v>
          </cell>
        </row>
        <row r="2262">
          <cell r="A2262" t="str">
            <v>GW0360.008.15.03</v>
          </cell>
          <cell r="B2262" t="str">
            <v>NE MRF Har North Tot</v>
          </cell>
        </row>
        <row r="2263">
          <cell r="A2263" t="str">
            <v>GW0360.008.15.04</v>
          </cell>
          <cell r="B2263" t="str">
            <v>NE MRF Har Emp &amp; Ski</v>
          </cell>
        </row>
        <row r="2264">
          <cell r="A2264" t="str">
            <v>GW0360.008.15.05</v>
          </cell>
          <cell r="B2264" t="str">
            <v>DO NOT USE</v>
          </cell>
        </row>
        <row r="2265">
          <cell r="A2265" t="str">
            <v>GW0360.008.16</v>
          </cell>
          <cell r="B2265" t="str">
            <v>MRF - Harrow</v>
          </cell>
        </row>
        <row r="2266">
          <cell r="A2266" t="str">
            <v>GW0360.008.17</v>
          </cell>
          <cell r="B2266" t="str">
            <v>MRF - Havering</v>
          </cell>
        </row>
        <row r="2267">
          <cell r="A2267" t="str">
            <v>GW0360.008.18</v>
          </cell>
          <cell r="B2267" t="str">
            <v>MRF - Hillingdon</v>
          </cell>
        </row>
        <row r="2268">
          <cell r="A2268" t="str">
            <v>GW0360.008.19</v>
          </cell>
          <cell r="B2268" t="str">
            <v>MRF - Hounslow</v>
          </cell>
        </row>
        <row r="2269">
          <cell r="A2269" t="str">
            <v>GW0360.008.20</v>
          </cell>
          <cell r="B2269" t="str">
            <v>MRF - Islington</v>
          </cell>
        </row>
        <row r="2270">
          <cell r="A2270" t="str">
            <v>GW0360.008.21</v>
          </cell>
          <cell r="B2270" t="str">
            <v>MRF - Kensington &amp; C</v>
          </cell>
        </row>
        <row r="2271">
          <cell r="A2271" t="str">
            <v>GW0360.008.22</v>
          </cell>
          <cell r="B2271" t="str">
            <v>MRF - Kingston</v>
          </cell>
        </row>
        <row r="2272">
          <cell r="A2272" t="str">
            <v>GW0360.008.23</v>
          </cell>
          <cell r="B2272" t="str">
            <v>MRF - Lambeth</v>
          </cell>
        </row>
        <row r="2273">
          <cell r="A2273" t="str">
            <v>GW0360.008.24</v>
          </cell>
          <cell r="B2273" t="str">
            <v>MRF - Lewisham</v>
          </cell>
        </row>
        <row r="2274">
          <cell r="A2274" t="str">
            <v>GW0360.008.24.01</v>
          </cell>
          <cell r="B2274" t="str">
            <v>S MRF Lew Lewisham G</v>
          </cell>
        </row>
        <row r="2275">
          <cell r="A2275" t="str">
            <v>GW0360.008.25</v>
          </cell>
          <cell r="B2275" t="str">
            <v>MRF - Merton</v>
          </cell>
        </row>
        <row r="2276">
          <cell r="A2276" t="str">
            <v>GW0360.008.25.01</v>
          </cell>
          <cell r="B2276" t="str">
            <v>DO NOT USE</v>
          </cell>
        </row>
        <row r="2277">
          <cell r="A2277" t="str">
            <v>GW0360.008.26</v>
          </cell>
          <cell r="B2277" t="str">
            <v>MRF - Newham</v>
          </cell>
        </row>
        <row r="2278">
          <cell r="A2278" t="str">
            <v>GW0360.008.27</v>
          </cell>
          <cell r="B2278" t="str">
            <v>MRF - Redbridge</v>
          </cell>
        </row>
        <row r="2279">
          <cell r="A2279" t="str">
            <v>GW0360.008.28</v>
          </cell>
          <cell r="B2279" t="str">
            <v>MRF - Richmond</v>
          </cell>
        </row>
        <row r="2280">
          <cell r="A2280" t="str">
            <v>GW0360.008.29</v>
          </cell>
          <cell r="B2280" t="str">
            <v>MRF - Southwark</v>
          </cell>
        </row>
        <row r="2281">
          <cell r="A2281" t="str">
            <v>GW0360.008.29.01</v>
          </cell>
          <cell r="B2281" t="str">
            <v>DO NOT USE</v>
          </cell>
        </row>
        <row r="2282">
          <cell r="A2282" t="str">
            <v>GW0360.008.30</v>
          </cell>
          <cell r="B2282" t="str">
            <v>MRF - Sutton</v>
          </cell>
        </row>
        <row r="2283">
          <cell r="A2283" t="str">
            <v>GW0360.008.31</v>
          </cell>
          <cell r="B2283" t="str">
            <v>MRF - Tower Hamlets</v>
          </cell>
        </row>
        <row r="2284">
          <cell r="A2284" t="str">
            <v>GW0360.008.32</v>
          </cell>
          <cell r="B2284" t="str">
            <v>MRF - Waltham Forest</v>
          </cell>
        </row>
        <row r="2285">
          <cell r="A2285" t="str">
            <v>GW0360.008.33</v>
          </cell>
          <cell r="B2285" t="str">
            <v>MRF - Wandsworth</v>
          </cell>
        </row>
        <row r="2286">
          <cell r="A2286" t="str">
            <v>GW0360.009</v>
          </cell>
          <cell r="B2286" t="str">
            <v>London Enterprise Fu</v>
          </cell>
        </row>
        <row r="2287">
          <cell r="A2287" t="str">
            <v>GW0360.009.01</v>
          </cell>
          <cell r="B2287" t="str">
            <v>LEF - General</v>
          </cell>
        </row>
        <row r="2288">
          <cell r="A2288" t="str">
            <v>GW0360.009.02</v>
          </cell>
          <cell r="B2288" t="str">
            <v>LEF - Barking &amp; Dage</v>
          </cell>
        </row>
        <row r="2289">
          <cell r="A2289" t="str">
            <v>GW0360.009.03</v>
          </cell>
          <cell r="B2289" t="str">
            <v>LEF - Barnet</v>
          </cell>
        </row>
        <row r="2290">
          <cell r="A2290" t="str">
            <v>GW0360.009.04</v>
          </cell>
          <cell r="B2290" t="str">
            <v>LEF - Bexley</v>
          </cell>
        </row>
        <row r="2291">
          <cell r="A2291" t="str">
            <v>GW0360.009.05</v>
          </cell>
          <cell r="B2291" t="str">
            <v>LEF - Brent</v>
          </cell>
        </row>
        <row r="2292">
          <cell r="A2292" t="str">
            <v>GW0360.009.06</v>
          </cell>
          <cell r="B2292" t="str">
            <v>LEF - Bromley</v>
          </cell>
        </row>
        <row r="2293">
          <cell r="A2293" t="str">
            <v>GW0360.009.07</v>
          </cell>
          <cell r="B2293" t="str">
            <v>LEF - Camden</v>
          </cell>
        </row>
        <row r="2294">
          <cell r="A2294" t="str">
            <v>GW0360.009.08</v>
          </cell>
          <cell r="B2294" t="str">
            <v>LEF - City of London</v>
          </cell>
        </row>
        <row r="2295">
          <cell r="A2295" t="str">
            <v>GW0360.009.09</v>
          </cell>
          <cell r="B2295" t="str">
            <v>LEF - Croydon</v>
          </cell>
        </row>
        <row r="2296">
          <cell r="A2296" t="str">
            <v>GW0360.009.09.01</v>
          </cell>
          <cell r="B2296" t="str">
            <v>S LEF Croy New Add</v>
          </cell>
        </row>
        <row r="2297">
          <cell r="A2297" t="str">
            <v>GW0360.009.09.02</v>
          </cell>
          <cell r="B2297" t="str">
            <v>S LEF Croy Wellesley</v>
          </cell>
        </row>
        <row r="2298">
          <cell r="A2298" t="str">
            <v>GW0360.009.09.03</v>
          </cell>
          <cell r="B2298" t="str">
            <v>S LEF Croy High St R</v>
          </cell>
        </row>
        <row r="2299">
          <cell r="A2299" t="str">
            <v>GW0360.009.09.04</v>
          </cell>
          <cell r="B2299" t="str">
            <v>S LEF Croy W Croy Gw</v>
          </cell>
        </row>
        <row r="2300">
          <cell r="A2300" t="str">
            <v>GW0360.009.10</v>
          </cell>
          <cell r="B2300" t="str">
            <v>LEF - Ealing</v>
          </cell>
        </row>
        <row r="2301">
          <cell r="A2301" t="str">
            <v>GW0360.009.11</v>
          </cell>
          <cell r="B2301" t="str">
            <v>LEF - Enfield</v>
          </cell>
        </row>
        <row r="2302">
          <cell r="A2302" t="str">
            <v>GW0360.009.12</v>
          </cell>
          <cell r="B2302" t="str">
            <v>LEF - Greenwich</v>
          </cell>
        </row>
        <row r="2303">
          <cell r="A2303" t="str">
            <v>GW0360.009.13</v>
          </cell>
          <cell r="B2303" t="str">
            <v>LEF - Hackney</v>
          </cell>
        </row>
        <row r="2304">
          <cell r="A2304" t="str">
            <v>GW0360.009.14</v>
          </cell>
          <cell r="B2304" t="str">
            <v>LEF - Hammersmith &amp;</v>
          </cell>
        </row>
        <row r="2305">
          <cell r="A2305" t="str">
            <v>GW0360.009.15</v>
          </cell>
          <cell r="B2305" t="str">
            <v>LEF - Haringey</v>
          </cell>
        </row>
        <row r="2306">
          <cell r="A2306" t="str">
            <v>GW0360.009.15.01</v>
          </cell>
          <cell r="B2306" t="str">
            <v>NE LEF Har 639 High</v>
          </cell>
        </row>
        <row r="2307">
          <cell r="A2307" t="str">
            <v>GW0360.009.15.02</v>
          </cell>
          <cell r="B2307" t="str">
            <v>DO NOT USE</v>
          </cell>
        </row>
        <row r="2308">
          <cell r="A2308" t="str">
            <v>GW0360.009.15.03</v>
          </cell>
          <cell r="B2308" t="str">
            <v>NE LEF Har North Tot</v>
          </cell>
        </row>
        <row r="2309">
          <cell r="A2309" t="str">
            <v>GW0360.009.15.04</v>
          </cell>
          <cell r="B2309" t="str">
            <v>NE LEF Har Emp &amp; Ski</v>
          </cell>
        </row>
        <row r="2310">
          <cell r="A2310" t="str">
            <v>GW0360.009.15.05</v>
          </cell>
          <cell r="B2310" t="str">
            <v>DO NOT USE</v>
          </cell>
        </row>
        <row r="2311">
          <cell r="A2311" t="str">
            <v>GW0360.009.15.ZZ</v>
          </cell>
          <cell r="B2311" t="str">
            <v>LEF - Haringey - Gra</v>
          </cell>
        </row>
        <row r="2312">
          <cell r="A2312" t="str">
            <v>GW0360.009.16</v>
          </cell>
          <cell r="B2312" t="str">
            <v>LEF - Harrow</v>
          </cell>
        </row>
        <row r="2313">
          <cell r="A2313" t="str">
            <v>GW0360.009.17</v>
          </cell>
          <cell r="B2313" t="str">
            <v>LEF - Havering</v>
          </cell>
        </row>
        <row r="2314">
          <cell r="A2314" t="str">
            <v>GW0360.009.18</v>
          </cell>
          <cell r="B2314" t="str">
            <v>LEF - Hillingdon</v>
          </cell>
        </row>
        <row r="2315">
          <cell r="A2315" t="str">
            <v>GW0360.009.19</v>
          </cell>
          <cell r="B2315" t="str">
            <v>LEF - Hounslow</v>
          </cell>
        </row>
        <row r="2316">
          <cell r="A2316" t="str">
            <v>GW0360.009.20</v>
          </cell>
          <cell r="B2316" t="str">
            <v>LEF - Islington</v>
          </cell>
        </row>
        <row r="2317">
          <cell r="A2317" t="str">
            <v>GW0360.009.21</v>
          </cell>
          <cell r="B2317" t="str">
            <v>LEF - Kensington &amp; C</v>
          </cell>
        </row>
        <row r="2318">
          <cell r="A2318" t="str">
            <v>GW0360.009.22</v>
          </cell>
          <cell r="B2318" t="str">
            <v>LEF - Kingston</v>
          </cell>
        </row>
        <row r="2319">
          <cell r="A2319" t="str">
            <v>GW0360.009.23</v>
          </cell>
          <cell r="B2319" t="str">
            <v>LEF - Lambeth</v>
          </cell>
        </row>
        <row r="2320">
          <cell r="A2320" t="str">
            <v>GW0360.009.24</v>
          </cell>
          <cell r="B2320" t="str">
            <v>LEF - Lewisham</v>
          </cell>
        </row>
        <row r="2321">
          <cell r="A2321" t="str">
            <v>GW0360.009.25</v>
          </cell>
          <cell r="B2321" t="str">
            <v>LEF - Merton</v>
          </cell>
        </row>
        <row r="2322">
          <cell r="A2322" t="str">
            <v>GW0360.009.26</v>
          </cell>
          <cell r="B2322" t="str">
            <v>LEF - Newham</v>
          </cell>
        </row>
        <row r="2323">
          <cell r="A2323" t="str">
            <v>GW0360.009.27</v>
          </cell>
          <cell r="B2323" t="str">
            <v>LEF - Redbridge</v>
          </cell>
        </row>
        <row r="2324">
          <cell r="A2324" t="str">
            <v>GW0360.009.28</v>
          </cell>
          <cell r="B2324" t="str">
            <v>LEF - Richmond</v>
          </cell>
        </row>
        <row r="2325">
          <cell r="A2325" t="str">
            <v>GW0360.009.29</v>
          </cell>
          <cell r="B2325" t="str">
            <v>LEF - Southwark</v>
          </cell>
        </row>
        <row r="2326">
          <cell r="A2326" t="str">
            <v>GW0360.009.30</v>
          </cell>
          <cell r="B2326" t="str">
            <v>LEF - Sutton</v>
          </cell>
        </row>
        <row r="2327">
          <cell r="A2327" t="str">
            <v>GW0360.009.31</v>
          </cell>
          <cell r="B2327" t="str">
            <v>LEF - Tower Hamlets</v>
          </cell>
        </row>
        <row r="2328">
          <cell r="A2328" t="str">
            <v>GW0360.009.32</v>
          </cell>
          <cell r="B2328" t="str">
            <v>LEF - Waltham Forest</v>
          </cell>
        </row>
        <row r="2329">
          <cell r="A2329" t="str">
            <v>GW0360.009.33</v>
          </cell>
          <cell r="B2329" t="str">
            <v>LEF - Wandsworth</v>
          </cell>
        </row>
        <row r="2330">
          <cell r="A2330" t="str">
            <v>GW0360.010</v>
          </cell>
          <cell r="B2330" t="str">
            <v>Woolwich Station</v>
          </cell>
        </row>
        <row r="2331">
          <cell r="A2331" t="str">
            <v>GW0360.010.01</v>
          </cell>
          <cell r="B2331" t="str">
            <v>Woolwich Station - G</v>
          </cell>
        </row>
        <row r="2332">
          <cell r="A2332" t="str">
            <v>GW0360.010.02</v>
          </cell>
          <cell r="B2332" t="str">
            <v>Woolwich Station - I</v>
          </cell>
        </row>
        <row r="2333">
          <cell r="A2333" t="str">
            <v>GW0360.010.ZZ</v>
          </cell>
          <cell r="B2333" t="str">
            <v>Woolwich Station - I</v>
          </cell>
        </row>
        <row r="2334">
          <cell r="A2334" t="str">
            <v>GW0360.011</v>
          </cell>
          <cell r="B2334" t="str">
            <v>Old Street Roundabou</v>
          </cell>
        </row>
        <row r="2335">
          <cell r="A2335" t="str">
            <v>GW0360.011.01</v>
          </cell>
          <cell r="B2335" t="str">
            <v>Old Street Roundabou</v>
          </cell>
        </row>
        <row r="2336">
          <cell r="A2336" t="str">
            <v>GW0360.011.02</v>
          </cell>
          <cell r="B2336" t="str">
            <v>Old Street Roundabou</v>
          </cell>
        </row>
        <row r="2337">
          <cell r="A2337" t="str">
            <v>GW0360.011.ZZ</v>
          </cell>
          <cell r="B2337" t="str">
            <v>Old Street Roundabou</v>
          </cell>
        </row>
        <row r="2338">
          <cell r="A2338" t="str">
            <v>GW0360.012</v>
          </cell>
          <cell r="B2338" t="str">
            <v>SCC Voucher Scheme</v>
          </cell>
        </row>
        <row r="2339">
          <cell r="A2339" t="str">
            <v>GW0360.012.01</v>
          </cell>
          <cell r="B2339" t="str">
            <v>SCC Voucher Scheme</v>
          </cell>
        </row>
        <row r="2340">
          <cell r="A2340" t="str">
            <v>GW0360.012.02</v>
          </cell>
          <cell r="B2340" t="str">
            <v>SCC Software</v>
          </cell>
        </row>
        <row r="2341">
          <cell r="A2341" t="str">
            <v>GW0360.012.03</v>
          </cell>
          <cell r="B2341" t="str">
            <v>SCC Museum Wifi Sche</v>
          </cell>
        </row>
        <row r="2342">
          <cell r="A2342" t="str">
            <v>GW0360.012.11</v>
          </cell>
          <cell r="B2342" t="str">
            <v>SCC 15/16 Vouchr Sch</v>
          </cell>
        </row>
        <row r="2343">
          <cell r="A2343" t="str">
            <v>GW0360.012.12</v>
          </cell>
          <cell r="B2343" t="str">
            <v>SCC 15/16 Software</v>
          </cell>
        </row>
        <row r="2344">
          <cell r="A2344" t="str">
            <v>GW0360.012.ZZ</v>
          </cell>
          <cell r="B2344" t="str">
            <v>SCC Grant Income</v>
          </cell>
        </row>
        <row r="2345">
          <cell r="A2345" t="str">
            <v>GW0360.013</v>
          </cell>
          <cell r="B2345" t="str">
            <v>High Streets</v>
          </cell>
        </row>
        <row r="2346">
          <cell r="A2346" t="str">
            <v>GW0360.013.01</v>
          </cell>
          <cell r="B2346" t="str">
            <v>High Streets - Grant</v>
          </cell>
        </row>
        <row r="2347">
          <cell r="A2347" t="str">
            <v>GW0360.013.02</v>
          </cell>
          <cell r="B2347" t="str">
            <v>High Streets - Invoi</v>
          </cell>
        </row>
        <row r="2348">
          <cell r="A2348" t="str">
            <v>GW0360.013.04</v>
          </cell>
          <cell r="B2348" t="str">
            <v>Spacehive projects</v>
          </cell>
        </row>
        <row r="2349">
          <cell r="A2349" t="str">
            <v>GW0360.013.04.01</v>
          </cell>
          <cell r="B2349" t="str">
            <v>Unallocated</v>
          </cell>
        </row>
        <row r="2350">
          <cell r="A2350" t="str">
            <v>GW0360.013.04.02</v>
          </cell>
          <cell r="B2350" t="str">
            <v>Brent - lift people</v>
          </cell>
        </row>
        <row r="2351">
          <cell r="A2351" t="str">
            <v>GW0360.013.04.03</v>
          </cell>
          <cell r="B2351" t="str">
            <v>Brent - sudbury</v>
          </cell>
        </row>
        <row r="2352">
          <cell r="A2352" t="str">
            <v>GW0360.013.04.04</v>
          </cell>
          <cell r="B2352" t="str">
            <v>Bromley - do up our</v>
          </cell>
        </row>
        <row r="2353">
          <cell r="A2353" t="str">
            <v>GW0360.013.04.05</v>
          </cell>
          <cell r="B2353" t="str">
            <v>Croydon - turf proje</v>
          </cell>
        </row>
        <row r="2354">
          <cell r="A2354" t="str">
            <v>GW0360.013.04.06</v>
          </cell>
          <cell r="B2354" t="str">
            <v>Enfield - enfield th</v>
          </cell>
        </row>
        <row r="2355">
          <cell r="A2355" t="str">
            <v>GW0360.013.04.07</v>
          </cell>
          <cell r="B2355" t="str">
            <v>Greenwich - new elth</v>
          </cell>
        </row>
        <row r="2356">
          <cell r="A2356" t="str">
            <v>GW0360.013.04.08</v>
          </cell>
          <cell r="B2356" t="str">
            <v>Hackney - space</v>
          </cell>
        </row>
        <row r="2357">
          <cell r="A2357" t="str">
            <v>GW0360.013.04.09</v>
          </cell>
          <cell r="B2357" t="str">
            <v>Haringey - create lo</v>
          </cell>
        </row>
        <row r="2358">
          <cell r="A2358" t="str">
            <v>GW0360.013.04.10</v>
          </cell>
          <cell r="B2358" t="str">
            <v>Havering - rcap - ba</v>
          </cell>
        </row>
        <row r="2359">
          <cell r="A2359" t="str">
            <v>GW0360.013.04.11</v>
          </cell>
          <cell r="B2359" t="str">
            <v>Kingston - community</v>
          </cell>
        </row>
        <row r="2360">
          <cell r="A2360" t="str">
            <v>GW0360.013.04.12</v>
          </cell>
          <cell r="B2360" t="str">
            <v>Lambeth - waterloo q</v>
          </cell>
        </row>
        <row r="2361">
          <cell r="A2361" t="str">
            <v>GW0360.013.04.13</v>
          </cell>
          <cell r="B2361" t="str">
            <v>Richmond - richmond</v>
          </cell>
        </row>
        <row r="2362">
          <cell r="A2362" t="str">
            <v>GW0360.013.04.14</v>
          </cell>
          <cell r="B2362" t="str">
            <v>Southwark - carnaval</v>
          </cell>
        </row>
        <row r="2363">
          <cell r="A2363" t="str">
            <v>GW0360.013.04.16</v>
          </cell>
          <cell r="B2363" t="str">
            <v>Westminster - centre</v>
          </cell>
        </row>
        <row r="2364">
          <cell r="A2364" t="str">
            <v>GW0360.013.04.17</v>
          </cell>
          <cell r="B2364" t="str">
            <v>Westminster - queens</v>
          </cell>
        </row>
        <row r="2365">
          <cell r="A2365" t="str">
            <v>GW0360.013.04.18</v>
          </cell>
          <cell r="B2365" t="str">
            <v>Joint - sth london m</v>
          </cell>
        </row>
        <row r="2366">
          <cell r="A2366" t="str">
            <v>GW0360.013.04.19</v>
          </cell>
          <cell r="B2366" t="str">
            <v>New Creative Hub Woo</v>
          </cell>
        </row>
        <row r="2367">
          <cell r="A2367" t="str">
            <v>GW0360.013.04.20</v>
          </cell>
          <cell r="B2367" t="str">
            <v>The Community Kitche</v>
          </cell>
        </row>
        <row r="2368">
          <cell r="A2368" t="str">
            <v>GW0360.013.04.21</v>
          </cell>
          <cell r="B2368" t="str">
            <v>Making Wembley Wonde</v>
          </cell>
        </row>
        <row r="2369">
          <cell r="A2369" t="str">
            <v>GW0360.013.04.22</v>
          </cell>
          <cell r="B2369" t="str">
            <v>Converting Water Tan</v>
          </cell>
        </row>
        <row r="2370">
          <cell r="A2370" t="str">
            <v>GW0360.013.04.23</v>
          </cell>
          <cell r="B2370" t="str">
            <v>Rosehill traders Mar</v>
          </cell>
        </row>
        <row r="2371">
          <cell r="A2371" t="str">
            <v>GW0360.013.04.24</v>
          </cell>
          <cell r="B2371" t="str">
            <v>Creating Event Space</v>
          </cell>
        </row>
        <row r="2372">
          <cell r="A2372" t="str">
            <v>GW0360.013.04.25</v>
          </cell>
          <cell r="B2372" t="str">
            <v>Playonthegreen</v>
          </cell>
        </row>
        <row r="2373">
          <cell r="A2373" t="str">
            <v>GW0360.013.04.26</v>
          </cell>
          <cell r="B2373" t="str">
            <v>Our Kilburn Digital</v>
          </cell>
        </row>
        <row r="2374">
          <cell r="A2374" t="str">
            <v>GW0360.013.04.27</v>
          </cell>
          <cell r="B2374" t="str">
            <v>Merchant of Venice</v>
          </cell>
        </row>
        <row r="2375">
          <cell r="A2375" t="str">
            <v>GW0360.013.04.28</v>
          </cell>
          <cell r="B2375" t="str">
            <v>Ten Grand Arcade</v>
          </cell>
        </row>
        <row r="2376">
          <cell r="A2376" t="str">
            <v>GW0360.013.04.29</v>
          </cell>
          <cell r="B2376" t="str">
            <v>Sustainable Bridges</v>
          </cell>
        </row>
        <row r="2377">
          <cell r="A2377" t="str">
            <v>GW0360.013.04.30</v>
          </cell>
          <cell r="B2377" t="str">
            <v>Twist on Station Ris</v>
          </cell>
        </row>
        <row r="2378">
          <cell r="A2378" t="str">
            <v>GW0360.013.04.31</v>
          </cell>
          <cell r="B2378" t="str">
            <v>Hello Hoxton High St</v>
          </cell>
        </row>
        <row r="2379">
          <cell r="A2379" t="str">
            <v>GW0360.013.04.32</v>
          </cell>
          <cell r="B2379" t="str">
            <v>Green Trafalgar Road</v>
          </cell>
        </row>
        <row r="2380">
          <cell r="A2380" t="str">
            <v>GW0360.013.04.33</v>
          </cell>
          <cell r="B2380" t="str">
            <v>Shared Space for Sto</v>
          </cell>
        </row>
        <row r="2381">
          <cell r="A2381" t="str">
            <v>GW0360.013.04.34</v>
          </cell>
          <cell r="B2381" t="str">
            <v>Peckham Coal Line</v>
          </cell>
        </row>
        <row r="2382">
          <cell r="A2382" t="str">
            <v>GW0360.013.04.35</v>
          </cell>
          <cell r="B2382" t="str">
            <v>Literalley</v>
          </cell>
        </row>
        <row r="2383">
          <cell r="A2383" t="str">
            <v>GW0360.013.04.36</v>
          </cell>
          <cell r="B2383" t="str">
            <v>Fixshop</v>
          </cell>
        </row>
        <row r="2384">
          <cell r="A2384" t="str">
            <v>GW0360.013.04.37</v>
          </cell>
          <cell r="B2384" t="str">
            <v>Wansteda Playground</v>
          </cell>
        </row>
        <row r="2385">
          <cell r="A2385" t="str">
            <v>GW0360.013.04.38</v>
          </cell>
          <cell r="B2385" t="str">
            <v>Good Food Catford</v>
          </cell>
        </row>
        <row r="2386">
          <cell r="A2386" t="str">
            <v>GW0360.013.05</v>
          </cell>
          <cell r="B2386" t="str">
            <v>Large projects</v>
          </cell>
        </row>
        <row r="2387">
          <cell r="A2387" t="str">
            <v>GW0360.013.05.01</v>
          </cell>
          <cell r="B2387" t="str">
            <v>High St Fund Unalloc</v>
          </cell>
        </row>
        <row r="2388">
          <cell r="A2388" t="str">
            <v>GW0360.013.05.02</v>
          </cell>
          <cell r="B2388" t="str">
            <v>Barking - barking</v>
          </cell>
        </row>
        <row r="2389">
          <cell r="A2389" t="str">
            <v>GW0360.013.05.03</v>
          </cell>
          <cell r="B2389" t="str">
            <v>Barnet - burnt oak</v>
          </cell>
        </row>
        <row r="2390">
          <cell r="A2390" t="str">
            <v>GW0360.013.05.04</v>
          </cell>
          <cell r="B2390" t="str">
            <v>Brent - wembley</v>
          </cell>
        </row>
        <row r="2391">
          <cell r="A2391" t="str">
            <v>GW0360.013.05.05</v>
          </cell>
          <cell r="B2391" t="str">
            <v>Bromley - orpington</v>
          </cell>
        </row>
        <row r="2392">
          <cell r="A2392" t="str">
            <v>GW0360.013.05.06</v>
          </cell>
          <cell r="B2392" t="str">
            <v>Camden - camden town</v>
          </cell>
        </row>
        <row r="2393">
          <cell r="A2393" t="str">
            <v>GW0360.013.05.07</v>
          </cell>
          <cell r="B2393" t="str">
            <v>Ealing - acton</v>
          </cell>
        </row>
        <row r="2394">
          <cell r="A2394" t="str">
            <v>GW0360.013.05.08</v>
          </cell>
          <cell r="B2394" t="str">
            <v>Greenwich - abbey wo</v>
          </cell>
        </row>
        <row r="2395">
          <cell r="A2395" t="str">
            <v>GW0360.013.05.09</v>
          </cell>
          <cell r="B2395" t="str">
            <v>Haringey - wood gree</v>
          </cell>
        </row>
        <row r="2396">
          <cell r="A2396" t="str">
            <v>GW0360.013.05.10</v>
          </cell>
          <cell r="B2396" t="str">
            <v>Harrow - station rd</v>
          </cell>
        </row>
        <row r="2397">
          <cell r="A2397" t="str">
            <v>GW0360.013.05.11</v>
          </cell>
          <cell r="B2397" t="str">
            <v>Havering - romford</v>
          </cell>
        </row>
        <row r="2398">
          <cell r="A2398" t="str">
            <v>GW0360.013.05.12</v>
          </cell>
          <cell r="B2398" t="str">
            <v>Islington - finsbury</v>
          </cell>
        </row>
        <row r="2399">
          <cell r="A2399" t="str">
            <v>GW0360.013.05.13</v>
          </cell>
          <cell r="B2399" t="str">
            <v>Kensington - portobe</v>
          </cell>
        </row>
        <row r="2400">
          <cell r="A2400" t="str">
            <v>GW0360.013.05.14</v>
          </cell>
          <cell r="B2400" t="str">
            <v>Lambeth - brixton</v>
          </cell>
        </row>
        <row r="2401">
          <cell r="A2401" t="str">
            <v>GW0360.013.05.15</v>
          </cell>
          <cell r="B2401" t="str">
            <v>Lewisham - forest hi</v>
          </cell>
        </row>
        <row r="2402">
          <cell r="A2402" t="str">
            <v>GW0360.013.05.16</v>
          </cell>
          <cell r="B2402" t="str">
            <v>Lewisham - ladywell</v>
          </cell>
        </row>
        <row r="2403">
          <cell r="A2403" t="str">
            <v>GW0360.013.05.17</v>
          </cell>
          <cell r="B2403" t="str">
            <v>Newham - manor park</v>
          </cell>
        </row>
        <row r="2404">
          <cell r="A2404" t="str">
            <v>GW0360.013.05.18</v>
          </cell>
          <cell r="B2404" t="str">
            <v>Southwark - bankside</v>
          </cell>
        </row>
        <row r="2405">
          <cell r="A2405" t="str">
            <v>GW0360.013.05.19</v>
          </cell>
          <cell r="B2405" t="str">
            <v>Southwark - old kent</v>
          </cell>
        </row>
        <row r="2406">
          <cell r="A2406" t="str">
            <v>GW0360.013.05.20</v>
          </cell>
          <cell r="B2406" t="str">
            <v>Southwark - peckham</v>
          </cell>
        </row>
        <row r="2407">
          <cell r="A2407" t="str">
            <v>GW0360.013.05.21</v>
          </cell>
          <cell r="B2407" t="str">
            <v>T Hamlets - chrisp s</v>
          </cell>
        </row>
        <row r="2408">
          <cell r="A2408" t="str">
            <v>GW0360.013.05.22</v>
          </cell>
          <cell r="B2408" t="str">
            <v>T Hamlets - whitecha</v>
          </cell>
        </row>
        <row r="2409">
          <cell r="A2409" t="str">
            <v>GW0360.013.05.23</v>
          </cell>
          <cell r="B2409" t="str">
            <v>W Forest - blackhors</v>
          </cell>
        </row>
        <row r="2410">
          <cell r="A2410" t="str">
            <v>GW0360.013.05.24</v>
          </cell>
          <cell r="B2410" t="str">
            <v>W Forest - walthamst</v>
          </cell>
        </row>
        <row r="2411">
          <cell r="A2411" t="str">
            <v>GW0360.013.05.25</v>
          </cell>
          <cell r="B2411" t="str">
            <v>Westminster - harrow</v>
          </cell>
        </row>
        <row r="2412">
          <cell r="A2412" t="str">
            <v>GW0360.013.ZZ</v>
          </cell>
          <cell r="B2412" t="str">
            <v>High Streets - Incom</v>
          </cell>
        </row>
        <row r="2413">
          <cell r="A2413" t="str">
            <v>GW0360.014</v>
          </cell>
          <cell r="B2413" t="str">
            <v>New Homes Bonus</v>
          </cell>
        </row>
        <row r="2414">
          <cell r="A2414" t="str">
            <v>GW0360.014.01</v>
          </cell>
          <cell r="B2414" t="str">
            <v>NHB - General</v>
          </cell>
        </row>
        <row r="2415">
          <cell r="A2415" t="str">
            <v>GW0360.014.02</v>
          </cell>
          <cell r="B2415" t="str">
            <v>NHB-Barking &amp; Dagnhm</v>
          </cell>
        </row>
        <row r="2416">
          <cell r="A2416" t="str">
            <v>GW0360.014.02.ZZ</v>
          </cell>
          <cell r="B2416" t="str">
            <v>NHB-Barking-Grnt Inc</v>
          </cell>
        </row>
        <row r="2417">
          <cell r="A2417" t="str">
            <v>GW0360.014.03</v>
          </cell>
          <cell r="B2417" t="str">
            <v>NHB - Barnet</v>
          </cell>
        </row>
        <row r="2418">
          <cell r="A2418" t="str">
            <v>GW0360.014.03.ZZ</v>
          </cell>
          <cell r="B2418" t="str">
            <v>NHB-Barnet-Grnt Inc</v>
          </cell>
        </row>
        <row r="2419">
          <cell r="A2419" t="str">
            <v>GW0360.014.04</v>
          </cell>
          <cell r="B2419" t="str">
            <v>NHB - Bexley</v>
          </cell>
        </row>
        <row r="2420">
          <cell r="A2420" t="str">
            <v>GW0360.014.04.ZZ</v>
          </cell>
          <cell r="B2420" t="str">
            <v>NHB-Bexley-Grnt Inc</v>
          </cell>
        </row>
        <row r="2421">
          <cell r="A2421" t="str">
            <v>GW0360.014.05</v>
          </cell>
          <cell r="B2421" t="str">
            <v>NHB - Brent</v>
          </cell>
        </row>
        <row r="2422">
          <cell r="A2422" t="str">
            <v>GW0360.014.05.ZZ</v>
          </cell>
          <cell r="B2422" t="str">
            <v>NHB-Brent - Grnt Inc</v>
          </cell>
        </row>
        <row r="2423">
          <cell r="A2423" t="str">
            <v>GW0360.014.06</v>
          </cell>
          <cell r="B2423" t="str">
            <v>NHB - Bromley</v>
          </cell>
        </row>
        <row r="2424">
          <cell r="A2424" t="str">
            <v>GW0360.014.06.ZZ</v>
          </cell>
          <cell r="B2424" t="str">
            <v>NHB-Bromley-Grnt Inc</v>
          </cell>
        </row>
        <row r="2425">
          <cell r="A2425" t="str">
            <v>GW0360.014.07</v>
          </cell>
          <cell r="B2425" t="str">
            <v>NHB - Camden</v>
          </cell>
        </row>
        <row r="2426">
          <cell r="A2426" t="str">
            <v>GW0360.014.07.ZZ</v>
          </cell>
          <cell r="B2426" t="str">
            <v>NHB-Camden-Grnt Inc</v>
          </cell>
        </row>
        <row r="2427">
          <cell r="A2427" t="str">
            <v>GW0360.014.08</v>
          </cell>
          <cell r="B2427" t="str">
            <v>NHB - City of London</v>
          </cell>
        </row>
        <row r="2428">
          <cell r="A2428" t="str">
            <v>GW0360.014.08.ZZ</v>
          </cell>
          <cell r="B2428" t="str">
            <v>NHB-City-Grnt Inc</v>
          </cell>
        </row>
        <row r="2429">
          <cell r="A2429" t="str">
            <v>GW0360.014.09</v>
          </cell>
          <cell r="B2429" t="str">
            <v>NHB - Croydon</v>
          </cell>
        </row>
        <row r="2430">
          <cell r="A2430" t="str">
            <v>GW0360.014.09.ZZ</v>
          </cell>
          <cell r="B2430" t="str">
            <v>NHB-Croydon-Grnt Inc</v>
          </cell>
        </row>
        <row r="2431">
          <cell r="A2431" t="str">
            <v>GW0360.014.10</v>
          </cell>
          <cell r="B2431" t="str">
            <v>NHB - Ealing</v>
          </cell>
        </row>
        <row r="2432">
          <cell r="A2432" t="str">
            <v>GW0360.014.10.ZZ</v>
          </cell>
          <cell r="B2432" t="str">
            <v>NHB-Ealing-Grnt Inc</v>
          </cell>
        </row>
        <row r="2433">
          <cell r="A2433" t="str">
            <v>GW0360.014.11</v>
          </cell>
          <cell r="B2433" t="str">
            <v>NHB - Enfield</v>
          </cell>
        </row>
        <row r="2434">
          <cell r="A2434" t="str">
            <v>GW0360.014.11.ZZ</v>
          </cell>
          <cell r="B2434" t="str">
            <v>NHB-Enfield-Grnt Inc</v>
          </cell>
        </row>
        <row r="2435">
          <cell r="A2435" t="str">
            <v>GW0360.014.12</v>
          </cell>
          <cell r="B2435" t="str">
            <v>NHB - Greenwich</v>
          </cell>
        </row>
        <row r="2436">
          <cell r="A2436" t="str">
            <v>GW0360.014.12.ZZ</v>
          </cell>
          <cell r="B2436" t="str">
            <v>NHB-Greenwch-Grnt In</v>
          </cell>
        </row>
        <row r="2437">
          <cell r="A2437" t="str">
            <v>GW0360.014.13</v>
          </cell>
          <cell r="B2437" t="str">
            <v>NHB - Hackney</v>
          </cell>
        </row>
        <row r="2438">
          <cell r="A2438" t="str">
            <v>GW0360.014.13.ZZ</v>
          </cell>
          <cell r="B2438" t="str">
            <v>NHB-Hackney-Grnt Inc</v>
          </cell>
        </row>
        <row r="2439">
          <cell r="A2439" t="str">
            <v>GW0360.014.14</v>
          </cell>
          <cell r="B2439" t="str">
            <v>NHB-Hammers &amp; Fulham</v>
          </cell>
        </row>
        <row r="2440">
          <cell r="A2440" t="str">
            <v>GW0360.014.14.ZZ</v>
          </cell>
          <cell r="B2440" t="str">
            <v>NHB-H &amp; F - Grnt Inc</v>
          </cell>
        </row>
        <row r="2441">
          <cell r="A2441" t="str">
            <v>GW0360.014.15</v>
          </cell>
          <cell r="B2441" t="str">
            <v>NHB - Haringey</v>
          </cell>
        </row>
        <row r="2442">
          <cell r="A2442" t="str">
            <v>GW0360.014.15.ZZ</v>
          </cell>
          <cell r="B2442" t="str">
            <v>NHB-Haringey-Grnt In</v>
          </cell>
        </row>
        <row r="2443">
          <cell r="A2443" t="str">
            <v>GW0360.014.16</v>
          </cell>
          <cell r="B2443" t="str">
            <v>NHB - Harrow</v>
          </cell>
        </row>
        <row r="2444">
          <cell r="A2444" t="str">
            <v>GW0360.014.16.ZZ</v>
          </cell>
          <cell r="B2444" t="str">
            <v>NHB-Harrow-Grnt Inc</v>
          </cell>
        </row>
        <row r="2445">
          <cell r="A2445" t="str">
            <v>GW0360.014.17</v>
          </cell>
          <cell r="B2445" t="str">
            <v>NHB - Havering</v>
          </cell>
        </row>
        <row r="2446">
          <cell r="A2446" t="str">
            <v>GW0360.014.17.ZZ</v>
          </cell>
          <cell r="B2446" t="str">
            <v>NHB-Havering-Grnt In</v>
          </cell>
        </row>
        <row r="2447">
          <cell r="A2447" t="str">
            <v>GW0360.014.18</v>
          </cell>
          <cell r="B2447" t="str">
            <v>NHB - Hillingdon</v>
          </cell>
        </row>
        <row r="2448">
          <cell r="A2448" t="str">
            <v>GW0360.014.18.ZZ</v>
          </cell>
          <cell r="B2448" t="str">
            <v>NHB-Hillngdn-Grnt In</v>
          </cell>
        </row>
        <row r="2449">
          <cell r="A2449" t="str">
            <v>GW0360.014.19</v>
          </cell>
          <cell r="B2449" t="str">
            <v>NHB - Hounslow</v>
          </cell>
        </row>
        <row r="2450">
          <cell r="A2450" t="str">
            <v>GW0360.014.19.ZZ</v>
          </cell>
          <cell r="B2450" t="str">
            <v>NHB-Hounslw-Grnt Inc</v>
          </cell>
        </row>
        <row r="2451">
          <cell r="A2451" t="str">
            <v>GW0360.014.20</v>
          </cell>
          <cell r="B2451" t="str">
            <v>NHB - Islington</v>
          </cell>
        </row>
        <row r="2452">
          <cell r="A2452" t="str">
            <v>GW0360.014.20.ZZ</v>
          </cell>
          <cell r="B2452" t="str">
            <v>NHB-Islingtn-Grnt In</v>
          </cell>
        </row>
        <row r="2453">
          <cell r="A2453" t="str">
            <v>GW0360.014.21</v>
          </cell>
          <cell r="B2453" t="str">
            <v>NHB-Kensngtn &amp; Chels</v>
          </cell>
        </row>
        <row r="2454">
          <cell r="A2454" t="str">
            <v>GW0360.014.21.ZZ</v>
          </cell>
          <cell r="B2454" t="str">
            <v>NHB-K &amp; C - Grnt Inc</v>
          </cell>
        </row>
        <row r="2455">
          <cell r="A2455" t="str">
            <v>GW0360.014.22</v>
          </cell>
          <cell r="B2455" t="str">
            <v>NHB - Kingston</v>
          </cell>
        </row>
        <row r="2456">
          <cell r="A2456" t="str">
            <v>GW0360.014.22.ZZ</v>
          </cell>
          <cell r="B2456" t="str">
            <v>NHB-Kingston-Grnt In</v>
          </cell>
        </row>
        <row r="2457">
          <cell r="A2457" t="str">
            <v>GW0360.014.23</v>
          </cell>
          <cell r="B2457" t="str">
            <v>NHB - Lambeth</v>
          </cell>
        </row>
        <row r="2458">
          <cell r="A2458" t="str">
            <v>GW0360.014.23.ZZ</v>
          </cell>
          <cell r="B2458" t="str">
            <v>NHB-Lambeth-Grnt Inc</v>
          </cell>
        </row>
        <row r="2459">
          <cell r="A2459" t="str">
            <v>GW0360.014.24</v>
          </cell>
          <cell r="B2459" t="str">
            <v>NHB - Lewisham</v>
          </cell>
        </row>
        <row r="2460">
          <cell r="A2460" t="str">
            <v>GW0360.014.24.ZZ</v>
          </cell>
          <cell r="B2460" t="str">
            <v>NHB-Lewisham-Grnt In</v>
          </cell>
        </row>
        <row r="2461">
          <cell r="A2461" t="str">
            <v>GW0360.014.25</v>
          </cell>
          <cell r="B2461" t="str">
            <v>NHB - Merton</v>
          </cell>
        </row>
        <row r="2462">
          <cell r="A2462" t="str">
            <v>GW0360.014.25.ZZ</v>
          </cell>
          <cell r="B2462" t="str">
            <v>NHB-Merton-Grnt Inc</v>
          </cell>
        </row>
        <row r="2463">
          <cell r="A2463" t="str">
            <v>GW0360.014.26</v>
          </cell>
          <cell r="B2463" t="str">
            <v>NHB - Newham</v>
          </cell>
        </row>
        <row r="2464">
          <cell r="A2464" t="str">
            <v>GW0360.014.26.ZZ</v>
          </cell>
          <cell r="B2464" t="str">
            <v>NHB-Newham-Grnt Inc</v>
          </cell>
        </row>
        <row r="2465">
          <cell r="A2465" t="str">
            <v>GW0360.014.27</v>
          </cell>
          <cell r="B2465" t="str">
            <v>NHB - Redbridge</v>
          </cell>
        </row>
        <row r="2466">
          <cell r="A2466" t="str">
            <v>GW0360.014.27.ZZ</v>
          </cell>
          <cell r="B2466" t="str">
            <v>NHB-Redbridge-Grnt I</v>
          </cell>
        </row>
        <row r="2467">
          <cell r="A2467" t="str">
            <v>GW0360.014.28</v>
          </cell>
          <cell r="B2467" t="str">
            <v>NHB - Richmond</v>
          </cell>
        </row>
        <row r="2468">
          <cell r="A2468" t="str">
            <v>GW0360.014.28.ZZ</v>
          </cell>
          <cell r="B2468" t="str">
            <v>NHB-Richmond-Grnt In</v>
          </cell>
        </row>
        <row r="2469">
          <cell r="A2469" t="str">
            <v>GW0360.014.29</v>
          </cell>
          <cell r="B2469" t="str">
            <v>NHB - Southwark</v>
          </cell>
        </row>
        <row r="2470">
          <cell r="A2470" t="str">
            <v>GW0360.014.29.ZZ</v>
          </cell>
          <cell r="B2470" t="str">
            <v>NHB-Southwrk-Grnt In</v>
          </cell>
        </row>
        <row r="2471">
          <cell r="A2471" t="str">
            <v>GW0360.014.30</v>
          </cell>
          <cell r="B2471" t="str">
            <v>NHB - Sutton</v>
          </cell>
        </row>
        <row r="2472">
          <cell r="A2472" t="str">
            <v>GW0360.014.30.ZZ</v>
          </cell>
          <cell r="B2472" t="str">
            <v>NHB-Sutton-Grnt Inc</v>
          </cell>
        </row>
        <row r="2473">
          <cell r="A2473" t="str">
            <v>GW0360.014.31</v>
          </cell>
          <cell r="B2473" t="str">
            <v>NHB - Tower Hamlets</v>
          </cell>
        </row>
        <row r="2474">
          <cell r="A2474" t="str">
            <v>GW0360.014.31.ZZ</v>
          </cell>
          <cell r="B2474" t="str">
            <v>NHB-Towr Ham-Grnt In</v>
          </cell>
        </row>
        <row r="2475">
          <cell r="A2475" t="str">
            <v>GW0360.014.32</v>
          </cell>
          <cell r="B2475" t="str">
            <v>NHB - Waltham Forest</v>
          </cell>
        </row>
        <row r="2476">
          <cell r="A2476" t="str">
            <v>GW0360.014.32.ZZ</v>
          </cell>
          <cell r="B2476" t="str">
            <v>NHB-Walthm F-Grnt In</v>
          </cell>
        </row>
        <row r="2477">
          <cell r="A2477" t="str">
            <v>GW0360.014.33</v>
          </cell>
          <cell r="B2477" t="str">
            <v>NHB - Wandsworth</v>
          </cell>
        </row>
        <row r="2478">
          <cell r="A2478" t="str">
            <v>GW0360.014.33.ZZ</v>
          </cell>
          <cell r="B2478" t="str">
            <v>NHB-Wndswrth-Grnt In</v>
          </cell>
        </row>
        <row r="2479">
          <cell r="A2479" t="str">
            <v>GW0360.016</v>
          </cell>
          <cell r="B2479" t="str">
            <v>FE Capital</v>
          </cell>
        </row>
        <row r="2480">
          <cell r="A2480" t="str">
            <v>GW0360.016.01</v>
          </cell>
          <cell r="B2480" t="str">
            <v>FE Westminster Kings</v>
          </cell>
        </row>
        <row r="2481">
          <cell r="A2481" t="str">
            <v>GW0360.016.02</v>
          </cell>
          <cell r="B2481" t="str">
            <v>FE College of NW Lon</v>
          </cell>
        </row>
        <row r="2482">
          <cell r="A2482" t="str">
            <v>GW0360.016.03</v>
          </cell>
          <cell r="B2482" t="str">
            <v>FE Barking &amp; Dagenha</v>
          </cell>
        </row>
        <row r="2483">
          <cell r="A2483" t="str">
            <v>GW0360.016.04</v>
          </cell>
          <cell r="B2483" t="str">
            <v>FE Barnet &amp; Southgat</v>
          </cell>
        </row>
        <row r="2484">
          <cell r="A2484" t="str">
            <v>GW0360.016.05</v>
          </cell>
          <cell r="B2484" t="str">
            <v>FE West Thames Colle</v>
          </cell>
        </row>
        <row r="2485">
          <cell r="A2485" t="str">
            <v>GW0360.016.06</v>
          </cell>
          <cell r="B2485" t="str">
            <v>FE City of Westminst</v>
          </cell>
        </row>
        <row r="2486">
          <cell r="A2486" t="str">
            <v>GW0360.016.07</v>
          </cell>
          <cell r="B2486" t="str">
            <v>FE South Thames Coll</v>
          </cell>
        </row>
        <row r="2487">
          <cell r="A2487" t="str">
            <v>GW0360.016.08</v>
          </cell>
          <cell r="B2487" t="str">
            <v>FE Uxbridge College</v>
          </cell>
        </row>
        <row r="2488">
          <cell r="A2488" t="str">
            <v>GW0360.016.09</v>
          </cell>
          <cell r="B2488" t="str">
            <v>FE Richmond upon Tha</v>
          </cell>
        </row>
        <row r="2489">
          <cell r="A2489" t="str">
            <v>GW0360.016.10</v>
          </cell>
          <cell r="B2489" t="str">
            <v>FE East London Adv T</v>
          </cell>
        </row>
        <row r="2490">
          <cell r="A2490" t="str">
            <v>GW0360.016.11</v>
          </cell>
          <cell r="B2490" t="str">
            <v>FE Croydon College</v>
          </cell>
        </row>
        <row r="2491">
          <cell r="A2491" t="str">
            <v>GW0360.016.12</v>
          </cell>
          <cell r="B2491" t="str">
            <v>FE Harrow (digital)</v>
          </cell>
        </row>
        <row r="2492">
          <cell r="A2492" t="str">
            <v>GW0360.016.13</v>
          </cell>
          <cell r="B2492" t="str">
            <v>FE Harrow (health) C</v>
          </cell>
        </row>
        <row r="2493">
          <cell r="A2493" t="str">
            <v>GW0360.016.14</v>
          </cell>
          <cell r="B2493" t="str">
            <v>FE Bromley College</v>
          </cell>
        </row>
        <row r="2494">
          <cell r="A2494" t="str">
            <v>GW0360.016.15</v>
          </cell>
          <cell r="B2494" t="str">
            <v>FE LAMBETH COLLEGE R</v>
          </cell>
        </row>
        <row r="2495">
          <cell r="A2495" t="str">
            <v>GW0360.016.16</v>
          </cell>
          <cell r="B2495" t="str">
            <v>FE RICHMOND UPON THA</v>
          </cell>
        </row>
        <row r="2496">
          <cell r="A2496" t="str">
            <v>GW0360.016.17</v>
          </cell>
          <cell r="B2496" t="str">
            <v>FE HAVERING COLLEGE</v>
          </cell>
        </row>
        <row r="2497">
          <cell r="A2497" t="str">
            <v>GW0360.016.18</v>
          </cell>
          <cell r="B2497" t="str">
            <v>FE WALTHAM FOREST CO</v>
          </cell>
        </row>
        <row r="2498">
          <cell r="A2498" t="str">
            <v>GW0360.016.19</v>
          </cell>
          <cell r="B2498" t="str">
            <v>FE BIG CREATIVE EDUC</v>
          </cell>
        </row>
        <row r="2499">
          <cell r="A2499" t="str">
            <v>GW0360.016.20</v>
          </cell>
          <cell r="B2499" t="str">
            <v>FE HACKNEY COMMUNITY</v>
          </cell>
        </row>
        <row r="2500">
          <cell r="A2500" t="str">
            <v>GW0360.016.21</v>
          </cell>
          <cell r="B2500" t="str">
            <v>FE EALING - HAMMERSM</v>
          </cell>
        </row>
        <row r="2501">
          <cell r="A2501" t="str">
            <v>GW0360.016.51</v>
          </cell>
          <cell r="B2501" t="str">
            <v>FE Fashion Retail Ac</v>
          </cell>
        </row>
        <row r="2502">
          <cell r="A2502" t="str">
            <v>GW0360.016.52</v>
          </cell>
          <cell r="B2502" t="str">
            <v>FE National College</v>
          </cell>
        </row>
        <row r="2503">
          <cell r="A2503" t="str">
            <v>GW0360.017</v>
          </cell>
          <cell r="B2503" t="str">
            <v>LONDON REGENERATION</v>
          </cell>
        </row>
        <row r="2504">
          <cell r="A2504" t="str">
            <v>GW0360.017.01</v>
          </cell>
          <cell r="B2504" t="str">
            <v>LRF ELEPHANT &amp; CASTL</v>
          </cell>
        </row>
        <row r="2505">
          <cell r="A2505" t="str">
            <v>GW0360.017.02</v>
          </cell>
          <cell r="B2505" t="str">
            <v>LRF ERITH</v>
          </cell>
        </row>
        <row r="2506">
          <cell r="A2506" t="str">
            <v>GW0360.017.03</v>
          </cell>
          <cell r="B2506" t="str">
            <v>LRF UXBRIDGE T/CNTRE</v>
          </cell>
        </row>
        <row r="2507">
          <cell r="A2507" t="str">
            <v>GW0360.017.04</v>
          </cell>
          <cell r="B2507" t="str">
            <v>LRF BATTERSEA</v>
          </cell>
        </row>
        <row r="2508">
          <cell r="A2508" t="str">
            <v>GW0360.017.05</v>
          </cell>
          <cell r="B2508" t="str">
            <v>LRF CRWD FUNDING RD3</v>
          </cell>
        </row>
        <row r="2509">
          <cell r="A2509" t="str">
            <v>GW0360.017.06</v>
          </cell>
          <cell r="B2509" t="str">
            <v>LRF LOUGHBOROUGH JUN</v>
          </cell>
        </row>
        <row r="2510">
          <cell r="A2510" t="str">
            <v>GW0360.017.07</v>
          </cell>
          <cell r="B2510" t="str">
            <v>LRF POPLAR</v>
          </cell>
        </row>
        <row r="2511">
          <cell r="A2511" t="str">
            <v>GW0360.017.08</v>
          </cell>
          <cell r="B2511" t="str">
            <v>LRF MERIDIAN WATER W</v>
          </cell>
        </row>
        <row r="2512">
          <cell r="A2512" t="str">
            <v>GW0360.017.09</v>
          </cell>
          <cell r="B2512" t="str">
            <v>LRF BEDDINGTON</v>
          </cell>
        </row>
        <row r="2513">
          <cell r="A2513" t="str">
            <v>GW0360.017.10</v>
          </cell>
          <cell r="B2513" t="str">
            <v>LRF HARROW TOWN CENT</v>
          </cell>
        </row>
        <row r="2514">
          <cell r="A2514" t="str">
            <v>GW0360.017.11</v>
          </cell>
          <cell r="B2514" t="str">
            <v>LRF WEST EALING</v>
          </cell>
        </row>
        <row r="2515">
          <cell r="A2515" t="str">
            <v>GW0360.017.12</v>
          </cell>
          <cell r="B2515" t="str">
            <v>LRF CAMBERWELL OLD F</v>
          </cell>
        </row>
        <row r="2516">
          <cell r="A2516" t="str">
            <v>GW0360.017.13</v>
          </cell>
          <cell r="B2516" t="str">
            <v>LRF ROYAL DOCKS SILV</v>
          </cell>
        </row>
        <row r="2517">
          <cell r="A2517" t="str">
            <v>GW0360.017.14</v>
          </cell>
          <cell r="B2517" t="str">
            <v>LRF ROMFORD MARKET P</v>
          </cell>
        </row>
        <row r="2518">
          <cell r="A2518" t="str">
            <v>GW0360.017.15</v>
          </cell>
          <cell r="B2518" t="str">
            <v>LRF LONDON RIVERSIDE</v>
          </cell>
        </row>
        <row r="2519">
          <cell r="A2519" t="str">
            <v>GW0360.017.16</v>
          </cell>
          <cell r="B2519" t="str">
            <v>LRF North Woolwich</v>
          </cell>
        </row>
        <row r="2520">
          <cell r="A2520" t="str">
            <v>GW0360.017.17</v>
          </cell>
          <cell r="B2520" t="str">
            <v>LRF Abbey Wood</v>
          </cell>
        </row>
        <row r="2521">
          <cell r="A2521" t="str">
            <v>GW0360.017.18</v>
          </cell>
          <cell r="B2521" t="str">
            <v>LRF Wood Green</v>
          </cell>
        </row>
        <row r="2522">
          <cell r="A2522" t="str">
            <v>GW0360.017.19</v>
          </cell>
          <cell r="B2522" t="str">
            <v>LRF BLACKHORSE LANE</v>
          </cell>
        </row>
        <row r="2523">
          <cell r="A2523" t="str">
            <v>GW0360.017.20</v>
          </cell>
          <cell r="B2523" t="str">
            <v>LRF DALSTON WORKS</v>
          </cell>
        </row>
        <row r="2524">
          <cell r="A2524" t="str">
            <v>GW0360.017.21</v>
          </cell>
          <cell r="B2524" t="str">
            <v>LRF SOUTH KILBURN EN</v>
          </cell>
        </row>
        <row r="2525">
          <cell r="A2525" t="str">
            <v>GW0360.017.22</v>
          </cell>
          <cell r="B2525" t="str">
            <v>LRF BARKING TOWN CEN</v>
          </cell>
        </row>
        <row r="2526">
          <cell r="A2526" t="str">
            <v>GW0360.018</v>
          </cell>
          <cell r="B2526" t="str">
            <v>GOOD GROWTH FUND</v>
          </cell>
        </row>
        <row r="2527">
          <cell r="A2527" t="str">
            <v>GW0360.018.01</v>
          </cell>
          <cell r="B2527" t="str">
            <v>GGF Crowdfund London</v>
          </cell>
        </row>
        <row r="2528">
          <cell r="A2528" t="str">
            <v>GW0360.018.02</v>
          </cell>
          <cell r="B2528" t="str">
            <v>NE42 Wood Green</v>
          </cell>
        </row>
        <row r="2529">
          <cell r="A2529" t="str">
            <v>GW0360.018.03</v>
          </cell>
          <cell r="B2529" t="str">
            <v>S66 SHEDx</v>
          </cell>
        </row>
        <row r="2530">
          <cell r="A2530" t="str">
            <v>GW0360.018.04</v>
          </cell>
          <cell r="B2530" t="str">
            <v>NE19 Low Lea Threads</v>
          </cell>
        </row>
        <row r="2531">
          <cell r="A2531" t="str">
            <v>GW0360.018.05</v>
          </cell>
          <cell r="B2531" t="str">
            <v>NW62 Finsbury Park</v>
          </cell>
        </row>
        <row r="2532">
          <cell r="A2532" t="str">
            <v>GW0360.018.06</v>
          </cell>
          <cell r="B2532" t="str">
            <v>NW19 Bedford House</v>
          </cell>
        </row>
        <row r="2533">
          <cell r="A2533" t="str">
            <v>GW0360.018.07</v>
          </cell>
          <cell r="B2533" t="str">
            <v>S06 Southbank</v>
          </cell>
        </row>
        <row r="2534">
          <cell r="A2534" t="str">
            <v>GW0360.018.08</v>
          </cell>
          <cell r="B2534" t="str">
            <v>NE22EveryoneEveryday</v>
          </cell>
        </row>
        <row r="2535">
          <cell r="A2535" t="str">
            <v>GW0360.018.09</v>
          </cell>
          <cell r="B2535" t="str">
            <v>NE15 UK Talent House</v>
          </cell>
        </row>
        <row r="2536">
          <cell r="A2536" t="str">
            <v>GW0360.018.10</v>
          </cell>
          <cell r="B2536" t="str">
            <v>S54 Waterloo Works!</v>
          </cell>
        </row>
        <row r="2537">
          <cell r="A2537" t="str">
            <v>GW0360.018.11</v>
          </cell>
          <cell r="B2537" t="str">
            <v>S71 Livesey Exchange</v>
          </cell>
        </row>
        <row r="2538">
          <cell r="A2538" t="str">
            <v>GW0360.018.12</v>
          </cell>
          <cell r="B2538" t="str">
            <v>S58 Battersea Arts</v>
          </cell>
        </row>
        <row r="2539">
          <cell r="A2539" t="str">
            <v>GW0360.018.13</v>
          </cell>
          <cell r="B2539" t="str">
            <v>S16 Thamesmead Hub</v>
          </cell>
        </row>
        <row r="2540">
          <cell r="A2540" t="str">
            <v>GW0360.018.14</v>
          </cell>
          <cell r="B2540" t="str">
            <v>NW40 Estate of Play</v>
          </cell>
        </row>
        <row r="2541">
          <cell r="A2541" t="str">
            <v>GW0360.018.15</v>
          </cell>
          <cell r="B2541" t="str">
            <v>S18 Mountview</v>
          </cell>
        </row>
        <row r="2542">
          <cell r="A2542" t="str">
            <v>GW0360.018.16</v>
          </cell>
          <cell r="B2542" t="str">
            <v>NW56 Scrubs Lane</v>
          </cell>
        </row>
        <row r="2543">
          <cell r="A2543" t="str">
            <v>GW0360.018.17</v>
          </cell>
          <cell r="B2543" t="str">
            <v>NW61 Somerset House</v>
          </cell>
        </row>
        <row r="2544">
          <cell r="A2544" t="str">
            <v>GW0360.018.18</v>
          </cell>
          <cell r="B2544" t="str">
            <v>S51 Plumstead HighSt</v>
          </cell>
        </row>
        <row r="2545">
          <cell r="A2545" t="str">
            <v>GW0360.018.19</v>
          </cell>
          <cell r="B2545" t="str">
            <v>S28 198 CAL HerneHil</v>
          </cell>
        </row>
        <row r="2546">
          <cell r="A2546" t="str">
            <v>GW0360.018.20</v>
          </cell>
          <cell r="B2546" t="str">
            <v>S72 Mission Kitchen</v>
          </cell>
        </row>
        <row r="2547">
          <cell r="A2547" t="str">
            <v>GW0360.018.21</v>
          </cell>
          <cell r="B2547" t="str">
            <v>NE32 The Spark</v>
          </cell>
        </row>
        <row r="2548">
          <cell r="A2548" t="str">
            <v>GW0360.018.22</v>
          </cell>
          <cell r="B2548" t="str">
            <v>NE43 Fashion Academy</v>
          </cell>
        </row>
        <row r="2549">
          <cell r="A2549" t="str">
            <v>GW0360.018.23</v>
          </cell>
          <cell r="B2549" t="str">
            <v>NE50 Bridge Library</v>
          </cell>
        </row>
        <row r="2550">
          <cell r="A2550" t="str">
            <v>GW0360.018.24</v>
          </cell>
          <cell r="B2550" t="str">
            <v>NW63 VIY</v>
          </cell>
        </row>
        <row r="2551">
          <cell r="A2551" t="str">
            <v>GW0360.018.25</v>
          </cell>
          <cell r="B2551" t="str">
            <v>NE07 Hackney Wkspace</v>
          </cell>
        </row>
        <row r="2552">
          <cell r="A2552" t="str">
            <v>GW0360.018.26</v>
          </cell>
          <cell r="B2552" t="str">
            <v>NW04 Lyon Road</v>
          </cell>
        </row>
        <row r="2553">
          <cell r="A2553" t="str">
            <v>GW0360.018.27</v>
          </cell>
          <cell r="B2553" t="str">
            <v>NW48 Nourish FoodHub</v>
          </cell>
        </row>
        <row r="2554">
          <cell r="A2554" t="str">
            <v>GW0360.018.28</v>
          </cell>
          <cell r="B2554" t="str">
            <v>NW32 Queens Crescent</v>
          </cell>
        </row>
        <row r="2555">
          <cell r="A2555" t="str">
            <v>GW0360.019</v>
          </cell>
          <cell r="B2555" t="str">
            <v>SMALL SITES SMALL BU</v>
          </cell>
        </row>
        <row r="2556">
          <cell r="A2556" t="str">
            <v>GW0360.020</v>
          </cell>
          <cell r="B2556" t="str">
            <v>SKILLS FOR LONDONERS</v>
          </cell>
        </row>
        <row r="2557">
          <cell r="A2557" t="str">
            <v>GW0360.020.01</v>
          </cell>
          <cell r="B2557" t="str">
            <v>SfL - Small Projects</v>
          </cell>
        </row>
        <row r="2558">
          <cell r="A2558" t="str">
            <v>GW0360.020.02</v>
          </cell>
          <cell r="B2558" t="str">
            <v>SfL-LSEC London &amp; SE</v>
          </cell>
        </row>
        <row r="2559">
          <cell r="A2559" t="str">
            <v>GW0360.020.03</v>
          </cell>
          <cell r="B2559" t="str">
            <v>SfL-Barking &amp; Dag Co</v>
          </cell>
        </row>
        <row r="2560">
          <cell r="A2560" t="str">
            <v>GW0360.020.04</v>
          </cell>
          <cell r="B2560" t="str">
            <v>SfL-Morley College</v>
          </cell>
        </row>
        <row r="2561">
          <cell r="A2561" t="str">
            <v>GW0360.020.05</v>
          </cell>
          <cell r="B2561" t="str">
            <v>SfL-Capel Manor Coll</v>
          </cell>
        </row>
        <row r="2562">
          <cell r="A2562" t="str">
            <v>GW0360.020.06</v>
          </cell>
          <cell r="B2562" t="str">
            <v>SfL-Harrow College</v>
          </cell>
        </row>
        <row r="2563">
          <cell r="A2563" t="str">
            <v>GW0360.020.07</v>
          </cell>
          <cell r="B2563" t="str">
            <v>SfL-City Literacy In</v>
          </cell>
        </row>
        <row r="2564">
          <cell r="A2564" t="str">
            <v>GW0360.021</v>
          </cell>
          <cell r="B2564" t="str">
            <v>Blackfrairs Piers Pr</v>
          </cell>
        </row>
        <row r="2565">
          <cell r="A2565" t="str">
            <v>GW0380</v>
          </cell>
          <cell r="B2565" t="str">
            <v>EBPU GENERAL</v>
          </cell>
        </row>
        <row r="2566">
          <cell r="A2566" t="str">
            <v>GW0380.002</v>
          </cell>
          <cell r="B2566" t="str">
            <v>EBPU Programmes</v>
          </cell>
        </row>
        <row r="2567">
          <cell r="A2567" t="str">
            <v>GW0380.002.02</v>
          </cell>
          <cell r="B2567" t="str">
            <v>London &amp; Partners</v>
          </cell>
        </row>
        <row r="2568">
          <cell r="A2568" t="str">
            <v>GW0381</v>
          </cell>
          <cell r="B2568" t="str">
            <v>EBPU skills sme emp</v>
          </cell>
        </row>
        <row r="2569">
          <cell r="A2569" t="str">
            <v>GW0381.006</v>
          </cell>
          <cell r="B2569" t="str">
            <v>digital skills</v>
          </cell>
        </row>
        <row r="2570">
          <cell r="A2570" t="str">
            <v>GW0381.007</v>
          </cell>
          <cell r="B2570" t="str">
            <v>CONSTRUCTION SKILLS</v>
          </cell>
        </row>
        <row r="2571">
          <cell r="A2571" t="str">
            <v>GA.0401</v>
          </cell>
          <cell r="B2571" t="str">
            <v>Public Liaison &amp; Com</v>
          </cell>
        </row>
        <row r="2572">
          <cell r="A2572" t="str">
            <v>GA.0401.001</v>
          </cell>
          <cell r="B2572" t="str">
            <v>Public Liaison &amp; Com</v>
          </cell>
        </row>
        <row r="2573">
          <cell r="A2573" t="str">
            <v>GA.0401.001.001</v>
          </cell>
          <cell r="B2573" t="str">
            <v>WriteOn Enhancement</v>
          </cell>
        </row>
        <row r="2574">
          <cell r="A2574" t="str">
            <v>GA.0401.001.002</v>
          </cell>
          <cell r="B2574" t="str">
            <v>Citizenship Programm</v>
          </cell>
        </row>
        <row r="2575">
          <cell r="A2575" t="str">
            <v>GA.0401.002</v>
          </cell>
          <cell r="B2575" t="str">
            <v>Community Relations</v>
          </cell>
        </row>
        <row r="2576">
          <cell r="A2576" t="str">
            <v>GA.0401.002.001</v>
          </cell>
          <cell r="B2576" t="str">
            <v>Minor Programmes - C</v>
          </cell>
        </row>
        <row r="2577">
          <cell r="A2577" t="str">
            <v>GA.0401.002.002</v>
          </cell>
          <cell r="B2577" t="str">
            <v>Carol Service</v>
          </cell>
        </row>
        <row r="2578">
          <cell r="A2578" t="str">
            <v>GA.0401.002.003</v>
          </cell>
          <cell r="B2578" t="str">
            <v>Receptions Borough</v>
          </cell>
        </row>
        <row r="2579">
          <cell r="A2579" t="str">
            <v>GA.0401.002.004</v>
          </cell>
          <cell r="B2579" t="str">
            <v>Khat conference</v>
          </cell>
        </row>
        <row r="2580">
          <cell r="A2580" t="str">
            <v>GA.0401.002.005</v>
          </cell>
          <cell r="B2580" t="str">
            <v>Community Cohesion</v>
          </cell>
        </row>
        <row r="2581">
          <cell r="A2581" t="str">
            <v>GA.0401.002.006</v>
          </cell>
          <cell r="B2581" t="str">
            <v>London Schools Achie</v>
          </cell>
        </row>
        <row r="2582">
          <cell r="A2582" t="str">
            <v>GA.0401.002.007</v>
          </cell>
          <cell r="B2582" t="str">
            <v>CAF</v>
          </cell>
        </row>
        <row r="2583">
          <cell r="A2583" t="str">
            <v>GA.0401.002.008</v>
          </cell>
          <cell r="B2583" t="str">
            <v>Older People Assembl</v>
          </cell>
        </row>
        <row r="2584">
          <cell r="A2584" t="str">
            <v>GA.0401.002.009</v>
          </cell>
          <cell r="B2584" t="str">
            <v>Holocaust Memorial</v>
          </cell>
        </row>
        <row r="2585">
          <cell r="A2585" t="str">
            <v>GA.0401.002.010</v>
          </cell>
          <cell r="B2585" t="str">
            <v>Black History Month</v>
          </cell>
        </row>
        <row r="2586">
          <cell r="A2586" t="str">
            <v>GA.0401.002.011</v>
          </cell>
          <cell r="B2586" t="str">
            <v>International Women'</v>
          </cell>
        </row>
        <row r="2587">
          <cell r="A2587" t="str">
            <v>GA.0401.002.012</v>
          </cell>
          <cell r="B2587" t="str">
            <v>Consultation</v>
          </cell>
        </row>
        <row r="2588">
          <cell r="A2588" t="str">
            <v>GA.0401.002.013</v>
          </cell>
          <cell r="B2588" t="str">
            <v>Community Projects</v>
          </cell>
        </row>
        <row r="2589">
          <cell r="A2589" t="str">
            <v>GA.0401.003</v>
          </cell>
          <cell r="B2589" t="str">
            <v>PLU DEVELOPMENT BUDG</v>
          </cell>
        </row>
        <row r="2590">
          <cell r="A2590" t="str">
            <v>GA.0401.004</v>
          </cell>
          <cell r="B2590" t="str">
            <v>DIGITAL STAFFING</v>
          </cell>
        </row>
        <row r="2591">
          <cell r="A2591" t="str">
            <v>GA.0401.005</v>
          </cell>
          <cell r="B2591" t="str">
            <v>DIGITAL PROGRAMMES</v>
          </cell>
        </row>
        <row r="2592">
          <cell r="A2592" t="str">
            <v>GA.0410</v>
          </cell>
          <cell r="B2592" t="str">
            <v>Public Affairs</v>
          </cell>
        </row>
        <row r="2593">
          <cell r="A2593" t="str">
            <v>GA.0410.001</v>
          </cell>
          <cell r="B2593" t="str">
            <v>Government &amp; Interna</v>
          </cell>
        </row>
        <row r="2594">
          <cell r="A2594" t="str">
            <v>GA.0410.001.001</v>
          </cell>
          <cell r="B2594" t="str">
            <v>International Staffi</v>
          </cell>
        </row>
        <row r="2595">
          <cell r="A2595" t="str">
            <v>GA.0410.001.002</v>
          </cell>
          <cell r="B2595" t="str">
            <v>International Relati</v>
          </cell>
        </row>
        <row r="2596">
          <cell r="A2596" t="str">
            <v>GA.0410.001.002.001</v>
          </cell>
          <cell r="B2596" t="str">
            <v>Olympic Visits</v>
          </cell>
        </row>
        <row r="2597">
          <cell r="A2597" t="str">
            <v>GA.0410.001.002.002</v>
          </cell>
          <cell r="B2597" t="str">
            <v>International - Mino</v>
          </cell>
        </row>
        <row r="2598">
          <cell r="A2598" t="str">
            <v>GA.0410.001.002.003</v>
          </cell>
          <cell r="B2598" t="str">
            <v>Emerging Markets</v>
          </cell>
        </row>
        <row r="2599">
          <cell r="A2599" t="str">
            <v>GA.0410.001.002.004</v>
          </cell>
          <cell r="B2599" t="str">
            <v>Olympic Tickets Paym</v>
          </cell>
        </row>
        <row r="2600">
          <cell r="A2600" t="str">
            <v>GA.0410.001.003</v>
          </cell>
          <cell r="B2600" t="str">
            <v>Government &amp; Borough</v>
          </cell>
        </row>
        <row r="2601">
          <cell r="A2601" t="str">
            <v>GA.0410.001.004</v>
          </cell>
          <cell r="B2601" t="str">
            <v>Government &amp; Borough</v>
          </cell>
        </row>
        <row r="2602">
          <cell r="A2602" t="str">
            <v>GA.0410.001.004.001</v>
          </cell>
          <cell r="B2602" t="str">
            <v>Party Conferences</v>
          </cell>
        </row>
        <row r="2603">
          <cell r="A2603" t="str">
            <v>GA.0410.001.004.002</v>
          </cell>
          <cell r="B2603" t="str">
            <v>Central &amp; Local Gove</v>
          </cell>
        </row>
        <row r="2604">
          <cell r="A2604" t="str">
            <v>GA.0410.001.005</v>
          </cell>
          <cell r="B2604" t="str">
            <v>London Europen Offic</v>
          </cell>
        </row>
        <row r="2605">
          <cell r="A2605" t="str">
            <v>GA.0410.002</v>
          </cell>
          <cell r="B2605" t="str">
            <v>Mayors Press Office</v>
          </cell>
        </row>
        <row r="2606">
          <cell r="A2606" t="str">
            <v>GA.0410.002.001</v>
          </cell>
          <cell r="B2606" t="str">
            <v>Mayors Media Relatio</v>
          </cell>
        </row>
        <row r="2607">
          <cell r="A2607" t="str">
            <v>GA.0410.002.002</v>
          </cell>
          <cell r="B2607" t="str">
            <v>Media Monitoring</v>
          </cell>
        </row>
        <row r="2608">
          <cell r="A2608" t="str">
            <v>GA.0410.003</v>
          </cell>
          <cell r="B2608" t="str">
            <v>Public Liaison &amp; Com</v>
          </cell>
        </row>
        <row r="2609">
          <cell r="A2609" t="str">
            <v>GA.0410.003.001</v>
          </cell>
          <cell r="B2609" t="str">
            <v>Public Liaison &amp; Com</v>
          </cell>
        </row>
        <row r="2610">
          <cell r="A2610" t="str">
            <v>GA.0410.003.002</v>
          </cell>
          <cell r="B2610" t="str">
            <v>Community Relations</v>
          </cell>
        </row>
        <row r="2611">
          <cell r="A2611" t="str">
            <v>GA.0410.003.002.001</v>
          </cell>
          <cell r="B2611" t="str">
            <v>Minor Programmes - C</v>
          </cell>
        </row>
        <row r="2612">
          <cell r="A2612" t="str">
            <v>GA.0410.003.002.002</v>
          </cell>
          <cell r="B2612" t="str">
            <v>Carol Service</v>
          </cell>
        </row>
        <row r="2613">
          <cell r="A2613" t="str">
            <v>GA.0410.003.002.003</v>
          </cell>
          <cell r="B2613" t="str">
            <v>Receptions Borough</v>
          </cell>
        </row>
        <row r="2614">
          <cell r="A2614" t="str">
            <v>GA.0410.003.002.004</v>
          </cell>
          <cell r="B2614" t="str">
            <v>Khat conference</v>
          </cell>
        </row>
        <row r="2615">
          <cell r="A2615" t="str">
            <v>GA.0410.003.002.005</v>
          </cell>
          <cell r="B2615" t="str">
            <v>Community Cohesion</v>
          </cell>
        </row>
        <row r="2616">
          <cell r="A2616" t="str">
            <v>GA.0410.003.002.006</v>
          </cell>
          <cell r="B2616" t="str">
            <v>London Schools Achie</v>
          </cell>
        </row>
        <row r="2617">
          <cell r="A2617" t="str">
            <v>GA.0410.003.002.007</v>
          </cell>
          <cell r="B2617" t="str">
            <v>CAF</v>
          </cell>
        </row>
        <row r="2618">
          <cell r="A2618" t="str">
            <v>GA.0410.003.002.008</v>
          </cell>
          <cell r="B2618" t="str">
            <v>Older People Assembl</v>
          </cell>
        </row>
        <row r="2619">
          <cell r="A2619" t="str">
            <v>GA.0420</v>
          </cell>
          <cell r="B2619" t="str">
            <v>Mayors Press Office</v>
          </cell>
        </row>
        <row r="2620">
          <cell r="A2620" t="str">
            <v>GA.0420.001</v>
          </cell>
          <cell r="B2620" t="str">
            <v>Mayors Media Relatio</v>
          </cell>
        </row>
        <row r="2621">
          <cell r="A2621" t="str">
            <v>GA.0420.002</v>
          </cell>
          <cell r="B2621" t="str">
            <v>Media Monitoring</v>
          </cell>
        </row>
        <row r="2622">
          <cell r="A2622" t="str">
            <v>DELETE-GW0450.002</v>
          </cell>
          <cell r="B2622" t="str">
            <v>P/2001/DELETE-GW0450</v>
          </cell>
        </row>
        <row r="2623">
          <cell r="A2623" t="str">
            <v>DELETE-GW0450.001</v>
          </cell>
          <cell r="B2623" t="str">
            <v>Website Development</v>
          </cell>
        </row>
        <row r="2624">
          <cell r="A2624" t="str">
            <v>DELETE-GW0450.002</v>
          </cell>
          <cell r="B2624" t="str">
            <v>Visitor Centre</v>
          </cell>
        </row>
        <row r="2625">
          <cell r="A2625" t="str">
            <v>GC.0450</v>
          </cell>
          <cell r="B2625" t="str">
            <v>External Affairs Gen</v>
          </cell>
        </row>
        <row r="2626">
          <cell r="A2626" t="str">
            <v>GC.0450.001</v>
          </cell>
          <cell r="B2626" t="str">
            <v>Business Support</v>
          </cell>
        </row>
        <row r="2627">
          <cell r="A2627" t="str">
            <v>GC.0450.001.001</v>
          </cell>
          <cell r="B2627" t="str">
            <v>Business Support Sta</v>
          </cell>
        </row>
        <row r="2628">
          <cell r="A2628" t="str">
            <v>GN.0450</v>
          </cell>
          <cell r="B2628" t="str">
            <v>External Affairs Cap</v>
          </cell>
        </row>
        <row r="2629">
          <cell r="A2629" t="str">
            <v>GN.0450.001</v>
          </cell>
          <cell r="B2629" t="str">
            <v>Website Development</v>
          </cell>
        </row>
        <row r="2630">
          <cell r="A2630" t="str">
            <v>GN.0450.002</v>
          </cell>
          <cell r="B2630" t="str">
            <v>Visitor Centre Y/E</v>
          </cell>
        </row>
        <row r="2631">
          <cell r="A2631" t="str">
            <v>GB.0460</v>
          </cell>
          <cell r="B2631" t="str">
            <v>Marketing &amp; Events</v>
          </cell>
        </row>
        <row r="2632">
          <cell r="A2632" t="str">
            <v>GB.0460.001</v>
          </cell>
          <cell r="B2632" t="str">
            <v>Events</v>
          </cell>
        </row>
        <row r="2633">
          <cell r="A2633" t="str">
            <v>GB.0460.001.001</v>
          </cell>
          <cell r="B2633" t="str">
            <v>Events Staffng</v>
          </cell>
        </row>
        <row r="2634">
          <cell r="A2634" t="str">
            <v>GB.0460.001.002</v>
          </cell>
          <cell r="B2634" t="str">
            <v>Events For London -</v>
          </cell>
        </row>
        <row r="2635">
          <cell r="A2635" t="str">
            <v>GB.0460.001.002.001</v>
          </cell>
          <cell r="B2635" t="str">
            <v>London Notting Hill</v>
          </cell>
        </row>
        <row r="2636">
          <cell r="A2636" t="str">
            <v>GB.0460.001.002.002</v>
          </cell>
          <cell r="B2636" t="str">
            <v>Minor Programmes - E</v>
          </cell>
        </row>
        <row r="2637">
          <cell r="A2637" t="str">
            <v>GB.0460.001.002.003</v>
          </cell>
          <cell r="B2637" t="str">
            <v>Mayor's Thames Festi</v>
          </cell>
        </row>
        <row r="2638">
          <cell r="A2638" t="str">
            <v>GB.0460.001.002.004</v>
          </cell>
          <cell r="B2638" t="str">
            <v>Chinese New Year</v>
          </cell>
        </row>
        <row r="2639">
          <cell r="A2639" t="str">
            <v>GB.0460.001.002.005</v>
          </cell>
          <cell r="B2639" t="str">
            <v>Diwali &amp; other Asian</v>
          </cell>
        </row>
        <row r="2640">
          <cell r="A2640" t="str">
            <v>GB.0460.001.002.006</v>
          </cell>
          <cell r="B2640" t="str">
            <v>Black History Month</v>
          </cell>
        </row>
        <row r="2641">
          <cell r="A2641" t="str">
            <v>GB.0460.001.002.007</v>
          </cell>
          <cell r="B2641" t="str">
            <v>Trafalgar Square Sum</v>
          </cell>
        </row>
        <row r="2642">
          <cell r="A2642" t="str">
            <v>GB.0460.001.002.008</v>
          </cell>
          <cell r="B2642" t="str">
            <v>St. Patrick's Day</v>
          </cell>
        </row>
        <row r="2643">
          <cell r="A2643" t="str">
            <v>GB.0460.001.002.009</v>
          </cell>
          <cell r="B2643" t="str">
            <v>Disability Festival</v>
          </cell>
        </row>
        <row r="2644">
          <cell r="A2644" t="str">
            <v>GB.0460.001.002.010</v>
          </cell>
          <cell r="B2644" t="str">
            <v>New Year's Eve</v>
          </cell>
        </row>
        <row r="2645">
          <cell r="A2645" t="str">
            <v>GB.0460.001.002.011</v>
          </cell>
          <cell r="B2645" t="str">
            <v>Vaisakhi</v>
          </cell>
        </row>
        <row r="2646">
          <cell r="A2646" t="str">
            <v>GB.0460.001.002.012</v>
          </cell>
          <cell r="B2646" t="str">
            <v>St. George's Day</v>
          </cell>
        </row>
        <row r="2647">
          <cell r="A2647" t="str">
            <v>GB.0460.001.002.013</v>
          </cell>
          <cell r="B2647" t="str">
            <v>Small Events &amp; Festi</v>
          </cell>
        </row>
        <row r="2648">
          <cell r="A2648" t="str">
            <v>GB.0460.001.002.014</v>
          </cell>
          <cell r="B2648" t="str">
            <v>Olympics</v>
          </cell>
        </row>
        <row r="2649">
          <cell r="A2649" t="str">
            <v>GB.0460.001.002.015</v>
          </cell>
          <cell r="B2649" t="str">
            <v>London Pride</v>
          </cell>
        </row>
        <row r="2650">
          <cell r="A2650" t="str">
            <v>GB.0460.001.002.016</v>
          </cell>
          <cell r="B2650" t="str">
            <v>Major Civic Events</v>
          </cell>
        </row>
        <row r="2651">
          <cell r="A2651" t="str">
            <v>GB.0460.001.002.017</v>
          </cell>
          <cell r="B2651" t="str">
            <v>Russian Winter Festi</v>
          </cell>
        </row>
        <row r="2652">
          <cell r="A2652" t="str">
            <v>GB.0460.001.002.018</v>
          </cell>
          <cell r="B2652" t="str">
            <v>Carnival del Pueblo</v>
          </cell>
        </row>
        <row r="2653">
          <cell r="A2653" t="str">
            <v>GB.0460.001.002.019</v>
          </cell>
          <cell r="B2653" t="str">
            <v>Caribbean Showcase</v>
          </cell>
        </row>
        <row r="2654">
          <cell r="A2654" t="str">
            <v>GB.0460.001.002.020</v>
          </cell>
          <cell r="B2654" t="str">
            <v>Jewish Events</v>
          </cell>
        </row>
        <row r="2655">
          <cell r="A2655" t="str">
            <v>GB.0460.001.002.021</v>
          </cell>
          <cell r="B2655" t="str">
            <v>Guides &amp; Promotions</v>
          </cell>
        </row>
        <row r="2656">
          <cell r="A2656" t="str">
            <v>GB.0460.001.002.022</v>
          </cell>
          <cell r="B2656" t="str">
            <v>Mass Participation B</v>
          </cell>
        </row>
        <row r="2657">
          <cell r="A2657" t="str">
            <v>GB.0460.001.002.023</v>
          </cell>
          <cell r="B2657" t="str">
            <v>Evaluation Major Eve</v>
          </cell>
        </row>
        <row r="2658">
          <cell r="A2658" t="str">
            <v>GB.0460.001.002.024</v>
          </cell>
          <cell r="B2658" t="str">
            <v>Veterans' Day</v>
          </cell>
        </row>
        <row r="2659">
          <cell r="A2659" t="str">
            <v>GB.0460.001.002.025</v>
          </cell>
          <cell r="B2659" t="str">
            <v>No Limits</v>
          </cell>
        </row>
        <row r="2660">
          <cell r="A2660" t="str">
            <v>GB.0460.001.002.026</v>
          </cell>
          <cell r="B2660" t="str">
            <v>London Film Festival</v>
          </cell>
        </row>
        <row r="2661">
          <cell r="A2661" t="str">
            <v>GB.0460.001.002.027</v>
          </cell>
          <cell r="B2661" t="str">
            <v>London Mela</v>
          </cell>
        </row>
        <row r="2662">
          <cell r="A2662" t="str">
            <v>GB.0460.001.002.028</v>
          </cell>
          <cell r="B2662" t="str">
            <v>Rise Festival</v>
          </cell>
        </row>
        <row r="2663">
          <cell r="A2663" t="str">
            <v>GB.0460.001.002.029</v>
          </cell>
          <cell r="B2663" t="str">
            <v>EID</v>
          </cell>
        </row>
        <row r="2664">
          <cell r="A2664" t="str">
            <v>GB.0460.001.002.030</v>
          </cell>
          <cell r="B2664" t="str">
            <v>New Roz</v>
          </cell>
        </row>
        <row r="2665">
          <cell r="A2665" t="str">
            <v>GB.0460.001.002.031</v>
          </cell>
          <cell r="B2665" t="str">
            <v>African Events</v>
          </cell>
        </row>
        <row r="2666">
          <cell r="A2666" t="str">
            <v>GB.0460.001.002.032</v>
          </cell>
          <cell r="B2666" t="str">
            <v>Festival of Britain</v>
          </cell>
        </row>
        <row r="2667">
          <cell r="A2667" t="str">
            <v>GB.0460.001.002.033</v>
          </cell>
          <cell r="B2667" t="str">
            <v>USA Day</v>
          </cell>
        </row>
        <row r="2668">
          <cell r="A2668" t="str">
            <v>GB.0460.001.002.034</v>
          </cell>
          <cell r="B2668" t="str">
            <v>Sport Accord</v>
          </cell>
        </row>
        <row r="2669">
          <cell r="A2669" t="str">
            <v>GB.0460.001.002.035</v>
          </cell>
          <cell r="B2669" t="str">
            <v>Story of London</v>
          </cell>
        </row>
        <row r="2670">
          <cell r="A2670" t="str">
            <v>GB.0460.001.002.036</v>
          </cell>
          <cell r="B2670" t="str">
            <v>Consultancy</v>
          </cell>
        </row>
        <row r="2671">
          <cell r="A2671" t="str">
            <v>GB.0460.001.002.037</v>
          </cell>
          <cell r="B2671" t="str">
            <v>Public Realm Campaig</v>
          </cell>
        </row>
        <row r="2672">
          <cell r="A2672" t="str">
            <v>GB.0460.001.002.038</v>
          </cell>
          <cell r="B2672" t="str">
            <v>Lates</v>
          </cell>
        </row>
        <row r="2673">
          <cell r="A2673" t="str">
            <v>GB.0460.001.002.039</v>
          </cell>
          <cell r="B2673" t="str">
            <v>Open Rehearsal</v>
          </cell>
        </row>
        <row r="2674">
          <cell r="A2674" t="str">
            <v>GB.0460.001.002.040</v>
          </cell>
          <cell r="B2674" t="str">
            <v>East</v>
          </cell>
        </row>
        <row r="2675">
          <cell r="A2675" t="str">
            <v>GB.0460.001.002.041</v>
          </cell>
          <cell r="B2675" t="str">
            <v>Creative Industries</v>
          </cell>
        </row>
        <row r="2676">
          <cell r="A2676" t="str">
            <v>GB.0460.001.002.042</v>
          </cell>
          <cell r="B2676" t="str">
            <v>London Jazz Festival</v>
          </cell>
        </row>
        <row r="2677">
          <cell r="A2677" t="str">
            <v>GB.0460.001.002.043</v>
          </cell>
          <cell r="B2677" t="str">
            <v>FIFA Events</v>
          </cell>
        </row>
        <row r="2678">
          <cell r="A2678" t="str">
            <v>GB.0460.001.002.044</v>
          </cell>
          <cell r="B2678" t="str">
            <v>Triathon</v>
          </cell>
        </row>
        <row r="2679">
          <cell r="A2679" t="str">
            <v>GB.0460.001.002.045</v>
          </cell>
          <cell r="B2679" t="str">
            <v>Diamond Jubilee</v>
          </cell>
        </row>
        <row r="2680">
          <cell r="A2680" t="str">
            <v>GB.0460.001.002.046</v>
          </cell>
          <cell r="B2680" t="str">
            <v>Royal Wedding</v>
          </cell>
        </row>
        <row r="2681">
          <cell r="A2681" t="str">
            <v>GB.0460.001.002.047</v>
          </cell>
          <cell r="B2681" t="str">
            <v>Celebrating Sanctuar</v>
          </cell>
        </row>
        <row r="2682">
          <cell r="A2682" t="str">
            <v>GB.0460.001.002.048</v>
          </cell>
          <cell r="B2682" t="str">
            <v>Roadshows</v>
          </cell>
        </row>
        <row r="2683">
          <cell r="A2683" t="str">
            <v>GB.0460.001.002.049</v>
          </cell>
          <cell r="B2683" t="str">
            <v>Shubbak</v>
          </cell>
        </row>
        <row r="2684">
          <cell r="A2684" t="str">
            <v>GB.0460.001.002.050</v>
          </cell>
          <cell r="B2684" t="str">
            <v>Team London Events</v>
          </cell>
        </row>
        <row r="2685">
          <cell r="A2685" t="str">
            <v>GB.0460.001.002.051</v>
          </cell>
          <cell r="B2685" t="str">
            <v>Anniversary of 7/7</v>
          </cell>
        </row>
        <row r="2686">
          <cell r="A2686" t="str">
            <v>GB.0460.001.002.052</v>
          </cell>
          <cell r="B2686" t="str">
            <v>TEAM GB HOMECOMING C</v>
          </cell>
        </row>
        <row r="2687">
          <cell r="A2687" t="str">
            <v>GB.0460.001.003</v>
          </cell>
          <cell r="B2687" t="str">
            <v>State of London Deba</v>
          </cell>
        </row>
        <row r="2688">
          <cell r="A2688" t="str">
            <v>GB.0460.001.004</v>
          </cell>
          <cell r="B2688" t="str">
            <v>Peoples Question Tim</v>
          </cell>
        </row>
        <row r="2689">
          <cell r="A2689" t="str">
            <v>GB.0460.002</v>
          </cell>
          <cell r="B2689" t="str">
            <v>Marketing</v>
          </cell>
        </row>
        <row r="2690">
          <cell r="A2690" t="str">
            <v>GB.0460.002.001</v>
          </cell>
          <cell r="B2690" t="str">
            <v>Marketing Staffing</v>
          </cell>
        </row>
        <row r="2691">
          <cell r="A2691" t="str">
            <v>GB.0460.002.002</v>
          </cell>
          <cell r="B2691" t="str">
            <v>Marketing Programmes</v>
          </cell>
        </row>
        <row r="2692">
          <cell r="A2692" t="str">
            <v>GB.0460.002.002.001</v>
          </cell>
          <cell r="B2692" t="str">
            <v>Marketing Programmes</v>
          </cell>
        </row>
        <row r="2693">
          <cell r="A2693" t="str">
            <v>GB.0460.002.002.002</v>
          </cell>
          <cell r="B2693" t="str">
            <v>Conferences General</v>
          </cell>
        </row>
        <row r="2694">
          <cell r="A2694" t="str">
            <v>GB.0460.002.002.003</v>
          </cell>
          <cell r="B2694" t="str">
            <v>Advertising General</v>
          </cell>
        </row>
        <row r="2695">
          <cell r="A2695" t="str">
            <v>GB.0460.002.002.004</v>
          </cell>
          <cell r="B2695" t="str">
            <v>Insulation</v>
          </cell>
        </row>
        <row r="2696">
          <cell r="A2696" t="str">
            <v>GB.0460.002.002.005</v>
          </cell>
          <cell r="B2696" t="str">
            <v>Switch It On Switch</v>
          </cell>
        </row>
        <row r="2697">
          <cell r="A2697" t="str">
            <v>GB.0460.002.002.006</v>
          </cell>
          <cell r="B2697" t="str">
            <v>Planet DIY</v>
          </cell>
        </row>
        <row r="2698">
          <cell r="A2698" t="str">
            <v>GB.0460.002.002.007</v>
          </cell>
          <cell r="B2698" t="str">
            <v>Peoples Question Tim</v>
          </cell>
        </row>
        <row r="2699">
          <cell r="A2699" t="str">
            <v>GB.0460.002.002.008</v>
          </cell>
          <cell r="B2699" t="str">
            <v>Recycle For London</v>
          </cell>
        </row>
        <row r="2700">
          <cell r="A2700" t="str">
            <v>GB.0460.002.002.009</v>
          </cell>
          <cell r="B2700" t="str">
            <v>London Beyond 2012</v>
          </cell>
        </row>
        <row r="2701">
          <cell r="A2701" t="str">
            <v>GB.0460.002.002.010</v>
          </cell>
          <cell r="B2701" t="str">
            <v>Website Redesign</v>
          </cell>
        </row>
        <row r="2702">
          <cell r="A2702" t="str">
            <v>GB.0460.002.002.011</v>
          </cell>
          <cell r="B2702" t="str">
            <v>Brand For London</v>
          </cell>
        </row>
        <row r="2703">
          <cell r="A2703" t="str">
            <v>GB.0460.002.002.012</v>
          </cell>
          <cell r="B2703" t="str">
            <v>Disability Awareness</v>
          </cell>
        </row>
        <row r="2704">
          <cell r="A2704" t="str">
            <v>GB.0460.002.002.013</v>
          </cell>
          <cell r="B2704" t="str">
            <v>Look and Feel</v>
          </cell>
        </row>
        <row r="2705">
          <cell r="A2705" t="str">
            <v>GB.0460.002.002.014</v>
          </cell>
          <cell r="B2705" t="str">
            <v>Summer Like No Other</v>
          </cell>
        </row>
        <row r="2706">
          <cell r="A2706" t="str">
            <v>GB.0460.002.002.015</v>
          </cell>
          <cell r="B2706" t="str">
            <v>Royal Wedding</v>
          </cell>
        </row>
        <row r="2707">
          <cell r="A2707" t="str">
            <v>GB.0460.002.002.016</v>
          </cell>
          <cell r="B2707" t="str">
            <v>Team London Marketin</v>
          </cell>
        </row>
        <row r="2708">
          <cell r="A2708" t="str">
            <v>GB.0460.002.002.017</v>
          </cell>
          <cell r="B2708" t="str">
            <v>GIGs</v>
          </cell>
        </row>
        <row r="2709">
          <cell r="A2709" t="str">
            <v>GB.0460.002.003</v>
          </cell>
          <cell r="B2709" t="str">
            <v>Sponsorship</v>
          </cell>
        </row>
        <row r="2710">
          <cell r="A2710" t="str">
            <v>GB.0460.002.004</v>
          </cell>
          <cell r="B2710" t="str">
            <v>Web Team</v>
          </cell>
        </row>
        <row r="2711">
          <cell r="A2711" t="str">
            <v>GB.0460.002.004.001</v>
          </cell>
          <cell r="B2711" t="str">
            <v>Website Development</v>
          </cell>
        </row>
        <row r="2712">
          <cell r="A2712" t="str">
            <v>GB.0460.002.005</v>
          </cell>
          <cell r="B2712" t="str">
            <v>e-Marketing</v>
          </cell>
        </row>
        <row r="2713">
          <cell r="A2713" t="str">
            <v>GB.0460.002.006</v>
          </cell>
          <cell r="B2713" t="str">
            <v>Visitor Centre Exhib</v>
          </cell>
        </row>
        <row r="2714">
          <cell r="A2714" t="str">
            <v>GB.0460.002.007</v>
          </cell>
          <cell r="B2714" t="str">
            <v>Design Team</v>
          </cell>
        </row>
        <row r="2715">
          <cell r="A2715" t="str">
            <v>GB.0460.003</v>
          </cell>
          <cell r="B2715" t="str">
            <v>BRITISH HOUSE</v>
          </cell>
        </row>
        <row r="2716">
          <cell r="A2716" t="str">
            <v>GB.0460.004</v>
          </cell>
          <cell r="B2716" t="str">
            <v>CITY OPERATIONS</v>
          </cell>
        </row>
        <row r="2717">
          <cell r="A2717" t="str">
            <v>GB.0460.005</v>
          </cell>
          <cell r="B2717" t="str">
            <v>LONDN REMEM GALLERY</v>
          </cell>
        </row>
        <row r="2718">
          <cell r="A2718" t="str">
            <v>GB.0460.999</v>
          </cell>
          <cell r="B2718" t="str">
            <v>Mktg Recharges Out</v>
          </cell>
        </row>
        <row r="2719">
          <cell r="A2719" t="str">
            <v>GB.0480</v>
          </cell>
          <cell r="B2719" t="str">
            <v>Marketing Brand &amp; Di</v>
          </cell>
        </row>
        <row r="2720">
          <cell r="A2720" t="str">
            <v>GB.0480.001</v>
          </cell>
          <cell r="B2720" t="str">
            <v>Marketing Staffing</v>
          </cell>
        </row>
        <row r="2721">
          <cell r="A2721" t="str">
            <v>GB.0480.001.001</v>
          </cell>
          <cell r="B2721" t="str">
            <v>Marketing Programmes</v>
          </cell>
        </row>
        <row r="2722">
          <cell r="A2722" t="str">
            <v>GB.0480.001.002</v>
          </cell>
          <cell r="B2722" t="str">
            <v>E-Marketing Programm</v>
          </cell>
        </row>
        <row r="2723">
          <cell r="A2723" t="str">
            <v>GB.0480.001.003</v>
          </cell>
          <cell r="B2723" t="str">
            <v>Ad Inventory</v>
          </cell>
        </row>
        <row r="2724">
          <cell r="A2724" t="str">
            <v>GB.0480.001.004</v>
          </cell>
          <cell r="B2724" t="str">
            <v>Website Campaign</v>
          </cell>
        </row>
        <row r="2725">
          <cell r="A2725" t="str">
            <v>GB.0480.001.005</v>
          </cell>
          <cell r="B2725" t="str">
            <v>LONDON IS OPEN MARKE</v>
          </cell>
        </row>
        <row r="2726">
          <cell r="A2726" t="str">
            <v>GB.0480.001.006</v>
          </cell>
          <cell r="B2726" t="str">
            <v>CENTRAL MARKETING BU</v>
          </cell>
        </row>
        <row r="2727">
          <cell r="A2727" t="str">
            <v>GB.0480.001.006.001</v>
          </cell>
          <cell r="B2727" t="str">
            <v>CMB Air Quality and</v>
          </cell>
        </row>
        <row r="2728">
          <cell r="A2728" t="str">
            <v>GB.0480.001.006.002</v>
          </cell>
          <cell r="B2728" t="str">
            <v>CMB Communities</v>
          </cell>
        </row>
        <row r="2729">
          <cell r="A2729" t="str">
            <v>GB.0480.001.006.003</v>
          </cell>
          <cell r="B2729" t="str">
            <v>CMB Culture</v>
          </cell>
        </row>
        <row r="2730">
          <cell r="A2730" t="str">
            <v>GB.0480.001.006.004</v>
          </cell>
          <cell r="B2730" t="str">
            <v>CMB Digital &amp; Conten</v>
          </cell>
        </row>
        <row r="2731">
          <cell r="A2731" t="str">
            <v>GB.0480.001.006.005</v>
          </cell>
          <cell r="B2731" t="str">
            <v>CMB Education</v>
          </cell>
        </row>
        <row r="2732">
          <cell r="A2732" t="str">
            <v>GB.0480.001.006.006</v>
          </cell>
          <cell r="B2732" t="str">
            <v>CMB EPBU</v>
          </cell>
        </row>
        <row r="2733">
          <cell r="A2733" t="str">
            <v>GB.0480.001.006.007</v>
          </cell>
          <cell r="B2733" t="str">
            <v>CMB Events for Londo</v>
          </cell>
        </row>
        <row r="2734">
          <cell r="A2734" t="str">
            <v>GB.0480.001.006.008</v>
          </cell>
          <cell r="B2734" t="str">
            <v>CMB Health</v>
          </cell>
        </row>
        <row r="2735">
          <cell r="A2735" t="str">
            <v>GB.0480.001.006.009</v>
          </cell>
          <cell r="B2735" t="str">
            <v>CMB Housing</v>
          </cell>
        </row>
        <row r="2736">
          <cell r="A2736" t="str">
            <v>GB.0480.001.006.010</v>
          </cell>
          <cell r="B2736" t="str">
            <v>CMB New Years Eve</v>
          </cell>
        </row>
        <row r="2737">
          <cell r="A2737" t="str">
            <v>GB.0480.001.006.011</v>
          </cell>
          <cell r="B2737" t="str">
            <v>CMB Policing and Cri</v>
          </cell>
        </row>
        <row r="2738">
          <cell r="A2738" t="str">
            <v>GB.0480.001.006.012</v>
          </cell>
          <cell r="B2738" t="str">
            <v>CMB Public Consultat</v>
          </cell>
        </row>
        <row r="2739">
          <cell r="A2739" t="str">
            <v>GB.0480.001.006.013</v>
          </cell>
          <cell r="B2739" t="str">
            <v>CMB Regeneration</v>
          </cell>
        </row>
        <row r="2740">
          <cell r="A2740" t="str">
            <v>GB.0480.001.006.014</v>
          </cell>
          <cell r="B2740" t="str">
            <v>CMB Transport</v>
          </cell>
        </row>
        <row r="2741">
          <cell r="A2741" t="str">
            <v>GB.0480.001.006.015</v>
          </cell>
          <cell r="B2741" t="str">
            <v>CMB Team London</v>
          </cell>
        </row>
        <row r="2742">
          <cell r="A2742" t="str">
            <v>GB.0480.001.006.016</v>
          </cell>
          <cell r="B2742" t="str">
            <v>CMB Womens Campaign</v>
          </cell>
        </row>
        <row r="2743">
          <cell r="A2743" t="str">
            <v>GB.0480.001.006.017</v>
          </cell>
          <cell r="B2743" t="str">
            <v>CMB Digital Comms</v>
          </cell>
        </row>
        <row r="2744">
          <cell r="A2744" t="str">
            <v>GB.0480.002</v>
          </cell>
          <cell r="B2744" t="str">
            <v>Brand Staffing</v>
          </cell>
        </row>
        <row r="2745">
          <cell r="A2745" t="str">
            <v>GB.0480.003</v>
          </cell>
          <cell r="B2745" t="str">
            <v>Digital Staffing</v>
          </cell>
        </row>
        <row r="2746">
          <cell r="A2746" t="str">
            <v>GB.0480.003.001</v>
          </cell>
          <cell r="B2746" t="str">
            <v>Digital Programmes</v>
          </cell>
        </row>
        <row r="2747">
          <cell r="A2747" t="str">
            <v>GB.0490</v>
          </cell>
          <cell r="B2747" t="str">
            <v>Commercial</v>
          </cell>
        </row>
        <row r="2748">
          <cell r="A2748" t="str">
            <v>GW0450.003.01</v>
          </cell>
          <cell r="B2748" t="str">
            <v>P/2001/GW0450.003.01</v>
          </cell>
        </row>
        <row r="2749">
          <cell r="A2749" t="str">
            <v>GW0450.001</v>
          </cell>
          <cell r="B2749" t="str">
            <v>Website Development</v>
          </cell>
        </row>
        <row r="2750">
          <cell r="A2750" t="str">
            <v>GW0450.001.01</v>
          </cell>
          <cell r="B2750" t="str">
            <v>Website Redevelopmen</v>
          </cell>
        </row>
        <row r="2751">
          <cell r="A2751" t="str">
            <v>GW0450.002</v>
          </cell>
          <cell r="B2751" t="str">
            <v>Visitor Centre</v>
          </cell>
        </row>
        <row r="2752">
          <cell r="A2752" t="str">
            <v>GW0450.002.01</v>
          </cell>
          <cell r="B2752" t="str">
            <v>Visitor Centre</v>
          </cell>
        </row>
        <row r="2753">
          <cell r="A2753" t="str">
            <v>GW0450.003</v>
          </cell>
          <cell r="B2753" t="str">
            <v>E-Services</v>
          </cell>
        </row>
        <row r="2754">
          <cell r="A2754" t="str">
            <v>GW0450.003.01</v>
          </cell>
          <cell r="B2754" t="str">
            <v>E-Services</v>
          </cell>
        </row>
        <row r="2755">
          <cell r="A2755" t="str">
            <v>GL.0501</v>
          </cell>
          <cell r="B2755" t="str">
            <v>Legacy and Games Del</v>
          </cell>
        </row>
        <row r="2756">
          <cell r="A2756" t="str">
            <v>GL.0501.001</v>
          </cell>
          <cell r="B2756" t="str">
            <v>Legacy and Games Del</v>
          </cell>
        </row>
        <row r="2757">
          <cell r="A2757" t="str">
            <v>GL.0501.001.001</v>
          </cell>
          <cell r="B2757" t="str">
            <v>London Media Centre</v>
          </cell>
        </row>
        <row r="2758">
          <cell r="A2758" t="str">
            <v>GL.0501.002</v>
          </cell>
          <cell r="B2758" t="str">
            <v>Legacy and Games Del</v>
          </cell>
        </row>
        <row r="2759">
          <cell r="A2759" t="str">
            <v>GL.0501.003</v>
          </cell>
          <cell r="B2759" t="str">
            <v>Olympic Funding Agre</v>
          </cell>
        </row>
        <row r="2760">
          <cell r="A2760" t="str">
            <v>GL.0501.004</v>
          </cell>
          <cell r="B2760" t="str">
            <v>Olympic Employment &amp;</v>
          </cell>
        </row>
        <row r="2761">
          <cell r="A2761" t="str">
            <v>GL.0501.004.001</v>
          </cell>
          <cell r="B2761" t="str">
            <v>Olympic Employment &amp;</v>
          </cell>
        </row>
        <row r="2762">
          <cell r="A2762" t="str">
            <v>GL.0501.004.002</v>
          </cell>
          <cell r="B2762" t="str">
            <v>Construction Employe</v>
          </cell>
        </row>
        <row r="2763">
          <cell r="A2763" t="str">
            <v>GL.0501.004.003</v>
          </cell>
          <cell r="B2763" t="str">
            <v>2012 Employment Lega</v>
          </cell>
        </row>
        <row r="2764">
          <cell r="A2764" t="str">
            <v>GL.0501.004.004</v>
          </cell>
          <cell r="B2764" t="str">
            <v>Five Host Borough Sk</v>
          </cell>
        </row>
        <row r="2765">
          <cell r="A2765" t="str">
            <v>GL.0501.004.005</v>
          </cell>
          <cell r="B2765" t="str">
            <v>Evaluation and Progr</v>
          </cell>
        </row>
        <row r="2766">
          <cell r="A2766" t="str">
            <v>GL.0501.005</v>
          </cell>
          <cell r="B2766" t="str">
            <v>Olympic Fringe Publi</v>
          </cell>
        </row>
        <row r="2767">
          <cell r="A2767" t="str">
            <v>GL.0501.005.001</v>
          </cell>
          <cell r="B2767" t="str">
            <v>Olympic Fringe Progr</v>
          </cell>
        </row>
        <row r="2768">
          <cell r="A2768" t="str">
            <v>GL.0501.005.002</v>
          </cell>
          <cell r="B2768" t="str">
            <v>Olympic Fringe Progr</v>
          </cell>
        </row>
        <row r="2769">
          <cell r="A2769" t="str">
            <v>GL.0501.006</v>
          </cell>
          <cell r="B2769" t="str">
            <v>World Athletic Champ</v>
          </cell>
        </row>
        <row r="2770">
          <cell r="A2770" t="str">
            <v>GL.0502</v>
          </cell>
          <cell r="B2770" t="str">
            <v>City Operations</v>
          </cell>
        </row>
        <row r="2771">
          <cell r="A2771" t="str">
            <v>GL.0502.001</v>
          </cell>
          <cell r="B2771" t="str">
            <v>City Operations Staf</v>
          </cell>
        </row>
        <row r="2772">
          <cell r="A2772" t="str">
            <v>GL.0502.001.001</v>
          </cell>
          <cell r="B2772" t="str">
            <v>London Media Centre</v>
          </cell>
        </row>
        <row r="2773">
          <cell r="A2773" t="str">
            <v>GL.0502.002</v>
          </cell>
          <cell r="B2773" t="str">
            <v>Look &amp; Feel</v>
          </cell>
        </row>
        <row r="2774">
          <cell r="A2774" t="str">
            <v>GL.0502.002.001</v>
          </cell>
          <cell r="B2774" t="str">
            <v>Look &amp; Feel London</v>
          </cell>
        </row>
        <row r="2775">
          <cell r="A2775" t="str">
            <v>GL.0502.002.001.001</v>
          </cell>
          <cell r="B2775" t="str">
            <v>Creative Spectacular</v>
          </cell>
        </row>
        <row r="2776">
          <cell r="A2776" t="str">
            <v>GL.0502.002.001.002</v>
          </cell>
          <cell r="B2776" t="str">
            <v>City Dressing (incl</v>
          </cell>
        </row>
        <row r="2777">
          <cell r="A2777" t="str">
            <v>GL.0502.002.001.003</v>
          </cell>
          <cell r="B2777" t="str">
            <v>Your 2012</v>
          </cell>
        </row>
        <row r="2778">
          <cell r="A2778" t="str">
            <v>GL.0502.002.001.004</v>
          </cell>
          <cell r="B2778" t="str">
            <v>Iconic Spectaculars</v>
          </cell>
        </row>
        <row r="2779">
          <cell r="A2779" t="str">
            <v>GL.0502.002.001.004.001</v>
          </cell>
          <cell r="B2779" t="str">
            <v>Lighting Tower Bridg</v>
          </cell>
        </row>
        <row r="2780">
          <cell r="A2780" t="str">
            <v>GL.0502.002.001.004.002</v>
          </cell>
          <cell r="B2780" t="str">
            <v>Rings and Agitos</v>
          </cell>
        </row>
        <row r="2781">
          <cell r="A2781" t="str">
            <v>GL.0502.002.001.004.003</v>
          </cell>
          <cell r="B2781" t="str">
            <v>Pictograms</v>
          </cell>
        </row>
        <row r="2782">
          <cell r="A2782" t="str">
            <v>GL.0502.002.001.004.004</v>
          </cell>
          <cell r="B2782" t="str">
            <v>Lighting the Bridges</v>
          </cell>
        </row>
        <row r="2783">
          <cell r="A2783" t="str">
            <v>GL.0502.002.001.005</v>
          </cell>
          <cell r="B2783" t="str">
            <v>City Celebrations -</v>
          </cell>
        </row>
        <row r="2784">
          <cell r="A2784" t="str">
            <v>GL.0502.002.001.005.001</v>
          </cell>
          <cell r="B2784" t="str">
            <v>Heroes Parade</v>
          </cell>
        </row>
        <row r="2785">
          <cell r="A2785" t="str">
            <v>GL.0502.002.001.005.002</v>
          </cell>
          <cell r="B2785" t="str">
            <v>Paralympic Opening N</v>
          </cell>
        </row>
        <row r="2786">
          <cell r="A2786" t="str">
            <v>GL.0502.002.001.005.003</v>
          </cell>
          <cell r="B2786" t="str">
            <v>Outdoors Culture Fes</v>
          </cell>
        </row>
        <row r="2787">
          <cell r="A2787" t="str">
            <v>GL.0502.002.001.006</v>
          </cell>
          <cell r="B2787" t="str">
            <v>London Outdoors Fest</v>
          </cell>
        </row>
        <row r="2788">
          <cell r="A2788" t="str">
            <v>GL.0502.002.001.007</v>
          </cell>
          <cell r="B2788" t="str">
            <v>Hidden London</v>
          </cell>
        </row>
        <row r="2789">
          <cell r="A2789" t="str">
            <v>GL.0502.002.001.008</v>
          </cell>
          <cell r="B2789" t="str">
            <v>London Park</v>
          </cell>
        </row>
        <row r="2790">
          <cell r="A2790" t="str">
            <v>GL.0502.002.001.009</v>
          </cell>
          <cell r="B2790" t="str">
            <v>Olympic/Paralympic T</v>
          </cell>
        </row>
        <row r="2791">
          <cell r="A2791" t="str">
            <v>GL.0502.002.001.010</v>
          </cell>
          <cell r="B2791" t="str">
            <v>Maps</v>
          </cell>
        </row>
        <row r="2792">
          <cell r="A2792" t="str">
            <v>GL.0502.002.002</v>
          </cell>
          <cell r="B2792" t="str">
            <v>Look &amp; Feel rest of</v>
          </cell>
        </row>
        <row r="2793">
          <cell r="A2793" t="str">
            <v>GL.0502.002.002.001</v>
          </cell>
          <cell r="B2793" t="str">
            <v>Staffing - Rest of U</v>
          </cell>
        </row>
        <row r="2794">
          <cell r="A2794" t="str">
            <v>GL.0502.002.002.002</v>
          </cell>
          <cell r="B2794" t="str">
            <v>Look - Rest of UK</v>
          </cell>
        </row>
        <row r="2795">
          <cell r="A2795" t="str">
            <v>GL.0502.002.002.003</v>
          </cell>
          <cell r="B2795" t="str">
            <v>Spectaculars - Rest</v>
          </cell>
        </row>
        <row r="2796">
          <cell r="A2796" t="str">
            <v>GL.0502.002.003</v>
          </cell>
          <cell r="B2796" t="str">
            <v>Look and Feel Consul</v>
          </cell>
        </row>
        <row r="2797">
          <cell r="A2797" t="str">
            <v>GL.0502.002.003.001</v>
          </cell>
          <cell r="B2797" t="str">
            <v>GLA Staffing - Consu</v>
          </cell>
        </row>
        <row r="2798">
          <cell r="A2798" t="str">
            <v>GL.0502.002.003.002</v>
          </cell>
          <cell r="B2798" t="str">
            <v>GOE Staffing - Consu</v>
          </cell>
        </row>
        <row r="2799">
          <cell r="A2799" t="str">
            <v>GL.0502.002.003.003</v>
          </cell>
          <cell r="B2799" t="str">
            <v>Themed Experience Ar</v>
          </cell>
        </row>
        <row r="2800">
          <cell r="A2800" t="str">
            <v>GL.0502.002.003.004</v>
          </cell>
          <cell r="B2800" t="str">
            <v>Transport and Torch</v>
          </cell>
        </row>
        <row r="2801">
          <cell r="A2801" t="str">
            <v>GL.0502.002.003.005</v>
          </cell>
          <cell r="B2801" t="str">
            <v>Design and Productio</v>
          </cell>
        </row>
        <row r="2802">
          <cell r="A2802" t="str">
            <v>GL.0502.002.004</v>
          </cell>
          <cell r="B2802" t="str">
            <v>Look &amp; Feel Consulti</v>
          </cell>
        </row>
        <row r="2803">
          <cell r="A2803" t="str">
            <v>GL.0502.002.004.001</v>
          </cell>
          <cell r="B2803" t="str">
            <v>Themed Experience Ar</v>
          </cell>
        </row>
        <row r="2804">
          <cell r="A2804" t="str">
            <v>GL.0502.002.004.002</v>
          </cell>
          <cell r="B2804" t="str">
            <v>Transport</v>
          </cell>
        </row>
        <row r="2805">
          <cell r="A2805" t="str">
            <v>GL.0502.002.005</v>
          </cell>
          <cell r="B2805" t="str">
            <v>Marketing</v>
          </cell>
        </row>
        <row r="2806">
          <cell r="A2806" t="str">
            <v>GL.0502.003</v>
          </cell>
          <cell r="B2806" t="str">
            <v>Borough Disbursement</v>
          </cell>
        </row>
        <row r="2807">
          <cell r="A2807" t="str">
            <v>GL.0502.004</v>
          </cell>
          <cell r="B2807" t="str">
            <v>London Media Centre</v>
          </cell>
        </row>
        <row r="2808">
          <cell r="A2808" t="str">
            <v>GL.0502.004.001</v>
          </cell>
          <cell r="B2808" t="str">
            <v>LECC Staffing</v>
          </cell>
        </row>
        <row r="2809">
          <cell r="A2809" t="str">
            <v>GL.0502.004.002</v>
          </cell>
          <cell r="B2809" t="str">
            <v>LECC Technology</v>
          </cell>
        </row>
        <row r="2810">
          <cell r="A2810" t="str">
            <v>GL.0502.004.003</v>
          </cell>
          <cell r="B2810" t="str">
            <v>LMC</v>
          </cell>
        </row>
        <row r="2811">
          <cell r="A2811" t="str">
            <v>GL.0502.004.004</v>
          </cell>
          <cell r="B2811" t="str">
            <v>London Debates</v>
          </cell>
        </row>
        <row r="2812">
          <cell r="A2812" t="str">
            <v>GL.0502.005</v>
          </cell>
          <cell r="B2812" t="str">
            <v>City Ops Programme</v>
          </cell>
        </row>
        <row r="2813">
          <cell r="A2813" t="str">
            <v>GL.0502.006</v>
          </cell>
          <cell r="B2813" t="str">
            <v>Southbank Accessibil</v>
          </cell>
        </row>
        <row r="2814">
          <cell r="A2814" t="str">
            <v>GL.0502.006.001</v>
          </cell>
          <cell r="B2814" t="str">
            <v>Southbank Accessibil</v>
          </cell>
        </row>
        <row r="2815">
          <cell r="A2815" t="str">
            <v>GL.0502.006.002</v>
          </cell>
          <cell r="B2815" t="str">
            <v>Southbank Accessibil</v>
          </cell>
        </row>
        <row r="2816">
          <cell r="A2816" t="str">
            <v>GL.0502.006.003</v>
          </cell>
          <cell r="B2816" t="str">
            <v>Accessibility Info&amp;I</v>
          </cell>
        </row>
        <row r="2817">
          <cell r="A2817" t="str">
            <v>GL.0502.007</v>
          </cell>
          <cell r="B2817" t="str">
            <v>Borough Assurance/Te</v>
          </cell>
        </row>
        <row r="2818">
          <cell r="A2818" t="str">
            <v>GL.0502.008</v>
          </cell>
          <cell r="B2818" t="str">
            <v>Welcome to London</v>
          </cell>
        </row>
        <row r="2819">
          <cell r="A2819" t="str">
            <v>GL.0502.008.001</v>
          </cell>
          <cell r="B2819" t="str">
            <v>Staffing and General</v>
          </cell>
        </row>
        <row r="2820">
          <cell r="A2820" t="str">
            <v>GL.0502.008.002</v>
          </cell>
          <cell r="B2820" t="str">
            <v>Games Time Champions</v>
          </cell>
        </row>
        <row r="2821">
          <cell r="A2821" t="str">
            <v>GL.0502.008.003</v>
          </cell>
          <cell r="B2821" t="str">
            <v>Tourist Information</v>
          </cell>
        </row>
        <row r="2822">
          <cell r="A2822" t="str">
            <v>GL.0502.008.004</v>
          </cell>
          <cell r="B2822" t="str">
            <v>Business Engagement</v>
          </cell>
        </row>
        <row r="2823">
          <cell r="A2823" t="str">
            <v>GL.0502.009</v>
          </cell>
          <cell r="B2823" t="str">
            <v>City Ops Programme-w</v>
          </cell>
        </row>
        <row r="2824">
          <cell r="A2824" t="str">
            <v>GL.0503</v>
          </cell>
          <cell r="B2824" t="str">
            <v>London Ambassadors</v>
          </cell>
        </row>
        <row r="2825">
          <cell r="A2825" t="str">
            <v>GL.0503.001</v>
          </cell>
          <cell r="B2825" t="str">
            <v>Ambassadors: staffin</v>
          </cell>
        </row>
        <row r="2826">
          <cell r="A2826" t="str">
            <v>GL.0503.002</v>
          </cell>
          <cell r="B2826" t="str">
            <v>Games Time Site and</v>
          </cell>
        </row>
        <row r="2827">
          <cell r="A2827" t="str">
            <v>GL.0503.003</v>
          </cell>
          <cell r="B2827" t="str">
            <v>Legacy</v>
          </cell>
        </row>
        <row r="2828">
          <cell r="A2828" t="str">
            <v>GL.0503.004</v>
          </cell>
          <cell r="B2828" t="str">
            <v>Security Background</v>
          </cell>
        </row>
        <row r="2829">
          <cell r="A2829" t="str">
            <v>GL.0503.005</v>
          </cell>
          <cell r="B2829" t="str">
            <v>Accreditation Passes</v>
          </cell>
        </row>
        <row r="2830">
          <cell r="A2830" t="str">
            <v>GL.0503.006</v>
          </cell>
          <cell r="B2830" t="str">
            <v>Offers Process</v>
          </cell>
        </row>
        <row r="2831">
          <cell r="A2831" t="str">
            <v>GL.0503.007</v>
          </cell>
          <cell r="B2831" t="str">
            <v>Managers Plan</v>
          </cell>
        </row>
        <row r="2832">
          <cell r="A2832" t="str">
            <v>GL.0503.008</v>
          </cell>
          <cell r="B2832" t="str">
            <v>Recognition Programm</v>
          </cell>
        </row>
        <row r="2833">
          <cell r="A2833" t="str">
            <v>GL.0503.009</v>
          </cell>
          <cell r="B2833" t="str">
            <v>Pre Games Testing Ac</v>
          </cell>
        </row>
        <row r="2834">
          <cell r="A2834" t="str">
            <v>GL.0503.010</v>
          </cell>
          <cell r="B2834" t="str">
            <v>Training for Ambassa</v>
          </cell>
        </row>
        <row r="2835">
          <cell r="A2835" t="str">
            <v>GL.0503.011</v>
          </cell>
          <cell r="B2835" t="str">
            <v>Games Time Schedulin</v>
          </cell>
        </row>
        <row r="2836">
          <cell r="A2836" t="str">
            <v>GL.0503.012</v>
          </cell>
          <cell r="B2836" t="str">
            <v>Marketing and Commun</v>
          </cell>
        </row>
        <row r="2837">
          <cell r="A2837" t="str">
            <v>GL.0503.012.001</v>
          </cell>
          <cell r="B2837" t="str">
            <v>Pre Games Marketing</v>
          </cell>
        </row>
        <row r="2838">
          <cell r="A2838" t="str">
            <v>GL.0503.012.002</v>
          </cell>
          <cell r="B2838" t="str">
            <v>Games Time Marketing</v>
          </cell>
        </row>
        <row r="2839">
          <cell r="A2839" t="str">
            <v>GL.0503.013</v>
          </cell>
          <cell r="B2839" t="str">
            <v>Games Time Technolog</v>
          </cell>
        </row>
        <row r="2840">
          <cell r="A2840" t="str">
            <v>GL.0503.014</v>
          </cell>
          <cell r="B2840" t="str">
            <v>Games Time Catering</v>
          </cell>
        </row>
        <row r="2841">
          <cell r="A2841" t="str">
            <v>GL.0503.015</v>
          </cell>
          <cell r="B2841" t="str">
            <v>Games Time Uniform f</v>
          </cell>
        </row>
        <row r="2842">
          <cell r="A2842" t="str">
            <v>GL.0503.016</v>
          </cell>
          <cell r="B2842" t="str">
            <v>Games Time Travel</v>
          </cell>
        </row>
        <row r="2843">
          <cell r="A2843" t="str">
            <v>GL.0503.017</v>
          </cell>
          <cell r="B2843" t="str">
            <v>Insurance</v>
          </cell>
        </row>
        <row r="2844">
          <cell r="A2844" t="str">
            <v>GL.0503.018</v>
          </cell>
          <cell r="B2844" t="str">
            <v>Planning</v>
          </cell>
        </row>
        <row r="2845">
          <cell r="A2845" t="str">
            <v>GL.0503.019</v>
          </cell>
          <cell r="B2845" t="str">
            <v>Health and Safety</v>
          </cell>
        </row>
        <row r="2846">
          <cell r="A2846" t="str">
            <v>GL.0503.020</v>
          </cell>
          <cell r="B2846" t="str">
            <v>Games Time Operation</v>
          </cell>
        </row>
        <row r="2847">
          <cell r="A2847" t="str">
            <v>GW0501</v>
          </cell>
          <cell r="B2847" t="str">
            <v>Legacy Revenue</v>
          </cell>
        </row>
        <row r="2848">
          <cell r="A2848" t="str">
            <v>GW0501.001</v>
          </cell>
          <cell r="B2848" t="str">
            <v>Olympic Fringe Progr</v>
          </cell>
        </row>
        <row r="2849">
          <cell r="A2849" t="str">
            <v>GW0503</v>
          </cell>
          <cell r="B2849" t="str">
            <v>Legacy Capital</v>
          </cell>
        </row>
        <row r="2850">
          <cell r="A2850" t="str">
            <v>GW0503.001</v>
          </cell>
          <cell r="B2850" t="str">
            <v>Olympic Fringe Progr</v>
          </cell>
        </row>
        <row r="2851">
          <cell r="A2851" t="str">
            <v>GW0502</v>
          </cell>
          <cell r="B2851" t="str">
            <v>City Operations Reve</v>
          </cell>
        </row>
        <row r="2852">
          <cell r="A2852" t="str">
            <v>GW0502.001</v>
          </cell>
          <cell r="B2852" t="str">
            <v>Southbank Accessibil</v>
          </cell>
        </row>
        <row r="2853">
          <cell r="A2853" t="str">
            <v>GW0504</v>
          </cell>
          <cell r="B2853" t="str">
            <v>City Operations Capi</v>
          </cell>
        </row>
        <row r="2854">
          <cell r="A2854" t="str">
            <v>GW0504.001</v>
          </cell>
          <cell r="B2854" t="str">
            <v>Southbank Accessibil</v>
          </cell>
        </row>
        <row r="2855">
          <cell r="A2855" t="str">
            <v>GW0505</v>
          </cell>
          <cell r="B2855" t="str">
            <v>London Ambassadors C</v>
          </cell>
        </row>
        <row r="2856">
          <cell r="A2856" t="str">
            <v>GW0505.001</v>
          </cell>
          <cell r="B2856" t="str">
            <v>London Ambassadors M</v>
          </cell>
        </row>
        <row r="2857">
          <cell r="A2857" t="str">
            <v>GW0505.001.ZZ</v>
          </cell>
          <cell r="B2857" t="str">
            <v>London Ambassadors M</v>
          </cell>
        </row>
        <row r="2858">
          <cell r="A2858" t="str">
            <v>GL.0601</v>
          </cell>
          <cell r="B2858" t="str">
            <v>Mgt Costs-Priv Offic</v>
          </cell>
        </row>
        <row r="2859">
          <cell r="A2859" t="str">
            <v>GL.0601.001</v>
          </cell>
          <cell r="B2859" t="str">
            <v>Priv. Off - Staffing</v>
          </cell>
        </row>
        <row r="2860">
          <cell r="A2860" t="str">
            <v>GL.0601.002</v>
          </cell>
          <cell r="B2860" t="str">
            <v>Priv. Off -Non-Staff</v>
          </cell>
        </row>
        <row r="2861">
          <cell r="A2861" t="str">
            <v>GR.0601</v>
          </cell>
          <cell r="B2861" t="str">
            <v>Mgt.costs - Priv.Off</v>
          </cell>
        </row>
        <row r="2862">
          <cell r="A2862" t="str">
            <v>GR.0601.001</v>
          </cell>
          <cell r="B2862" t="str">
            <v>Mgt.costs - Priv.Off</v>
          </cell>
        </row>
        <row r="2863">
          <cell r="A2863" t="str">
            <v>GR.0601.002</v>
          </cell>
          <cell r="B2863" t="str">
            <v>Mgt.costs - Priv.Off</v>
          </cell>
        </row>
        <row r="2864">
          <cell r="A2864" t="str">
            <v>GR.0601.003</v>
          </cell>
          <cell r="B2864" t="str">
            <v>Priv.Off Minor Progr</v>
          </cell>
        </row>
        <row r="2865">
          <cell r="A2865" t="str">
            <v>GR.0602</v>
          </cell>
          <cell r="B2865" t="str">
            <v>Government and Inter</v>
          </cell>
        </row>
        <row r="2866">
          <cell r="A2866" t="str">
            <v>GR.0602.001</v>
          </cell>
          <cell r="B2866" t="str">
            <v>International Staffi</v>
          </cell>
        </row>
        <row r="2867">
          <cell r="A2867" t="str">
            <v>GR.0602.002</v>
          </cell>
          <cell r="B2867" t="str">
            <v>International Relati</v>
          </cell>
        </row>
        <row r="2868">
          <cell r="A2868" t="str">
            <v>GR.0602.002.001</v>
          </cell>
          <cell r="B2868" t="str">
            <v>Emerging Markets</v>
          </cell>
        </row>
        <row r="2869">
          <cell r="A2869" t="str">
            <v>GR.0602.003</v>
          </cell>
          <cell r="B2869" t="str">
            <v>Government Relations</v>
          </cell>
        </row>
        <row r="2870">
          <cell r="A2870" t="str">
            <v>GR.0602.004</v>
          </cell>
          <cell r="B2870" t="str">
            <v>Government Relations</v>
          </cell>
        </row>
        <row r="2871">
          <cell r="A2871" t="str">
            <v>GR.0602.005</v>
          </cell>
          <cell r="B2871" t="str">
            <v>London Europen Offic</v>
          </cell>
        </row>
        <row r="2872">
          <cell r="A2872" t="str">
            <v>GR.602</v>
          </cell>
          <cell r="B2872" t="str">
            <v>Government and Inter</v>
          </cell>
        </row>
        <row r="2873">
          <cell r="A2873" t="str">
            <v>GR.0603</v>
          </cell>
          <cell r="B2873" t="str">
            <v>International Staffi</v>
          </cell>
        </row>
        <row r="2874">
          <cell r="A2874" t="str">
            <v>GR.0603.001</v>
          </cell>
          <cell r="B2874" t="str">
            <v>International Relati</v>
          </cell>
        </row>
        <row r="2875">
          <cell r="A2875" t="str">
            <v>GR.0603.002</v>
          </cell>
          <cell r="B2875" t="str">
            <v>Emerging Markets</v>
          </cell>
        </row>
        <row r="2876">
          <cell r="A2876" t="str">
            <v>GR.0610</v>
          </cell>
          <cell r="B2876" t="str">
            <v>Mayoral Events</v>
          </cell>
        </row>
        <row r="2877">
          <cell r="A2877" t="str">
            <v>GF.0701</v>
          </cell>
          <cell r="B2877" t="str">
            <v>Executive Director o</v>
          </cell>
        </row>
        <row r="2878">
          <cell r="A2878" t="str">
            <v>GF.0701.001</v>
          </cell>
          <cell r="B2878" t="str">
            <v>Executive Director o</v>
          </cell>
        </row>
        <row r="2879">
          <cell r="A2879" t="str">
            <v>GF.0701.002</v>
          </cell>
          <cell r="B2879" t="str">
            <v>Devolution</v>
          </cell>
        </row>
        <row r="2880">
          <cell r="A2880" t="str">
            <v>GF.0701.003</v>
          </cell>
          <cell r="B2880" t="str">
            <v>Legal Costs</v>
          </cell>
        </row>
        <row r="2881">
          <cell r="A2881" t="str">
            <v>GF.0701.004</v>
          </cell>
          <cell r="B2881" t="str">
            <v>Corporate Provisions</v>
          </cell>
        </row>
        <row r="2882">
          <cell r="A2882" t="str">
            <v>GF.0701.004.001</v>
          </cell>
          <cell r="B2882" t="str">
            <v>Fire Serv Provisions</v>
          </cell>
        </row>
        <row r="2883">
          <cell r="A2883" t="str">
            <v>GF.0701.004.002</v>
          </cell>
          <cell r="B2883" t="str">
            <v>Econ Dev Provisions</v>
          </cell>
        </row>
        <row r="2884">
          <cell r="A2884" t="str">
            <v>GF.0701.004.003</v>
          </cell>
          <cell r="B2884" t="str">
            <v>Legal Provisions</v>
          </cell>
        </row>
        <row r="2885">
          <cell r="A2885" t="str">
            <v>GF.0701.005</v>
          </cell>
          <cell r="B2885" t="str">
            <v>Statutory Strategies</v>
          </cell>
        </row>
        <row r="2886">
          <cell r="A2886" t="str">
            <v>GF.0705</v>
          </cell>
          <cell r="B2886" t="str">
            <v>European Programme M</v>
          </cell>
        </row>
        <row r="2887">
          <cell r="A2887" t="str">
            <v>GF.0705.001</v>
          </cell>
          <cell r="B2887" t="str">
            <v>EPMU Staffing Costs</v>
          </cell>
        </row>
        <row r="2888">
          <cell r="A2888" t="str">
            <v>GF.0705.002</v>
          </cell>
          <cell r="B2888" t="str">
            <v>EPMU Projects</v>
          </cell>
        </row>
        <row r="2889">
          <cell r="A2889" t="str">
            <v>GF.0705.002.001</v>
          </cell>
          <cell r="B2889" t="str">
            <v>ERDF Technical Assis</v>
          </cell>
        </row>
        <row r="2890">
          <cell r="A2890" t="str">
            <v>GF.0705.002.002</v>
          </cell>
          <cell r="B2890" t="str">
            <v>ESF Directory</v>
          </cell>
        </row>
        <row r="2891">
          <cell r="A2891" t="str">
            <v>GF.0705.400</v>
          </cell>
          <cell r="B2891" t="str">
            <v>ERDF Receipts</v>
          </cell>
        </row>
        <row r="2892">
          <cell r="A2892" t="str">
            <v>GF.0705.500</v>
          </cell>
          <cell r="B2892" t="str">
            <v>ERDF Payments</v>
          </cell>
        </row>
        <row r="2893">
          <cell r="A2893" t="str">
            <v>GF.0710</v>
          </cell>
          <cell r="B2893" t="str">
            <v>Finance</v>
          </cell>
        </row>
        <row r="2894">
          <cell r="A2894" t="str">
            <v>GF.0710.001</v>
          </cell>
          <cell r="B2894" t="str">
            <v>Finance staff &amp; othe</v>
          </cell>
        </row>
        <row r="2895">
          <cell r="A2895" t="str">
            <v>GF.0710.001.001</v>
          </cell>
          <cell r="B2895" t="str">
            <v>Corp Pension costs</v>
          </cell>
        </row>
        <row r="2896">
          <cell r="A2896" t="str">
            <v>GF.0710.001.002</v>
          </cell>
          <cell r="B2896" t="str">
            <v>Finance &amp; Governance</v>
          </cell>
        </row>
        <row r="2897">
          <cell r="A2897" t="str">
            <v>GF.0710.002</v>
          </cell>
          <cell r="B2897" t="str">
            <v>Shared Services</v>
          </cell>
        </row>
        <row r="2898">
          <cell r="A2898" t="str">
            <v>GF.0710.002.001</v>
          </cell>
          <cell r="B2898" t="str">
            <v>Legal</v>
          </cell>
        </row>
        <row r="2899">
          <cell r="A2899" t="str">
            <v>GF.0710.002.002</v>
          </cell>
          <cell r="B2899" t="str">
            <v>Annual running costs</v>
          </cell>
        </row>
        <row r="2900">
          <cell r="A2900" t="str">
            <v>GF.0710.002.003</v>
          </cell>
          <cell r="B2900" t="str">
            <v>Annual Procurment co</v>
          </cell>
        </row>
        <row r="2901">
          <cell r="A2901" t="str">
            <v>GF.0710.002.004</v>
          </cell>
          <cell r="B2901" t="str">
            <v>Third Party annual r</v>
          </cell>
        </row>
        <row r="2902">
          <cell r="A2902" t="str">
            <v>GF.0710.002.005</v>
          </cell>
          <cell r="B2902" t="str">
            <v>Grant payments ex-LD</v>
          </cell>
        </row>
        <row r="2903">
          <cell r="A2903" t="str">
            <v>GF.0710.002.006</v>
          </cell>
          <cell r="B2903" t="str">
            <v>Un-ringfenced grant</v>
          </cell>
        </row>
        <row r="2904">
          <cell r="A2904" t="str">
            <v>GF.0710.002.007</v>
          </cell>
          <cell r="B2904" t="str">
            <v>Network costs</v>
          </cell>
        </row>
        <row r="2905">
          <cell r="A2905" t="str">
            <v>GF.0710.004</v>
          </cell>
          <cell r="B2905" t="str">
            <v>Olympics Public Sect</v>
          </cell>
        </row>
        <row r="2906">
          <cell r="A2906" t="str">
            <v>GF.0710.008</v>
          </cell>
          <cell r="B2906" t="str">
            <v>Standards Committee</v>
          </cell>
        </row>
        <row r="2907">
          <cell r="A2907" t="str">
            <v>GF.0710.009.504.004</v>
          </cell>
          <cell r="B2907" t="str">
            <v>Y/E NDR pmt to GFund</v>
          </cell>
        </row>
        <row r="2908">
          <cell r="A2908" t="str">
            <v>GF.0710.010</v>
          </cell>
          <cell r="B2908" t="str">
            <v>Interest Payable</v>
          </cell>
        </row>
        <row r="2909">
          <cell r="A2909" t="str">
            <v>GF.0710.010.001</v>
          </cell>
          <cell r="B2909" t="str">
            <v>Interest Payable-Lon</v>
          </cell>
        </row>
        <row r="2910">
          <cell r="A2910" t="str">
            <v>GF.0710.010.002</v>
          </cell>
          <cell r="B2910" t="str">
            <v>Interest Payable-Sho</v>
          </cell>
        </row>
        <row r="2911">
          <cell r="A2911" t="str">
            <v>GF.0710.010.003</v>
          </cell>
          <cell r="B2911" t="str">
            <v>Bond Interest Payabl</v>
          </cell>
        </row>
        <row r="2912">
          <cell r="A2912" t="str">
            <v>GF.0710.010.004</v>
          </cell>
          <cell r="B2912" t="str">
            <v>NLE Bond-Index linkd</v>
          </cell>
        </row>
        <row r="2913">
          <cell r="A2913" t="str">
            <v>GF.0710.011</v>
          </cell>
          <cell r="B2913" t="str">
            <v>Brokerage Fees</v>
          </cell>
        </row>
        <row r="2914">
          <cell r="A2914" t="str">
            <v>GF.0710.011.001</v>
          </cell>
          <cell r="B2914" t="str">
            <v>Brokerage Fee - Long</v>
          </cell>
        </row>
        <row r="2915">
          <cell r="A2915" t="str">
            <v>GF.0710.011.002</v>
          </cell>
          <cell r="B2915" t="str">
            <v>Brokerage Fee -Short</v>
          </cell>
        </row>
        <row r="2916">
          <cell r="A2916" t="str">
            <v>GF.0710.013</v>
          </cell>
          <cell r="B2916" t="str">
            <v>Interest Receivable</v>
          </cell>
        </row>
        <row r="2917">
          <cell r="A2917" t="str">
            <v>GF.0710.013.05</v>
          </cell>
          <cell r="B2917" t="str">
            <v>Int Rec fr GLAP-Loan</v>
          </cell>
        </row>
        <row r="2918">
          <cell r="A2918" t="str">
            <v>GF.0710.013.06</v>
          </cell>
          <cell r="B2918" t="str">
            <v>Int Rec fr GLAP-Othe</v>
          </cell>
        </row>
        <row r="2919">
          <cell r="A2919" t="str">
            <v>GF.0710.014</v>
          </cell>
          <cell r="B2919" t="str">
            <v>Rev Financing of Cap</v>
          </cell>
        </row>
        <row r="2920">
          <cell r="A2920" t="str">
            <v>GF.0710.015</v>
          </cell>
          <cell r="B2920" t="str">
            <v>Trf to Earmarked Res</v>
          </cell>
        </row>
        <row r="2921">
          <cell r="A2921" t="str">
            <v>GF.0710.016</v>
          </cell>
          <cell r="B2921" t="str">
            <v>Trf from Earmarked R</v>
          </cell>
        </row>
        <row r="2922">
          <cell r="A2922" t="str">
            <v>GF.0710.018</v>
          </cell>
          <cell r="B2922" t="str">
            <v>Minimum Revenue Prov</v>
          </cell>
        </row>
        <row r="2923">
          <cell r="A2923" t="str">
            <v>GF.0710.022</v>
          </cell>
          <cell r="B2923" t="str">
            <v>Olympic Funding</v>
          </cell>
        </row>
        <row r="2924">
          <cell r="A2924" t="str">
            <v>GF.0710.023</v>
          </cell>
          <cell r="B2924" t="str">
            <v>London Legacy Develo</v>
          </cell>
        </row>
        <row r="2925">
          <cell r="A2925" t="str">
            <v>GF.0710.024</v>
          </cell>
          <cell r="B2925" t="str">
            <v>Business Rates Reten</v>
          </cell>
        </row>
        <row r="2926">
          <cell r="A2926" t="str">
            <v>GF.0710.025</v>
          </cell>
          <cell r="B2926" t="str">
            <v>Central Programme</v>
          </cell>
        </row>
        <row r="2927">
          <cell r="A2927" t="str">
            <v>GF.0710.026</v>
          </cell>
          <cell r="B2927" t="str">
            <v>OPDC</v>
          </cell>
        </row>
        <row r="2928">
          <cell r="A2928" t="str">
            <v>GF.0710.800.003</v>
          </cell>
          <cell r="B2928" t="str">
            <v>Y/E GFund Inc fr NDR</v>
          </cell>
        </row>
        <row r="2929">
          <cell r="A2929" t="str">
            <v>GF.0710.999</v>
          </cell>
          <cell r="B2929" t="str">
            <v>MIRS-Fin Accg-Y/End</v>
          </cell>
        </row>
        <row r="2930">
          <cell r="A2930" t="str">
            <v>GLA_AUC.001</v>
          </cell>
          <cell r="B2930" t="str">
            <v>P/2001/GLA_AUC.001</v>
          </cell>
        </row>
        <row r="2931">
          <cell r="A2931" t="str">
            <v>GLA_AUC.001</v>
          </cell>
          <cell r="B2931" t="str">
            <v>GLA AuC's from 2009</v>
          </cell>
        </row>
        <row r="2932">
          <cell r="A2932" t="str">
            <v>GN.0710</v>
          </cell>
          <cell r="B2932" t="str">
            <v>Finance Capital Y/E</v>
          </cell>
        </row>
        <row r="2933">
          <cell r="A2933" t="str">
            <v>GN.0710.002</v>
          </cell>
          <cell r="B2933" t="str">
            <v>Crossrail Y/E</v>
          </cell>
        </row>
        <row r="2934">
          <cell r="A2934" t="str">
            <v>GF.0710.005</v>
          </cell>
          <cell r="B2934" t="str">
            <v>Museum of London (Re</v>
          </cell>
        </row>
        <row r="2935">
          <cell r="A2935" t="str">
            <v>GF.0710.012</v>
          </cell>
          <cell r="B2935" t="str">
            <v>Olympic Delivery Aut</v>
          </cell>
        </row>
        <row r="2936">
          <cell r="A2936" t="str">
            <v>GF.0710.017</v>
          </cell>
          <cell r="B2936" t="str">
            <v>London Waste Recycli</v>
          </cell>
        </row>
        <row r="2937">
          <cell r="A2937" t="str">
            <v>GF.0711</v>
          </cell>
          <cell r="B2937" t="str">
            <v>Group Finance Staffi</v>
          </cell>
        </row>
        <row r="2938">
          <cell r="A2938" t="str">
            <v>GF.0711.001</v>
          </cell>
          <cell r="B2938" t="str">
            <v>Group Finance Staffi</v>
          </cell>
        </row>
        <row r="2939">
          <cell r="A2939" t="str">
            <v>GF.0711.002</v>
          </cell>
          <cell r="B2939" t="str">
            <v>Corporate Administra</v>
          </cell>
        </row>
        <row r="2940">
          <cell r="A2940" t="str">
            <v>GF.0711.003</v>
          </cell>
          <cell r="B2940" t="str">
            <v>Borough C/TaxNNDR Ma</v>
          </cell>
        </row>
        <row r="2941">
          <cell r="A2941" t="str">
            <v>GF.0711.003.001</v>
          </cell>
          <cell r="B2941" t="str">
            <v>City London C/TaxNND</v>
          </cell>
        </row>
        <row r="2942">
          <cell r="A2942" t="str">
            <v>GF.0711.003.002</v>
          </cell>
          <cell r="B2942" t="str">
            <v>Barking C/TaxNNDRpro</v>
          </cell>
        </row>
        <row r="2943">
          <cell r="A2943" t="str">
            <v>GF.0711.003.003</v>
          </cell>
          <cell r="B2943" t="str">
            <v>Barnet C/TaxNNDRproj</v>
          </cell>
        </row>
        <row r="2944">
          <cell r="A2944" t="str">
            <v>GF.0711.003.004</v>
          </cell>
          <cell r="B2944" t="str">
            <v>Bexley C/TaxNNDRproj</v>
          </cell>
        </row>
        <row r="2945">
          <cell r="A2945" t="str">
            <v>GF.0711.003.005</v>
          </cell>
          <cell r="B2945" t="str">
            <v>Brent C/TaxNNDRproj</v>
          </cell>
        </row>
        <row r="2946">
          <cell r="A2946" t="str">
            <v>GF.0711.003.006</v>
          </cell>
          <cell r="B2946" t="str">
            <v>Bromley C/TaxNNDRpro</v>
          </cell>
        </row>
        <row r="2947">
          <cell r="A2947" t="str">
            <v>GF.0711.003.007</v>
          </cell>
          <cell r="B2947" t="str">
            <v>Camden C/TaxNNDRproj</v>
          </cell>
        </row>
        <row r="2948">
          <cell r="A2948" t="str">
            <v>GF.0711.003.008</v>
          </cell>
          <cell r="B2948" t="str">
            <v>Croydon C/TaxNNDRpro</v>
          </cell>
        </row>
        <row r="2949">
          <cell r="A2949" t="str">
            <v>GF.0711.003.009</v>
          </cell>
          <cell r="B2949" t="str">
            <v>Ealing C/TaxNNDRproj</v>
          </cell>
        </row>
        <row r="2950">
          <cell r="A2950" t="str">
            <v>GF.0711.003.010</v>
          </cell>
          <cell r="B2950" t="str">
            <v>Enfield C/TaxNNDRpro</v>
          </cell>
        </row>
        <row r="2951">
          <cell r="A2951" t="str">
            <v>GF.0711.003.011</v>
          </cell>
          <cell r="B2951" t="str">
            <v>Greenwich C/TaxNNDRp</v>
          </cell>
        </row>
        <row r="2952">
          <cell r="A2952" t="str">
            <v>GF.0711.003.012</v>
          </cell>
          <cell r="B2952" t="str">
            <v>Hackney C/TaxNNDRpro</v>
          </cell>
        </row>
        <row r="2953">
          <cell r="A2953" t="str">
            <v>GF.0711.003.013</v>
          </cell>
          <cell r="B2953" t="str">
            <v>Hammersmith C/TaxNND</v>
          </cell>
        </row>
        <row r="2954">
          <cell r="A2954" t="str">
            <v>GF.0711.003.014</v>
          </cell>
          <cell r="B2954" t="str">
            <v>Haringey C/TaxNNDRpr</v>
          </cell>
        </row>
        <row r="2955">
          <cell r="A2955" t="str">
            <v>GF.0711.003.015</v>
          </cell>
          <cell r="B2955" t="str">
            <v>Harrow C/TaxNNDRproj</v>
          </cell>
        </row>
        <row r="2956">
          <cell r="A2956" t="str">
            <v>GF.0711.003.016</v>
          </cell>
          <cell r="B2956" t="str">
            <v>Havering C/TaxNNDRpr</v>
          </cell>
        </row>
        <row r="2957">
          <cell r="A2957" t="str">
            <v>GF.0711.003.017</v>
          </cell>
          <cell r="B2957" t="str">
            <v>Hillingdon C/TaxNNDR</v>
          </cell>
        </row>
        <row r="2958">
          <cell r="A2958" t="str">
            <v>GF.0711.003.018</v>
          </cell>
          <cell r="B2958" t="str">
            <v>Hounslow C/TaxNNDRpr</v>
          </cell>
        </row>
        <row r="2959">
          <cell r="A2959" t="str">
            <v>GF.0711.003.019</v>
          </cell>
          <cell r="B2959" t="str">
            <v>Islington C/TaxNNDRp</v>
          </cell>
        </row>
        <row r="2960">
          <cell r="A2960" t="str">
            <v>GF.0711.003.020</v>
          </cell>
          <cell r="B2960" t="str">
            <v>Kensington C/TaxNNDR</v>
          </cell>
        </row>
        <row r="2961">
          <cell r="A2961" t="str">
            <v>GF.0711.003.021</v>
          </cell>
          <cell r="B2961" t="str">
            <v>Kingston C/TaxNNDRpr</v>
          </cell>
        </row>
        <row r="2962">
          <cell r="A2962" t="str">
            <v>GF.0711.003.022</v>
          </cell>
          <cell r="B2962" t="str">
            <v>Lambeth C/TaxNNDRpro</v>
          </cell>
        </row>
        <row r="2963">
          <cell r="A2963" t="str">
            <v>GF.0711.003.023</v>
          </cell>
          <cell r="B2963" t="str">
            <v>Lewisham C/TaxNNDRpr</v>
          </cell>
        </row>
        <row r="2964">
          <cell r="A2964" t="str">
            <v>GF.0711.003.024</v>
          </cell>
          <cell r="B2964" t="str">
            <v>Merton C/TaxNNDRproj</v>
          </cell>
        </row>
        <row r="2965">
          <cell r="A2965" t="str">
            <v>GF.0711.003.025</v>
          </cell>
          <cell r="B2965" t="str">
            <v>Newham C/TaxNNDRproj</v>
          </cell>
        </row>
        <row r="2966">
          <cell r="A2966" t="str">
            <v>GF.0711.003.026</v>
          </cell>
          <cell r="B2966" t="str">
            <v>Redbridge C/TaxNNDRp</v>
          </cell>
        </row>
        <row r="2967">
          <cell r="A2967" t="str">
            <v>GF.0711.003.027</v>
          </cell>
          <cell r="B2967" t="str">
            <v>Richmond C/TaxNNDRpr</v>
          </cell>
        </row>
        <row r="2968">
          <cell r="A2968" t="str">
            <v>GF.0711.003.028</v>
          </cell>
          <cell r="B2968" t="str">
            <v>Southwark C/TaxNNDRp</v>
          </cell>
        </row>
        <row r="2969">
          <cell r="A2969" t="str">
            <v>GF.0711.003.029</v>
          </cell>
          <cell r="B2969" t="str">
            <v>Sutton C/TaxNNDRproj</v>
          </cell>
        </row>
        <row r="2970">
          <cell r="A2970" t="str">
            <v>GF.0711.003.030</v>
          </cell>
          <cell r="B2970" t="str">
            <v>Tower Ham C/TaxNNDRp</v>
          </cell>
        </row>
        <row r="2971">
          <cell r="A2971" t="str">
            <v>GF.0711.003.031</v>
          </cell>
          <cell r="B2971" t="str">
            <v>Waltham For C/TaxNND</v>
          </cell>
        </row>
        <row r="2972">
          <cell r="A2972" t="str">
            <v>GF.0711.003.032</v>
          </cell>
          <cell r="B2972" t="str">
            <v>Wandswth C/TaxNNDRpr</v>
          </cell>
        </row>
        <row r="2973">
          <cell r="A2973" t="str">
            <v>GF.0711.003.033</v>
          </cell>
          <cell r="B2973" t="str">
            <v>Westmin C/TaxNNDRpro</v>
          </cell>
        </row>
        <row r="2974">
          <cell r="A2974" t="str">
            <v>GN.0710.001</v>
          </cell>
          <cell r="B2974" t="str">
            <v>Museum of London Y/E</v>
          </cell>
        </row>
        <row r="2975">
          <cell r="A2975" t="str">
            <v>GF.0710.006</v>
          </cell>
          <cell r="B2975" t="str">
            <v>Treasury Precept</v>
          </cell>
        </row>
        <row r="2976">
          <cell r="A2976" t="str">
            <v>GF.0710.006.001</v>
          </cell>
          <cell r="B2976" t="str">
            <v>Precept City of Lond</v>
          </cell>
        </row>
        <row r="2977">
          <cell r="A2977" t="str">
            <v>GF.0710.006.002</v>
          </cell>
          <cell r="B2977" t="str">
            <v>Precept Barking and</v>
          </cell>
        </row>
        <row r="2978">
          <cell r="A2978" t="str">
            <v>GF.0710.006.003</v>
          </cell>
          <cell r="B2978" t="str">
            <v>Precept Barnet</v>
          </cell>
        </row>
        <row r="2979">
          <cell r="A2979" t="str">
            <v>GF.0710.006.004</v>
          </cell>
          <cell r="B2979" t="str">
            <v>Precept Bexley</v>
          </cell>
        </row>
        <row r="2980">
          <cell r="A2980" t="str">
            <v>GF.0710.006.005</v>
          </cell>
          <cell r="B2980" t="str">
            <v>Precept Brent</v>
          </cell>
        </row>
        <row r="2981">
          <cell r="A2981" t="str">
            <v>GF.0710.006.006</v>
          </cell>
          <cell r="B2981" t="str">
            <v>Precept Bromley</v>
          </cell>
        </row>
        <row r="2982">
          <cell r="A2982" t="str">
            <v>GF.0710.006.007</v>
          </cell>
          <cell r="B2982" t="str">
            <v>Precept Camden</v>
          </cell>
        </row>
        <row r="2983">
          <cell r="A2983" t="str">
            <v>GF.0710.006.008</v>
          </cell>
          <cell r="B2983" t="str">
            <v>Precept Croydon</v>
          </cell>
        </row>
        <row r="2984">
          <cell r="A2984" t="str">
            <v>GF.0710.006.009</v>
          </cell>
          <cell r="B2984" t="str">
            <v>Precept Ealing</v>
          </cell>
        </row>
        <row r="2985">
          <cell r="A2985" t="str">
            <v>GF.0710.006.010</v>
          </cell>
          <cell r="B2985" t="str">
            <v>Precept Enfield</v>
          </cell>
        </row>
        <row r="2986">
          <cell r="A2986" t="str">
            <v>GF.0710.006.011</v>
          </cell>
          <cell r="B2986" t="str">
            <v>Precept Greenwich</v>
          </cell>
        </row>
        <row r="2987">
          <cell r="A2987" t="str">
            <v>GF.0710.006.012</v>
          </cell>
          <cell r="B2987" t="str">
            <v>Precept Hackney</v>
          </cell>
        </row>
        <row r="2988">
          <cell r="A2988" t="str">
            <v>GF.0710.006.013</v>
          </cell>
          <cell r="B2988" t="str">
            <v>Precept Hammersmith</v>
          </cell>
        </row>
        <row r="2989">
          <cell r="A2989" t="str">
            <v>GF.0710.006.014</v>
          </cell>
          <cell r="B2989" t="str">
            <v>Precept Haringey</v>
          </cell>
        </row>
        <row r="2990">
          <cell r="A2990" t="str">
            <v>GF.0710.006.015</v>
          </cell>
          <cell r="B2990" t="str">
            <v>Precept Harrow</v>
          </cell>
        </row>
        <row r="2991">
          <cell r="A2991" t="str">
            <v>GF.0710.006.016</v>
          </cell>
          <cell r="B2991" t="str">
            <v>Precept Havering</v>
          </cell>
        </row>
        <row r="2992">
          <cell r="A2992" t="str">
            <v>GF.0710.006.017</v>
          </cell>
          <cell r="B2992" t="str">
            <v>Precept Hillingdon</v>
          </cell>
        </row>
        <row r="2993">
          <cell r="A2993" t="str">
            <v>GF.0710.006.018</v>
          </cell>
          <cell r="B2993" t="str">
            <v>Precept Hounslow</v>
          </cell>
        </row>
        <row r="2994">
          <cell r="A2994" t="str">
            <v>GF.0710.006.019</v>
          </cell>
          <cell r="B2994" t="str">
            <v>Precept Islington</v>
          </cell>
        </row>
        <row r="2995">
          <cell r="A2995" t="str">
            <v>GF.0710.006.020</v>
          </cell>
          <cell r="B2995" t="str">
            <v>Precept Kensington a</v>
          </cell>
        </row>
        <row r="2996">
          <cell r="A2996" t="str">
            <v>GF.0710.006.021</v>
          </cell>
          <cell r="B2996" t="str">
            <v>Precept Kingston Upo</v>
          </cell>
        </row>
        <row r="2997">
          <cell r="A2997" t="str">
            <v>GF.0710.006.022</v>
          </cell>
          <cell r="B2997" t="str">
            <v>Precept Lambeth</v>
          </cell>
        </row>
        <row r="2998">
          <cell r="A2998" t="str">
            <v>GF.0710.006.023</v>
          </cell>
          <cell r="B2998" t="str">
            <v>Precept Lewisham</v>
          </cell>
        </row>
        <row r="2999">
          <cell r="A2999" t="str">
            <v>GF.0710.006.024</v>
          </cell>
          <cell r="B2999" t="str">
            <v>Precept Merton</v>
          </cell>
        </row>
        <row r="3000">
          <cell r="A3000" t="str">
            <v>GF.0710.006.025</v>
          </cell>
          <cell r="B3000" t="str">
            <v>Precept Newham</v>
          </cell>
        </row>
        <row r="3001">
          <cell r="A3001" t="str">
            <v>GF.0710.006.026</v>
          </cell>
          <cell r="B3001" t="str">
            <v>Precept Redbridge</v>
          </cell>
        </row>
        <row r="3002">
          <cell r="A3002" t="str">
            <v>GF.0710.006.027</v>
          </cell>
          <cell r="B3002" t="str">
            <v>Precept Richmond Upo</v>
          </cell>
        </row>
        <row r="3003">
          <cell r="A3003" t="str">
            <v>GF.0710.006.028</v>
          </cell>
          <cell r="B3003" t="str">
            <v>Precept Southwark</v>
          </cell>
        </row>
        <row r="3004">
          <cell r="A3004" t="str">
            <v>GF.0710.006.029</v>
          </cell>
          <cell r="B3004" t="str">
            <v>Precept Sutton</v>
          </cell>
        </row>
        <row r="3005">
          <cell r="A3005" t="str">
            <v>GF.0710.006.030</v>
          </cell>
          <cell r="B3005" t="str">
            <v>Precept Tower Hamlet</v>
          </cell>
        </row>
        <row r="3006">
          <cell r="A3006" t="str">
            <v>GF.0710.006.031</v>
          </cell>
          <cell r="B3006" t="str">
            <v>Precept Waltham Fore</v>
          </cell>
        </row>
        <row r="3007">
          <cell r="A3007" t="str">
            <v>GF.0710.006.032</v>
          </cell>
          <cell r="B3007" t="str">
            <v>Precept Wandsworth</v>
          </cell>
        </row>
        <row r="3008">
          <cell r="A3008" t="str">
            <v>GF.0710.006.033</v>
          </cell>
          <cell r="B3008" t="str">
            <v>Precept Westminster</v>
          </cell>
        </row>
        <row r="3009">
          <cell r="A3009" t="str">
            <v>GF.0710.006.034</v>
          </cell>
          <cell r="B3009" t="str">
            <v>Precept Loss and Gai</v>
          </cell>
        </row>
        <row r="3010">
          <cell r="A3010" t="str">
            <v>GF.0710.009</v>
          </cell>
          <cell r="B3010" t="str">
            <v>Fund Account</v>
          </cell>
        </row>
        <row r="3011">
          <cell r="A3011" t="str">
            <v>GF.0710.009.400</v>
          </cell>
          <cell r="B3011" t="str">
            <v>LFEPA RSG &amp; NNDR</v>
          </cell>
        </row>
        <row r="3012">
          <cell r="A3012" t="str">
            <v>GF.0710.009.401</v>
          </cell>
          <cell r="B3012" t="str">
            <v>MPA RSG &amp; NNDR</v>
          </cell>
        </row>
        <row r="3013">
          <cell r="A3013" t="str">
            <v>GF.0710.009.402</v>
          </cell>
          <cell r="B3013" t="str">
            <v>General GLA Grant</v>
          </cell>
        </row>
        <row r="3014">
          <cell r="A3014" t="str">
            <v>GF.0710.009.403</v>
          </cell>
          <cell r="B3014" t="str">
            <v>Transport Grant</v>
          </cell>
        </row>
        <row r="3015">
          <cell r="A3015" t="str">
            <v>GF.0710.009.404</v>
          </cell>
          <cell r="B3015" t="str">
            <v>Police Grant</v>
          </cell>
        </row>
        <row r="3016">
          <cell r="A3016" t="str">
            <v>GF.0710.009.405</v>
          </cell>
          <cell r="B3016" t="str">
            <v>Development Grant</v>
          </cell>
        </row>
        <row r="3017">
          <cell r="A3017" t="str">
            <v>GF.0710.009.406</v>
          </cell>
          <cell r="B3017" t="str">
            <v>Fire Specific Grant</v>
          </cell>
        </row>
        <row r="3018">
          <cell r="A3018" t="str">
            <v>GF.0710.009.408</v>
          </cell>
          <cell r="B3018" t="str">
            <v>RSG Income fr CLG</v>
          </cell>
        </row>
        <row r="3019">
          <cell r="A3019" t="str">
            <v>GF.0710.009.440</v>
          </cell>
          <cell r="B3019" t="str">
            <v>Revenue Support gran</v>
          </cell>
        </row>
        <row r="3020">
          <cell r="A3020" t="str">
            <v>GF.0710.009.500</v>
          </cell>
          <cell r="B3020" t="str">
            <v>MPA - Funds Paid</v>
          </cell>
        </row>
        <row r="3021">
          <cell r="A3021" t="str">
            <v>GF.0710.009.500.001</v>
          </cell>
          <cell r="B3021" t="str">
            <v>MPA - RSG paid</v>
          </cell>
        </row>
        <row r="3022">
          <cell r="A3022" t="str">
            <v>GF.0710.009.500.002</v>
          </cell>
          <cell r="B3022" t="str">
            <v>MPA - BRR paid</v>
          </cell>
        </row>
        <row r="3023">
          <cell r="A3023" t="str">
            <v>GF.0710.009.500.003</v>
          </cell>
          <cell r="B3023" t="str">
            <v>MPA - Precept paid</v>
          </cell>
        </row>
        <row r="3024">
          <cell r="A3024" t="str">
            <v>GF.0710.009.500.004</v>
          </cell>
          <cell r="B3024" t="str">
            <v>MPA -LCTS paid</v>
          </cell>
        </row>
        <row r="3025">
          <cell r="A3025" t="str">
            <v>GF.0710.009.500.005</v>
          </cell>
          <cell r="B3025" t="str">
            <v>MPA-Specific grants</v>
          </cell>
        </row>
        <row r="3026">
          <cell r="A3026" t="str">
            <v>GF.0710.009.501</v>
          </cell>
          <cell r="B3026" t="str">
            <v>LFEPA- Funds Paid</v>
          </cell>
        </row>
        <row r="3027">
          <cell r="A3027" t="str">
            <v>GF.0710.009.501.001</v>
          </cell>
          <cell r="B3027" t="str">
            <v>LFEPA - RSG paid</v>
          </cell>
        </row>
        <row r="3028">
          <cell r="A3028" t="str">
            <v>GF.0710.009.501.002</v>
          </cell>
          <cell r="B3028" t="str">
            <v>LFEPA - BRR paid</v>
          </cell>
        </row>
        <row r="3029">
          <cell r="A3029" t="str">
            <v>GF.0710.009.501.003</v>
          </cell>
          <cell r="B3029" t="str">
            <v>LFEPA - Precept paid</v>
          </cell>
        </row>
        <row r="3030">
          <cell r="A3030" t="str">
            <v>GF.0710.009.502</v>
          </cell>
          <cell r="B3030" t="str">
            <v>TfL - Funds Paid</v>
          </cell>
        </row>
        <row r="3031">
          <cell r="A3031" t="str">
            <v>GF.0710.009.502.001</v>
          </cell>
          <cell r="B3031" t="str">
            <v>TfL - RSG paid</v>
          </cell>
        </row>
        <row r="3032">
          <cell r="A3032" t="str">
            <v>GF.0710.009.502.002</v>
          </cell>
          <cell r="B3032" t="str">
            <v>TfL - BRR paid</v>
          </cell>
        </row>
        <row r="3033">
          <cell r="A3033" t="str">
            <v>GF.0710.009.502.003</v>
          </cell>
          <cell r="B3033" t="str">
            <v>TfL - Precept paid</v>
          </cell>
        </row>
        <row r="3034">
          <cell r="A3034" t="str">
            <v>GF.0710.009.503</v>
          </cell>
          <cell r="B3034" t="str">
            <v>LDA - Funds Paid</v>
          </cell>
        </row>
        <row r="3035">
          <cell r="A3035" t="str">
            <v>GF.0710.009.504</v>
          </cell>
          <cell r="B3035" t="str">
            <v>GLA- Funds Paid</v>
          </cell>
        </row>
        <row r="3036">
          <cell r="A3036" t="str">
            <v>GF.0710.009.504.001</v>
          </cell>
          <cell r="B3036" t="str">
            <v>GLA - RSG paid</v>
          </cell>
        </row>
        <row r="3037">
          <cell r="A3037" t="str">
            <v>GF.0710.009.504.002</v>
          </cell>
          <cell r="B3037" t="str">
            <v>GLA  - BRR paid</v>
          </cell>
        </row>
        <row r="3038">
          <cell r="A3038" t="str">
            <v>GF.0710.009.504.003</v>
          </cell>
          <cell r="B3038" t="str">
            <v>GLA  - Precept paid</v>
          </cell>
        </row>
        <row r="3039">
          <cell r="A3039" t="str">
            <v>GF.0710.015.01</v>
          </cell>
          <cell r="B3039" t="str">
            <v>Trf to NDR smthg res</v>
          </cell>
        </row>
        <row r="3040">
          <cell r="A3040" t="str">
            <v>GF.0710.015.02</v>
          </cell>
          <cell r="B3040" t="str">
            <v>Trf to Resilence res</v>
          </cell>
        </row>
        <row r="3041">
          <cell r="A3041" t="str">
            <v>GF.0710.016.01</v>
          </cell>
          <cell r="B3041" t="str">
            <v>Trf fr NDR smthg res</v>
          </cell>
        </row>
        <row r="3042">
          <cell r="A3042" t="str">
            <v>GF.0710.016.02</v>
          </cell>
          <cell r="B3042" t="str">
            <v>Trf fr Resilence res</v>
          </cell>
        </row>
        <row r="3043">
          <cell r="A3043" t="str">
            <v>GF.0710.998.003</v>
          </cell>
          <cell r="B3043" t="str">
            <v>NDR-Accr S/Def-CIES</v>
          </cell>
        </row>
        <row r="3044">
          <cell r="A3044" t="str">
            <v>GF.0710.998.004</v>
          </cell>
          <cell r="B3044" t="str">
            <v>NDR-Cash Rev-CIES</v>
          </cell>
        </row>
        <row r="3045">
          <cell r="A3045" t="str">
            <v>GF.0710.999.16</v>
          </cell>
          <cell r="B3045" t="str">
            <v>MIRS-NDR-Accru Rev</v>
          </cell>
        </row>
        <row r="3046">
          <cell r="A3046" t="str">
            <v>GF.0710.999.17</v>
          </cell>
          <cell r="B3046" t="str">
            <v>MIRS-NDR-Cash Accg</v>
          </cell>
        </row>
        <row r="3047">
          <cell r="A3047" t="str">
            <v>GF.0710.999.19</v>
          </cell>
          <cell r="B3047" t="str">
            <v>MIRS-NDRApp to S/Acc</v>
          </cell>
        </row>
        <row r="3048">
          <cell r="A3048" t="str">
            <v>GF.0712</v>
          </cell>
          <cell r="B3048" t="str">
            <v>Business Rates Reten</v>
          </cell>
        </row>
        <row r="3049">
          <cell r="A3049" t="str">
            <v>GF.0712.001</v>
          </cell>
          <cell r="B3049" t="str">
            <v>BRR Income</v>
          </cell>
        </row>
        <row r="3050">
          <cell r="A3050" t="str">
            <v>GF.0712.001.001</v>
          </cell>
          <cell r="B3050" t="str">
            <v>BRR City of London</v>
          </cell>
        </row>
        <row r="3051">
          <cell r="A3051" t="str">
            <v>GF.0712.001.002</v>
          </cell>
          <cell r="B3051" t="str">
            <v>BRR Barking and Dage</v>
          </cell>
        </row>
        <row r="3052">
          <cell r="A3052" t="str">
            <v>GF.0712.001.003</v>
          </cell>
          <cell r="B3052" t="str">
            <v>BRR Barnet</v>
          </cell>
        </row>
        <row r="3053">
          <cell r="A3053" t="str">
            <v>GF.0712.001.004</v>
          </cell>
          <cell r="B3053" t="str">
            <v>BRR Bexley</v>
          </cell>
        </row>
        <row r="3054">
          <cell r="A3054" t="str">
            <v>GF.0712.001.005</v>
          </cell>
          <cell r="B3054" t="str">
            <v>BRR Brent</v>
          </cell>
        </row>
        <row r="3055">
          <cell r="A3055" t="str">
            <v>GF.0712.001.006</v>
          </cell>
          <cell r="B3055" t="str">
            <v>BRR Bromley</v>
          </cell>
        </row>
        <row r="3056">
          <cell r="A3056" t="str">
            <v>GF.0712.001.007</v>
          </cell>
          <cell r="B3056" t="str">
            <v>BRR Camden</v>
          </cell>
        </row>
        <row r="3057">
          <cell r="A3057" t="str">
            <v>GF.0712.001.008</v>
          </cell>
          <cell r="B3057" t="str">
            <v>BRR Croydon</v>
          </cell>
        </row>
        <row r="3058">
          <cell r="A3058" t="str">
            <v>GF.0712.001.009</v>
          </cell>
          <cell r="B3058" t="str">
            <v>BRR Ealing</v>
          </cell>
        </row>
        <row r="3059">
          <cell r="A3059" t="str">
            <v>GF.0712.001.010</v>
          </cell>
          <cell r="B3059" t="str">
            <v>BRR Enfield</v>
          </cell>
        </row>
        <row r="3060">
          <cell r="A3060" t="str">
            <v>GF.0712.001.011</v>
          </cell>
          <cell r="B3060" t="str">
            <v>BRR Greenwich</v>
          </cell>
        </row>
        <row r="3061">
          <cell r="A3061" t="str">
            <v>GF.0712.001.012</v>
          </cell>
          <cell r="B3061" t="str">
            <v>BRR Hackney</v>
          </cell>
        </row>
        <row r="3062">
          <cell r="A3062" t="str">
            <v>GF.0712.001.013</v>
          </cell>
          <cell r="B3062" t="str">
            <v>BRR Hammersmith and</v>
          </cell>
        </row>
        <row r="3063">
          <cell r="A3063" t="str">
            <v>GF.0712.001.014</v>
          </cell>
          <cell r="B3063" t="str">
            <v>BRR Haringey</v>
          </cell>
        </row>
        <row r="3064">
          <cell r="A3064" t="str">
            <v>GF.0712.001.015</v>
          </cell>
          <cell r="B3064" t="str">
            <v>BRR Harrow</v>
          </cell>
        </row>
        <row r="3065">
          <cell r="A3065" t="str">
            <v>GF.0712.001.016</v>
          </cell>
          <cell r="B3065" t="str">
            <v>BRR Havering</v>
          </cell>
        </row>
        <row r="3066">
          <cell r="A3066" t="str">
            <v>GF.0712.001.017</v>
          </cell>
          <cell r="B3066" t="str">
            <v>BRR Hillingdon</v>
          </cell>
        </row>
        <row r="3067">
          <cell r="A3067" t="str">
            <v>GF.0712.001.018</v>
          </cell>
          <cell r="B3067" t="str">
            <v>BRR Hounslow</v>
          </cell>
        </row>
        <row r="3068">
          <cell r="A3068" t="str">
            <v>GF.0712.001.019</v>
          </cell>
          <cell r="B3068" t="str">
            <v>BRR Islington</v>
          </cell>
        </row>
        <row r="3069">
          <cell r="A3069" t="str">
            <v>GF.0712.001.020</v>
          </cell>
          <cell r="B3069" t="str">
            <v>BRR Kensington and C</v>
          </cell>
        </row>
        <row r="3070">
          <cell r="A3070" t="str">
            <v>GF.0712.001.021</v>
          </cell>
          <cell r="B3070" t="str">
            <v>BRR Kingston Upon Th</v>
          </cell>
        </row>
        <row r="3071">
          <cell r="A3071" t="str">
            <v>GF.0712.001.022</v>
          </cell>
          <cell r="B3071" t="str">
            <v>BRR Lambeth</v>
          </cell>
        </row>
        <row r="3072">
          <cell r="A3072" t="str">
            <v>GF.0712.001.023</v>
          </cell>
          <cell r="B3072" t="str">
            <v>BRR Lewisham</v>
          </cell>
        </row>
        <row r="3073">
          <cell r="A3073" t="str">
            <v>GF.0712.001.024</v>
          </cell>
          <cell r="B3073" t="str">
            <v>BRR Merton</v>
          </cell>
        </row>
        <row r="3074">
          <cell r="A3074" t="str">
            <v>GF.0712.001.025</v>
          </cell>
          <cell r="B3074" t="str">
            <v>BRR Newham</v>
          </cell>
        </row>
        <row r="3075">
          <cell r="A3075" t="str">
            <v>GF.0712.001.026</v>
          </cell>
          <cell r="B3075" t="str">
            <v>BRR Redbridge</v>
          </cell>
        </row>
        <row r="3076">
          <cell r="A3076" t="str">
            <v>GF.0712.001.027</v>
          </cell>
          <cell r="B3076" t="str">
            <v>BRR Richmond Upon Th</v>
          </cell>
        </row>
        <row r="3077">
          <cell r="A3077" t="str">
            <v>GF.0712.001.028</v>
          </cell>
          <cell r="B3077" t="str">
            <v>BRR Southwark</v>
          </cell>
        </row>
        <row r="3078">
          <cell r="A3078" t="str">
            <v>GF.0712.001.029</v>
          </cell>
          <cell r="B3078" t="str">
            <v>BRR Sutton</v>
          </cell>
        </row>
        <row r="3079">
          <cell r="A3079" t="str">
            <v>GF.0712.001.030</v>
          </cell>
          <cell r="B3079" t="str">
            <v>BRR Tower Hamlets</v>
          </cell>
        </row>
        <row r="3080">
          <cell r="A3080" t="str">
            <v>GF.0712.001.031</v>
          </cell>
          <cell r="B3080" t="str">
            <v>BRR Waltham Forest</v>
          </cell>
        </row>
        <row r="3081">
          <cell r="A3081" t="str">
            <v>GF.0712.001.032</v>
          </cell>
          <cell r="B3081" t="str">
            <v>BRR Wandsworth</v>
          </cell>
        </row>
        <row r="3082">
          <cell r="A3082" t="str">
            <v>GF.0712.001.033</v>
          </cell>
          <cell r="B3082" t="str">
            <v>BRR Westminster</v>
          </cell>
        </row>
        <row r="3083">
          <cell r="A3083" t="str">
            <v>GF.0712.004</v>
          </cell>
          <cell r="B3083" t="str">
            <v>BRR Receipts fr CLG</v>
          </cell>
        </row>
        <row r="3084">
          <cell r="A3084" t="str">
            <v>GF.0712.004.001</v>
          </cell>
          <cell r="B3084" t="str">
            <v>BRR Top-up recpt</v>
          </cell>
        </row>
        <row r="3085">
          <cell r="A3085" t="str">
            <v>GF.0712.004.002</v>
          </cell>
          <cell r="B3085" t="str">
            <v>BRR S31 Grant</v>
          </cell>
        </row>
        <row r="3086">
          <cell r="A3086" t="str">
            <v>GF.0712.004.003</v>
          </cell>
          <cell r="B3086" t="str">
            <v>BRR Top-Up Grant</v>
          </cell>
        </row>
        <row r="3087">
          <cell r="A3087" t="str">
            <v>GF.0712.005</v>
          </cell>
          <cell r="B3087" t="str">
            <v>BRR Payments</v>
          </cell>
        </row>
        <row r="3088">
          <cell r="A3088" t="str">
            <v>GF.0712.005.001</v>
          </cell>
          <cell r="B3088" t="str">
            <v>BRR CLG Tariff Payme</v>
          </cell>
        </row>
        <row r="3089">
          <cell r="A3089" t="str">
            <v>GF.0712.005.002</v>
          </cell>
          <cell r="B3089" t="str">
            <v>BRR CLG levy pmt</v>
          </cell>
        </row>
        <row r="3090">
          <cell r="A3090" t="str">
            <v>GF.0710.007</v>
          </cell>
          <cell r="B3090" t="str">
            <v>Year-End Fin Account</v>
          </cell>
        </row>
        <row r="3091">
          <cell r="A3091" t="str">
            <v>GF.0710.007.001</v>
          </cell>
          <cell r="B3091" t="str">
            <v>Y/End-Corp &amp; Dem Cor</v>
          </cell>
        </row>
        <row r="3092">
          <cell r="A3092" t="str">
            <v>GF.0710.009.407</v>
          </cell>
          <cell r="B3092" t="str">
            <v>Council Tax Freeze G</v>
          </cell>
        </row>
        <row r="3093">
          <cell r="A3093" t="str">
            <v>GF.0710.016.03</v>
          </cell>
          <cell r="B3093" t="str">
            <v>Trf fr NHB rev res</v>
          </cell>
        </row>
        <row r="3094">
          <cell r="A3094" t="str">
            <v>GF.0710.019</v>
          </cell>
          <cell r="B3094" t="str">
            <v>Bad debt provision i</v>
          </cell>
        </row>
        <row r="3095">
          <cell r="A3095" t="str">
            <v>GF.0710.020</v>
          </cell>
          <cell r="B3095" t="str">
            <v>Exchange rate gain/l</v>
          </cell>
        </row>
        <row r="3096">
          <cell r="A3096" t="str">
            <v>GF.0710.021</v>
          </cell>
          <cell r="B3096" t="str">
            <v>Bank Charges</v>
          </cell>
        </row>
        <row r="3097">
          <cell r="A3097" t="str">
            <v>GF.0710.700</v>
          </cell>
          <cell r="B3097" t="str">
            <v>REFCUS</v>
          </cell>
        </row>
        <row r="3098">
          <cell r="A3098" t="str">
            <v>GF.0710.700.100</v>
          </cell>
          <cell r="B3098" t="str">
            <v>REFCUS-Cultural &amp; Re</v>
          </cell>
        </row>
        <row r="3099">
          <cell r="A3099" t="str">
            <v>GF.0710.700.100.001</v>
          </cell>
          <cell r="B3099" t="str">
            <v>REFCUS-Arts Developm</v>
          </cell>
        </row>
        <row r="3100">
          <cell r="A3100" t="str">
            <v>GF.0710.700.300</v>
          </cell>
          <cell r="B3100" t="str">
            <v>REFCUS-Planning &amp; De</v>
          </cell>
        </row>
        <row r="3101">
          <cell r="A3101" t="str">
            <v>GF.0710.700.300.001</v>
          </cell>
          <cell r="B3101" t="str">
            <v>REFCUS-Economic Deve</v>
          </cell>
        </row>
        <row r="3102">
          <cell r="A3102" t="str">
            <v>GF.0710.700.300.002</v>
          </cell>
          <cell r="B3102" t="str">
            <v>REFCUS-Environmental</v>
          </cell>
        </row>
        <row r="3103">
          <cell r="A3103" t="str">
            <v>GF.0710.700.300.003</v>
          </cell>
          <cell r="B3103" t="str">
            <v>REFCUS-NHB Econ Dev</v>
          </cell>
        </row>
        <row r="3104">
          <cell r="A3104" t="str">
            <v>GF.0710.700.400</v>
          </cell>
          <cell r="B3104" t="str">
            <v>REFCUS-Cultural &amp; Re</v>
          </cell>
        </row>
        <row r="3105">
          <cell r="A3105" t="str">
            <v>GF.0710.700.400.001</v>
          </cell>
          <cell r="B3105" t="str">
            <v>REFCUS-Museums &amp; Gal</v>
          </cell>
        </row>
        <row r="3106">
          <cell r="A3106" t="str">
            <v>GF.0710.700.400.002</v>
          </cell>
          <cell r="B3106" t="str">
            <v>REFCUS-Open Spaces</v>
          </cell>
        </row>
        <row r="3107">
          <cell r="A3107" t="str">
            <v>GF.0710.700.400.003</v>
          </cell>
          <cell r="B3107" t="str">
            <v>REFCUS-Recreation &amp;</v>
          </cell>
        </row>
        <row r="3108">
          <cell r="A3108" t="str">
            <v>GF.0710.700.500</v>
          </cell>
          <cell r="B3108" t="str">
            <v>REFCUS-Environmental</v>
          </cell>
        </row>
        <row r="3109">
          <cell r="A3109" t="str">
            <v>GF.0710.700.500.001</v>
          </cell>
          <cell r="B3109" t="str">
            <v>REFCUS-Recycling</v>
          </cell>
        </row>
        <row r="3110">
          <cell r="A3110" t="str">
            <v>GF.0710.700.600</v>
          </cell>
          <cell r="B3110" t="str">
            <v>REFCUS-Housing Servi</v>
          </cell>
        </row>
        <row r="3111">
          <cell r="A3111" t="str">
            <v>GF.0710.700.600.001</v>
          </cell>
          <cell r="B3111" t="str">
            <v>REFCUS-Housing</v>
          </cell>
        </row>
        <row r="3112">
          <cell r="A3112" t="str">
            <v>GF.0710.700.700</v>
          </cell>
          <cell r="B3112" t="str">
            <v>REFCUS-Hways &amp; Trans</v>
          </cell>
        </row>
        <row r="3113">
          <cell r="A3113" t="str">
            <v>GF.0710.700.800</v>
          </cell>
          <cell r="B3113" t="str">
            <v>REFCUS-LLDC</v>
          </cell>
        </row>
        <row r="3114">
          <cell r="A3114" t="str">
            <v>GF.0710.700.820</v>
          </cell>
          <cell r="B3114" t="str">
            <v>REFCUS-Elephnt &amp; Cst</v>
          </cell>
        </row>
        <row r="3115">
          <cell r="A3115" t="str">
            <v>GF.0710.800</v>
          </cell>
          <cell r="B3115" t="str">
            <v>GLA - General Grant</v>
          </cell>
        </row>
        <row r="3116">
          <cell r="A3116" t="str">
            <v>GF.0710.800.001</v>
          </cell>
          <cell r="B3116" t="str">
            <v>GLA- RSG</v>
          </cell>
        </row>
        <row r="3117">
          <cell r="A3117" t="str">
            <v>GF.0710.800.002</v>
          </cell>
          <cell r="B3117" t="str">
            <v>GLA - NDR</v>
          </cell>
        </row>
        <row r="3118">
          <cell r="A3118" t="str">
            <v>GF.0710.801</v>
          </cell>
          <cell r="B3118" t="str">
            <v>GLA - Precept Receiv</v>
          </cell>
        </row>
        <row r="3119">
          <cell r="A3119" t="str">
            <v>GF.0710.802</v>
          </cell>
          <cell r="B3119" t="str">
            <v>Other Govt Grants</v>
          </cell>
        </row>
        <row r="3120">
          <cell r="A3120" t="str">
            <v>GF.0710.802.001</v>
          </cell>
          <cell r="B3120" t="str">
            <v>LEAP grant income</v>
          </cell>
        </row>
        <row r="3121">
          <cell r="A3121" t="str">
            <v>GF.0710.803</v>
          </cell>
          <cell r="B3121" t="str">
            <v>GLA Capital Grant</v>
          </cell>
        </row>
        <row r="3122">
          <cell r="A3122" t="str">
            <v>GF.0710.804</v>
          </cell>
          <cell r="B3122" t="str">
            <v>Council Tax Freeze G</v>
          </cell>
        </row>
        <row r="3123">
          <cell r="A3123" t="str">
            <v>GF.0710.805</v>
          </cell>
          <cell r="B3123" t="str">
            <v>Growing Places Fund</v>
          </cell>
        </row>
        <row r="3124">
          <cell r="A3124" t="str">
            <v>GF.0710.806</v>
          </cell>
          <cell r="B3124" t="str">
            <v>NHBonus Grant Rev</v>
          </cell>
        </row>
        <row r="3125">
          <cell r="A3125" t="str">
            <v>GF.0710.806.001</v>
          </cell>
          <cell r="B3125" t="str">
            <v>NHBonus Grant Cap</v>
          </cell>
        </row>
        <row r="3126">
          <cell r="A3126" t="str">
            <v>GF.0710.994</v>
          </cell>
          <cell r="B3126" t="str">
            <v>F/Acc Y/E trf to Res</v>
          </cell>
        </row>
        <row r="3127">
          <cell r="A3127" t="str">
            <v>GF.0710.994.001</v>
          </cell>
          <cell r="B3127" t="str">
            <v>Y/End-RIA-Trf to Res</v>
          </cell>
        </row>
        <row r="3128">
          <cell r="A3128" t="str">
            <v>GF.0710.996.001</v>
          </cell>
          <cell r="B3128" t="str">
            <v>MIRS-RIA-Trf TO Res</v>
          </cell>
        </row>
        <row r="3129">
          <cell r="A3129" t="str">
            <v>GF.0710.997</v>
          </cell>
          <cell r="B3129" t="str">
            <v>Pensions Accounting</v>
          </cell>
        </row>
        <row r="3130">
          <cell r="A3130" t="str">
            <v>GF.0710.997.01</v>
          </cell>
          <cell r="B3130" t="str">
            <v>Pensions - Return on</v>
          </cell>
        </row>
        <row r="3131">
          <cell r="A3131" t="str">
            <v>GF.0710.997.02</v>
          </cell>
          <cell r="B3131" t="str">
            <v>Pensions -Interest C</v>
          </cell>
        </row>
        <row r="3132">
          <cell r="A3132" t="str">
            <v>GF.0710.997.03</v>
          </cell>
          <cell r="B3132" t="str">
            <v>Pensions -Past Serv</v>
          </cell>
        </row>
        <row r="3133">
          <cell r="A3133" t="str">
            <v>GF.0710.997.04</v>
          </cell>
          <cell r="B3133" t="str">
            <v>Pensions- Actuarial</v>
          </cell>
        </row>
        <row r="3134">
          <cell r="A3134" t="str">
            <v>GF.0710.997.05</v>
          </cell>
          <cell r="B3134" t="str">
            <v>Pension-Curtailment/</v>
          </cell>
        </row>
        <row r="3135">
          <cell r="A3135" t="str">
            <v>GF.0710.997.06</v>
          </cell>
          <cell r="B3135" t="str">
            <v>Pension - Admin cost</v>
          </cell>
        </row>
        <row r="3136">
          <cell r="A3136" t="str">
            <v>GF.0710.998</v>
          </cell>
          <cell r="B3136" t="str">
            <v>Council Tax Accg - C</v>
          </cell>
        </row>
        <row r="3137">
          <cell r="A3137" t="str">
            <v>GF.0710.998.001</v>
          </cell>
          <cell r="B3137" t="str">
            <v>C/Tax-Accrual-CIES</v>
          </cell>
        </row>
        <row r="3138">
          <cell r="A3138" t="str">
            <v>GF.0710.998.002</v>
          </cell>
          <cell r="B3138" t="str">
            <v>C/Tax-Cash Rev-CIES</v>
          </cell>
        </row>
        <row r="3139">
          <cell r="A3139" t="str">
            <v>GF.0710.998.006</v>
          </cell>
          <cell r="B3139" t="str">
            <v>C/Tax-Accru Rev-MIRS</v>
          </cell>
        </row>
        <row r="3140">
          <cell r="A3140" t="str">
            <v>GF.0710.998.007</v>
          </cell>
          <cell r="B3140" t="str">
            <v>C/Tax-Cash Accg-MIRS</v>
          </cell>
        </row>
        <row r="3141">
          <cell r="A3141" t="str">
            <v>GF.0710.999.01</v>
          </cell>
          <cell r="B3141" t="str">
            <v>MIRS-Trf to C/Tax  r</v>
          </cell>
        </row>
        <row r="3142">
          <cell r="A3142" t="str">
            <v>GF.0710.999.02</v>
          </cell>
          <cell r="B3142" t="str">
            <v>MIRS-Pensions Res-re</v>
          </cell>
        </row>
        <row r="3143">
          <cell r="A3143" t="str">
            <v>GF.0710.999.03</v>
          </cell>
          <cell r="B3143" t="str">
            <v>MIRS-Trf to Accum Ab</v>
          </cell>
        </row>
        <row r="3144">
          <cell r="A3144" t="str">
            <v>GF.0710.999.04</v>
          </cell>
          <cell r="B3144" t="str">
            <v>MIRS-Trf RIA FROM Re</v>
          </cell>
        </row>
        <row r="3145">
          <cell r="A3145" t="str">
            <v>GF.0710.999.05</v>
          </cell>
          <cell r="B3145" t="str">
            <v>MIRS-Trf depreciatio</v>
          </cell>
        </row>
        <row r="3146">
          <cell r="A3146" t="str">
            <v>GF.0710.999.06</v>
          </cell>
          <cell r="B3146" t="str">
            <v>MIRS-Trf Cap Grant t</v>
          </cell>
        </row>
        <row r="3147">
          <cell r="A3147" t="str">
            <v>GF.0710.999.07</v>
          </cell>
          <cell r="B3147" t="str">
            <v>MIRS-GF-Trf REFCUS t</v>
          </cell>
        </row>
        <row r="3148">
          <cell r="A3148" t="str">
            <v>GF.0710.999.09</v>
          </cell>
          <cell r="B3148" t="str">
            <v>CAA trf -rev P/Y fin</v>
          </cell>
        </row>
        <row r="3149">
          <cell r="A3149" t="str">
            <v>GF.0710.999.10</v>
          </cell>
          <cell r="B3149" t="str">
            <v>MIRS-Trf Cap Grant t</v>
          </cell>
        </row>
        <row r="3150">
          <cell r="A3150" t="str">
            <v>GF.0710.999.11</v>
          </cell>
          <cell r="B3150" t="str">
            <v>MIRS-Cap Cont to CAA</v>
          </cell>
        </row>
        <row r="3151">
          <cell r="A3151" t="str">
            <v>GF.0710.999.12</v>
          </cell>
          <cell r="B3151" t="str">
            <v>MIRS-Pensions Res-Ca</v>
          </cell>
        </row>
        <row r="3152">
          <cell r="A3152" t="str">
            <v>GF.0710.999.13</v>
          </cell>
          <cell r="B3152" t="str">
            <v>MIRS-Cap recpt toRes</v>
          </cell>
        </row>
        <row r="3153">
          <cell r="A3153" t="str">
            <v>GF.0710.999.14</v>
          </cell>
          <cell r="B3153" t="str">
            <v>MIRS-Trf NBV to CAA</v>
          </cell>
        </row>
        <row r="3154">
          <cell r="A3154" t="str">
            <v>GF.0710.999.15</v>
          </cell>
          <cell r="B3154" t="str">
            <v>MIRS-Imprment to CAA</v>
          </cell>
        </row>
        <row r="3155">
          <cell r="A3155" t="str">
            <v>GF.0710.999.18</v>
          </cell>
          <cell r="B3155" t="str">
            <v>MIRS CPO prov to CAA</v>
          </cell>
        </row>
        <row r="3156">
          <cell r="A3156" t="str">
            <v>GF.0710.999.20</v>
          </cell>
          <cell r="B3156" t="str">
            <v>Soft Loan loss-PV</v>
          </cell>
        </row>
        <row r="3157">
          <cell r="A3157" t="str">
            <v>GF.0713</v>
          </cell>
          <cell r="B3157" t="str">
            <v>Finance (Other)</v>
          </cell>
        </row>
        <row r="3158">
          <cell r="A3158" t="str">
            <v>GF.0713.001</v>
          </cell>
          <cell r="B3158" t="str">
            <v>Sales Inv Suspense I</v>
          </cell>
        </row>
        <row r="3159">
          <cell r="A3159" t="str">
            <v>GF.0713.002</v>
          </cell>
          <cell r="B3159" t="str">
            <v>Rent dep loans-SUSP</v>
          </cell>
        </row>
        <row r="3160">
          <cell r="A3160" t="str">
            <v>GF.0713.400</v>
          </cell>
          <cell r="B3160" t="str">
            <v>Mayor's CIL</v>
          </cell>
        </row>
        <row r="3161">
          <cell r="A3161" t="str">
            <v>GF.0713.405</v>
          </cell>
          <cell r="B3161" t="str">
            <v>NHB LEP revenue grnt</v>
          </cell>
        </row>
        <row r="3162">
          <cell r="A3162" t="str">
            <v>GF.0713.900</v>
          </cell>
          <cell r="B3162" t="str">
            <v>Y/end Finance</v>
          </cell>
        </row>
        <row r="3163">
          <cell r="A3163" t="str">
            <v>GF.0713.900.001</v>
          </cell>
          <cell r="B3163" t="str">
            <v>Gain/loss on disp FA</v>
          </cell>
        </row>
        <row r="3164">
          <cell r="A3164" t="str">
            <v>GF.0713.900.005</v>
          </cell>
          <cell r="B3164" t="str">
            <v>Release of CPO prov</v>
          </cell>
        </row>
        <row r="3165">
          <cell r="A3165" t="str">
            <v>GF.0713.900.010</v>
          </cell>
          <cell r="B3165" t="str">
            <v>Impair FinInst EcDev</v>
          </cell>
        </row>
        <row r="3166">
          <cell r="A3166" t="str">
            <v>GF.0713.900.015</v>
          </cell>
          <cell r="B3166" t="str">
            <v>Housing_Soft Loan wd</v>
          </cell>
        </row>
        <row r="3167">
          <cell r="A3167" t="str">
            <v>GF.0713.900.016</v>
          </cell>
          <cell r="B3167" t="str">
            <v>Planning_Soft Loan w</v>
          </cell>
        </row>
        <row r="3168">
          <cell r="A3168" t="str">
            <v>GF.0713.900.030</v>
          </cell>
          <cell r="B3168" t="str">
            <v>Disc loss w/d to FV</v>
          </cell>
        </row>
        <row r="3169">
          <cell r="A3169" t="str">
            <v>GF.0713.900.100</v>
          </cell>
          <cell r="B3169" t="str">
            <v>Gain/loss disp AFSFA</v>
          </cell>
        </row>
        <row r="3170">
          <cell r="A3170" t="str">
            <v>GF.0713.900.400</v>
          </cell>
          <cell r="B3170" t="str">
            <v>Eff Int rate S/Loans</v>
          </cell>
        </row>
        <row r="3171">
          <cell r="A3171" t="str">
            <v>GF.0713.900.900</v>
          </cell>
          <cell r="B3171" t="str">
            <v>Y/E SERCOP Resilienc</v>
          </cell>
        </row>
        <row r="3172">
          <cell r="A3172" t="str">
            <v>GF.0713.900.901</v>
          </cell>
          <cell r="B3172" t="str">
            <v>SERCOP Rec &amp; Sport</v>
          </cell>
        </row>
        <row r="3173">
          <cell r="A3173" t="str">
            <v>GF.0713.900.902</v>
          </cell>
          <cell r="B3173" t="str">
            <v>SERCOP Planning Serv</v>
          </cell>
        </row>
        <row r="3174">
          <cell r="A3174" t="str">
            <v>GF.0710.003</v>
          </cell>
          <cell r="B3174" t="str">
            <v>Cross Rail</v>
          </cell>
        </row>
        <row r="3175">
          <cell r="A3175" t="str">
            <v>GF.0710.003.001</v>
          </cell>
          <cell r="B3175" t="str">
            <v>BRS City of London</v>
          </cell>
        </row>
        <row r="3176">
          <cell r="A3176" t="str">
            <v>GF.0710.003.002</v>
          </cell>
          <cell r="B3176" t="str">
            <v>BRS Barking and Dage</v>
          </cell>
        </row>
        <row r="3177">
          <cell r="A3177" t="str">
            <v>GF.0710.003.003</v>
          </cell>
          <cell r="B3177" t="str">
            <v>BRS Barnet</v>
          </cell>
        </row>
        <row r="3178">
          <cell r="A3178" t="str">
            <v>GF.0710.003.004</v>
          </cell>
          <cell r="B3178" t="str">
            <v>BRS Bexley</v>
          </cell>
        </row>
        <row r="3179">
          <cell r="A3179" t="str">
            <v>GF.0710.003.005</v>
          </cell>
          <cell r="B3179" t="str">
            <v>BRS Brent</v>
          </cell>
        </row>
        <row r="3180">
          <cell r="A3180" t="str">
            <v>GF.0710.003.006</v>
          </cell>
          <cell r="B3180" t="str">
            <v>BRS Bromley</v>
          </cell>
        </row>
        <row r="3181">
          <cell r="A3181" t="str">
            <v>GF.0710.003.007</v>
          </cell>
          <cell r="B3181" t="str">
            <v>BRS Camden</v>
          </cell>
        </row>
        <row r="3182">
          <cell r="A3182" t="str">
            <v>GF.0710.003.008</v>
          </cell>
          <cell r="B3182" t="str">
            <v>BRS Croydon</v>
          </cell>
        </row>
        <row r="3183">
          <cell r="A3183" t="str">
            <v>GF.0710.003.009</v>
          </cell>
          <cell r="B3183" t="str">
            <v>BRS Ealing</v>
          </cell>
        </row>
        <row r="3184">
          <cell r="A3184" t="str">
            <v>GF.0710.003.010</v>
          </cell>
          <cell r="B3184" t="str">
            <v>BRS Enfield</v>
          </cell>
        </row>
        <row r="3185">
          <cell r="A3185" t="str">
            <v>GF.0710.003.011</v>
          </cell>
          <cell r="B3185" t="str">
            <v>BRS Greenwich</v>
          </cell>
        </row>
        <row r="3186">
          <cell r="A3186" t="str">
            <v>GF.0710.003.012</v>
          </cell>
          <cell r="B3186" t="str">
            <v>BRS Hackney</v>
          </cell>
        </row>
        <row r="3187">
          <cell r="A3187" t="str">
            <v>GF.0710.003.013</v>
          </cell>
          <cell r="B3187" t="str">
            <v>BRS Hammersmith and</v>
          </cell>
        </row>
        <row r="3188">
          <cell r="A3188" t="str">
            <v>GF.0710.003.014</v>
          </cell>
          <cell r="B3188" t="str">
            <v>BRS Haringey</v>
          </cell>
        </row>
        <row r="3189">
          <cell r="A3189" t="str">
            <v>GF.0710.003.015</v>
          </cell>
          <cell r="B3189" t="str">
            <v>BRS Harrow</v>
          </cell>
        </row>
        <row r="3190">
          <cell r="A3190" t="str">
            <v>GF.0710.003.016</v>
          </cell>
          <cell r="B3190" t="str">
            <v>BRS Havering</v>
          </cell>
        </row>
        <row r="3191">
          <cell r="A3191" t="str">
            <v>GF.0710.003.017</v>
          </cell>
          <cell r="B3191" t="str">
            <v>BRS Hillingdon</v>
          </cell>
        </row>
        <row r="3192">
          <cell r="A3192" t="str">
            <v>GF.0710.003.018</v>
          </cell>
          <cell r="B3192" t="str">
            <v>BRS Hounslow</v>
          </cell>
        </row>
        <row r="3193">
          <cell r="A3193" t="str">
            <v>GF.0710.003.019</v>
          </cell>
          <cell r="B3193" t="str">
            <v>BRS Islington</v>
          </cell>
        </row>
        <row r="3194">
          <cell r="A3194" t="str">
            <v>GF.0710.003.020</v>
          </cell>
          <cell r="B3194" t="str">
            <v>BRS Kensington and C</v>
          </cell>
        </row>
        <row r="3195">
          <cell r="A3195" t="str">
            <v>GF.0710.003.021</v>
          </cell>
          <cell r="B3195" t="str">
            <v>BRS Kingston Upon Th</v>
          </cell>
        </row>
        <row r="3196">
          <cell r="A3196" t="str">
            <v>GF.0710.003.022</v>
          </cell>
          <cell r="B3196" t="str">
            <v>BRS Lambeth</v>
          </cell>
        </row>
        <row r="3197">
          <cell r="A3197" t="str">
            <v>GF.0710.003.023</v>
          </cell>
          <cell r="B3197" t="str">
            <v>BRS Lewisham</v>
          </cell>
        </row>
        <row r="3198">
          <cell r="A3198" t="str">
            <v>GF.0710.003.024</v>
          </cell>
          <cell r="B3198" t="str">
            <v>BRS Merton</v>
          </cell>
        </row>
        <row r="3199">
          <cell r="A3199" t="str">
            <v>GF.0710.003.025</v>
          </cell>
          <cell r="B3199" t="str">
            <v>BRS Newham</v>
          </cell>
        </row>
        <row r="3200">
          <cell r="A3200" t="str">
            <v>GF.0710.003.026</v>
          </cell>
          <cell r="B3200" t="str">
            <v>BRS Redbridge</v>
          </cell>
        </row>
        <row r="3201">
          <cell r="A3201" t="str">
            <v>GF.0710.003.027</v>
          </cell>
          <cell r="B3201" t="str">
            <v>BRS Richmond Upon Th</v>
          </cell>
        </row>
        <row r="3202">
          <cell r="A3202" t="str">
            <v>GF.0710.003.028</v>
          </cell>
          <cell r="B3202" t="str">
            <v>BRS Southwark</v>
          </cell>
        </row>
        <row r="3203">
          <cell r="A3203" t="str">
            <v>GF.0710.003.029</v>
          </cell>
          <cell r="B3203" t="str">
            <v>BRS Sutton</v>
          </cell>
        </row>
        <row r="3204">
          <cell r="A3204" t="str">
            <v>GF.0710.003.030</v>
          </cell>
          <cell r="B3204" t="str">
            <v>BRS Tower Hamlets</v>
          </cell>
        </row>
        <row r="3205">
          <cell r="A3205" t="str">
            <v>GF.0710.003.031</v>
          </cell>
          <cell r="B3205" t="str">
            <v>BRS Waltham Forest</v>
          </cell>
        </row>
        <row r="3206">
          <cell r="A3206" t="str">
            <v>GF.0710.003.032</v>
          </cell>
          <cell r="B3206" t="str">
            <v>BRS Wandsworth</v>
          </cell>
        </row>
        <row r="3207">
          <cell r="A3207" t="str">
            <v>GF.0710.003.033</v>
          </cell>
          <cell r="B3207" t="str">
            <v>BRS Westminster</v>
          </cell>
        </row>
        <row r="3208">
          <cell r="A3208" t="str">
            <v>GF.0710.003.400</v>
          </cell>
          <cell r="B3208" t="str">
            <v>BRS Recpts-Condition</v>
          </cell>
        </row>
        <row r="3209">
          <cell r="A3209" t="str">
            <v>GF.0710.003.405</v>
          </cell>
          <cell r="B3209" t="str">
            <v>BRS Transport Inc</v>
          </cell>
        </row>
        <row r="3210">
          <cell r="A3210" t="str">
            <v>GF.0710.003.500</v>
          </cell>
          <cell r="B3210" t="str">
            <v>TfL Crossrail Paymen</v>
          </cell>
        </row>
        <row r="3211">
          <cell r="A3211" t="str">
            <v>GF.0710.003.501</v>
          </cell>
          <cell r="B3211" t="str">
            <v>BRS Collection costs</v>
          </cell>
        </row>
        <row r="3212">
          <cell r="A3212" t="str">
            <v>GF.0710.010.001.01</v>
          </cell>
          <cell r="B3212" t="str">
            <v>BRS -Interest Payabl</v>
          </cell>
        </row>
        <row r="3213">
          <cell r="A3213" t="str">
            <v>GF.0710.010.002.01</v>
          </cell>
          <cell r="B3213" t="str">
            <v>BRS -Interest Payabl</v>
          </cell>
        </row>
        <row r="3214">
          <cell r="A3214" t="str">
            <v>GF.0710.010.003.01</v>
          </cell>
          <cell r="B3214" t="str">
            <v>BRS-Bond Int Payble</v>
          </cell>
        </row>
        <row r="3215">
          <cell r="A3215" t="str">
            <v>GF.0710.011.001.01</v>
          </cell>
          <cell r="B3215" t="str">
            <v>BRS -Brokerage Fee</v>
          </cell>
        </row>
        <row r="3216">
          <cell r="A3216" t="str">
            <v>GF.0710.011.002.01</v>
          </cell>
          <cell r="B3216" t="str">
            <v>BRS -Brokerage Fee S</v>
          </cell>
        </row>
        <row r="3217">
          <cell r="A3217" t="str">
            <v>GF.0710.011.003</v>
          </cell>
          <cell r="B3217" t="str">
            <v>BRS-Bond Fees</v>
          </cell>
        </row>
        <row r="3218">
          <cell r="A3218" t="str">
            <v>GF.0710.013.01</v>
          </cell>
          <cell r="B3218" t="str">
            <v>BRS - Interest Recei</v>
          </cell>
        </row>
        <row r="3219">
          <cell r="A3219" t="str">
            <v>GF.0710.014.01</v>
          </cell>
          <cell r="B3219" t="str">
            <v>BRS -Rev Financing o</v>
          </cell>
        </row>
        <row r="3220">
          <cell r="A3220" t="str">
            <v>GF.0710.018.05</v>
          </cell>
          <cell r="B3220" t="str">
            <v>BRS MRP Crossrail</v>
          </cell>
        </row>
        <row r="3221">
          <cell r="A3221" t="str">
            <v>GF.0710.700.810</v>
          </cell>
          <cell r="B3221" t="str">
            <v>BRS-REFCUS</v>
          </cell>
        </row>
        <row r="3222">
          <cell r="A3222" t="str">
            <v>GF.0710.995</v>
          </cell>
          <cell r="B3222" t="str">
            <v>BRS Trf to BRS Acct</v>
          </cell>
        </row>
        <row r="3223">
          <cell r="A3223" t="str">
            <v>GF.0710.996</v>
          </cell>
          <cell r="B3223" t="str">
            <v>BRS Trf fr BRS Acct</v>
          </cell>
        </row>
        <row r="3224">
          <cell r="A3224" t="str">
            <v>GF.0710.999.08</v>
          </cell>
          <cell r="B3224" t="str">
            <v>BRS-Trf REFCUS to CA</v>
          </cell>
        </row>
        <row r="3225">
          <cell r="A3225" t="str">
            <v>GF.0715</v>
          </cell>
          <cell r="B3225" t="str">
            <v>Northern Line Ext</v>
          </cell>
        </row>
        <row r="3226">
          <cell r="A3226" t="str">
            <v>GF.0715.400</v>
          </cell>
          <cell r="B3226" t="str">
            <v>NLE-Income</v>
          </cell>
        </row>
        <row r="3227">
          <cell r="A3227" t="str">
            <v>GF.0715.400.001</v>
          </cell>
          <cell r="B3227" t="str">
            <v>NLE Income S106/CIL</v>
          </cell>
        </row>
        <row r="3228">
          <cell r="A3228" t="str">
            <v>GF.0715.500</v>
          </cell>
          <cell r="B3228" t="str">
            <v>NLE-Expenditure</v>
          </cell>
        </row>
        <row r="3229">
          <cell r="A3229" t="str">
            <v>GF.0715.500.001</v>
          </cell>
          <cell r="B3229" t="str">
            <v>NLE-Fees</v>
          </cell>
        </row>
        <row r="3230">
          <cell r="A3230" t="str">
            <v>GF.0715.500.002</v>
          </cell>
          <cell r="B3230" t="str">
            <v>NLE-Recharges fr GLA</v>
          </cell>
        </row>
        <row r="3231">
          <cell r="A3231" t="str">
            <v>GF.0715.700</v>
          </cell>
          <cell r="B3231" t="str">
            <v>NLE-REFCUS</v>
          </cell>
        </row>
        <row r="3232">
          <cell r="A3232" t="str">
            <v>GF.0715.700.001</v>
          </cell>
          <cell r="B3232" t="str">
            <v>NLE-REFCUS TfL</v>
          </cell>
        </row>
        <row r="3233">
          <cell r="A3233" t="str">
            <v>GF.0715.900</v>
          </cell>
          <cell r="B3233" t="str">
            <v>NLE-Interest &amp; Fees</v>
          </cell>
        </row>
        <row r="3234">
          <cell r="A3234" t="str">
            <v>GF.0715.900.400</v>
          </cell>
          <cell r="B3234" t="str">
            <v>NLE-Interest Receiva</v>
          </cell>
        </row>
        <row r="3235">
          <cell r="A3235" t="str">
            <v>GF.0715.900.500</v>
          </cell>
          <cell r="B3235" t="str">
            <v>NLE-Interest Pay LT</v>
          </cell>
        </row>
        <row r="3236">
          <cell r="A3236" t="str">
            <v>GF.0715.900.505</v>
          </cell>
          <cell r="B3236" t="str">
            <v>NLE-Indx Bond Uplft</v>
          </cell>
        </row>
        <row r="3237">
          <cell r="A3237" t="str">
            <v>GF.0715.900.508</v>
          </cell>
          <cell r="B3237" t="str">
            <v>NLE-Brokers Fees</v>
          </cell>
        </row>
        <row r="3238">
          <cell r="A3238" t="str">
            <v>GF.0715.999</v>
          </cell>
          <cell r="B3238" t="str">
            <v>NLE-MIRS</v>
          </cell>
        </row>
        <row r="3239">
          <cell r="A3239" t="str">
            <v>GF.0715.999.001</v>
          </cell>
          <cell r="B3239" t="str">
            <v>NLE-Rev Fin of Capit</v>
          </cell>
        </row>
        <row r="3240">
          <cell r="A3240" t="str">
            <v>GF.0715.999.005</v>
          </cell>
          <cell r="B3240" t="str">
            <v>NLE-REFCUS to CAA</v>
          </cell>
        </row>
        <row r="3241">
          <cell r="A3241" t="str">
            <v>GX.9990</v>
          </cell>
          <cell r="B3241" t="str">
            <v>NDR Pool</v>
          </cell>
        </row>
        <row r="3242">
          <cell r="A3242" t="str">
            <v>GX.9990.001</v>
          </cell>
          <cell r="B3242" t="str">
            <v>NDR Pool-City of Lon</v>
          </cell>
        </row>
        <row r="3243">
          <cell r="A3243" t="str">
            <v>GX.9990.002</v>
          </cell>
          <cell r="B3243" t="str">
            <v>NDR Pool-Bark &amp; Dagn</v>
          </cell>
        </row>
        <row r="3244">
          <cell r="A3244" t="str">
            <v>GX.9990.003</v>
          </cell>
          <cell r="B3244" t="str">
            <v>NDR Pool-Barnet</v>
          </cell>
        </row>
        <row r="3245">
          <cell r="A3245" t="str">
            <v>GX.9990.004</v>
          </cell>
          <cell r="B3245" t="str">
            <v>NDR Pool-Bexley</v>
          </cell>
        </row>
        <row r="3246">
          <cell r="A3246" t="str">
            <v>GX.9990.005</v>
          </cell>
          <cell r="B3246" t="str">
            <v>NDR Pool-Brent</v>
          </cell>
        </row>
        <row r="3247">
          <cell r="A3247" t="str">
            <v>GX.9990.006</v>
          </cell>
          <cell r="B3247" t="str">
            <v>NDR Pool-Bromley</v>
          </cell>
        </row>
        <row r="3248">
          <cell r="A3248" t="str">
            <v>GX.9990.007</v>
          </cell>
          <cell r="B3248" t="str">
            <v>NDR Pool-Camden</v>
          </cell>
        </row>
        <row r="3249">
          <cell r="A3249" t="str">
            <v>GX.9990.008</v>
          </cell>
          <cell r="B3249" t="str">
            <v>NDR Pool-Croydon</v>
          </cell>
        </row>
        <row r="3250">
          <cell r="A3250" t="str">
            <v>GX.9990.009</v>
          </cell>
          <cell r="B3250" t="str">
            <v>NDR Pool-Ealing</v>
          </cell>
        </row>
        <row r="3251">
          <cell r="A3251" t="str">
            <v>GX.9990.010</v>
          </cell>
          <cell r="B3251" t="str">
            <v>NDR Pool-Enfield</v>
          </cell>
        </row>
        <row r="3252">
          <cell r="A3252" t="str">
            <v>GX.9990.011</v>
          </cell>
          <cell r="B3252" t="str">
            <v>NDR Pool-Greenwich</v>
          </cell>
        </row>
        <row r="3253">
          <cell r="A3253" t="str">
            <v>GX.9990.012</v>
          </cell>
          <cell r="B3253" t="str">
            <v>NDR Pool-Hackney</v>
          </cell>
        </row>
        <row r="3254">
          <cell r="A3254" t="str">
            <v>GX.9990.013</v>
          </cell>
          <cell r="B3254" t="str">
            <v>NDR Pool-Hammer &amp;Ful</v>
          </cell>
        </row>
        <row r="3255">
          <cell r="A3255" t="str">
            <v>GX.9990.014</v>
          </cell>
          <cell r="B3255" t="str">
            <v>NDR Pool-Haringey</v>
          </cell>
        </row>
        <row r="3256">
          <cell r="A3256" t="str">
            <v>GX.9990.015</v>
          </cell>
          <cell r="B3256" t="str">
            <v>NDR Pool-Harrow</v>
          </cell>
        </row>
        <row r="3257">
          <cell r="A3257" t="str">
            <v>GX.9990.016</v>
          </cell>
          <cell r="B3257" t="str">
            <v>NDR Pool-Havering</v>
          </cell>
        </row>
        <row r="3258">
          <cell r="A3258" t="str">
            <v>GX.9990.017</v>
          </cell>
          <cell r="B3258" t="str">
            <v>NDR Pool-Hillingdon</v>
          </cell>
        </row>
        <row r="3259">
          <cell r="A3259" t="str">
            <v>GX.9990.018</v>
          </cell>
          <cell r="B3259" t="str">
            <v>NDR Pool-Hounslow</v>
          </cell>
        </row>
        <row r="3260">
          <cell r="A3260" t="str">
            <v>GX.9990.019</v>
          </cell>
          <cell r="B3260" t="str">
            <v>NDR Pool-Islington</v>
          </cell>
        </row>
        <row r="3261">
          <cell r="A3261" t="str">
            <v>GX.9990.020</v>
          </cell>
          <cell r="B3261" t="str">
            <v>NDR Pool-Ken &amp; Chels</v>
          </cell>
        </row>
        <row r="3262">
          <cell r="A3262" t="str">
            <v>GX.9990.021</v>
          </cell>
          <cell r="B3262" t="str">
            <v>NDR Pool-Kingston Up</v>
          </cell>
        </row>
        <row r="3263">
          <cell r="A3263" t="str">
            <v>GX.9990.022</v>
          </cell>
          <cell r="B3263" t="str">
            <v>NDR Pool-Lambeth</v>
          </cell>
        </row>
        <row r="3264">
          <cell r="A3264" t="str">
            <v>GX.9990.023</v>
          </cell>
          <cell r="B3264" t="str">
            <v>NDR Pool-Lewisham</v>
          </cell>
        </row>
        <row r="3265">
          <cell r="A3265" t="str">
            <v>GX.9990.024</v>
          </cell>
          <cell r="B3265" t="str">
            <v>NDR Pool-Merton</v>
          </cell>
        </row>
        <row r="3266">
          <cell r="A3266" t="str">
            <v>GX.9990.025</v>
          </cell>
          <cell r="B3266" t="str">
            <v>NDR Pool-Newham</v>
          </cell>
        </row>
        <row r="3267">
          <cell r="A3267" t="str">
            <v>GX.9990.026</v>
          </cell>
          <cell r="B3267" t="str">
            <v>NDR Pool-Redbridge</v>
          </cell>
        </row>
        <row r="3268">
          <cell r="A3268" t="str">
            <v>GX.9990.027</v>
          </cell>
          <cell r="B3268" t="str">
            <v>NDR Pool-Richmond Up</v>
          </cell>
        </row>
        <row r="3269">
          <cell r="A3269" t="str">
            <v>GX.9990.028</v>
          </cell>
          <cell r="B3269" t="str">
            <v>NDR Pool-Southwark</v>
          </cell>
        </row>
        <row r="3270">
          <cell r="A3270" t="str">
            <v>GX.9990.029</v>
          </cell>
          <cell r="B3270" t="str">
            <v>NDR Pool-Sutton</v>
          </cell>
        </row>
        <row r="3271">
          <cell r="A3271" t="str">
            <v>GX.9990.030</v>
          </cell>
          <cell r="B3271" t="str">
            <v>NDR Pool-Tower Hmlts</v>
          </cell>
        </row>
        <row r="3272">
          <cell r="A3272" t="str">
            <v>GX.9990.031</v>
          </cell>
          <cell r="B3272" t="str">
            <v>NDR Pool-Waltham For</v>
          </cell>
        </row>
        <row r="3273">
          <cell r="A3273" t="str">
            <v>GX.9990.032</v>
          </cell>
          <cell r="B3273" t="str">
            <v>NDR Pool-Wandsworth</v>
          </cell>
        </row>
        <row r="3274">
          <cell r="A3274" t="str">
            <v>GX.9990.033</v>
          </cell>
          <cell r="B3274" t="str">
            <v>NDR Pool-Westminster</v>
          </cell>
        </row>
        <row r="3275">
          <cell r="A3275" t="str">
            <v>GX.9990.400</v>
          </cell>
          <cell r="B3275" t="str">
            <v>NDR Pool-GLA Growth</v>
          </cell>
        </row>
        <row r="3276">
          <cell r="A3276" t="str">
            <v>GX.9990.410</v>
          </cell>
          <cell r="B3276" t="str">
            <v>NDR Pool-SIP account</v>
          </cell>
        </row>
        <row r="3277">
          <cell r="A3277" t="str">
            <v>GX.9990.500</v>
          </cell>
          <cell r="B3277" t="str">
            <v>NDR Pool-Tariff</v>
          </cell>
        </row>
        <row r="3278">
          <cell r="A3278" t="str">
            <v>GX.9990.505</v>
          </cell>
          <cell r="B3278" t="str">
            <v>NDR Pool-GLA Contri</v>
          </cell>
        </row>
        <row r="3279">
          <cell r="A3279" t="str">
            <v>GF.0718</v>
          </cell>
          <cell r="B3279" t="str">
            <v>Treasury Services</v>
          </cell>
        </row>
        <row r="3280">
          <cell r="A3280" t="str">
            <v>GF.0718.001</v>
          </cell>
          <cell r="B3280" t="str">
            <v>Treasury Staffing</v>
          </cell>
        </row>
        <row r="3281">
          <cell r="A3281" t="str">
            <v>GF.0718.002</v>
          </cell>
          <cell r="B3281" t="str">
            <v>Corporate Administra</v>
          </cell>
        </row>
        <row r="3282">
          <cell r="A3282" t="str">
            <v>GF.0718.003</v>
          </cell>
          <cell r="B3282" t="str">
            <v>Interest Payable</v>
          </cell>
        </row>
        <row r="3283">
          <cell r="A3283" t="str">
            <v>GF.0718.003.001</v>
          </cell>
          <cell r="B3283" t="str">
            <v>Interest Payable Lon</v>
          </cell>
        </row>
        <row r="3284">
          <cell r="A3284" t="str">
            <v>GF.0718.003.002</v>
          </cell>
          <cell r="B3284" t="str">
            <v>Interest Payable Sho</v>
          </cell>
        </row>
        <row r="3285">
          <cell r="A3285" t="str">
            <v>GF.0718.004</v>
          </cell>
          <cell r="B3285" t="str">
            <v>Brokerage Fee</v>
          </cell>
        </row>
        <row r="3286">
          <cell r="A3286" t="str">
            <v>GF.0718.004.001</v>
          </cell>
          <cell r="B3286" t="str">
            <v>Brokerage Fee Long</v>
          </cell>
        </row>
        <row r="3287">
          <cell r="A3287" t="str">
            <v>GF.0718.004.002</v>
          </cell>
          <cell r="B3287" t="str">
            <v>Brokerage Fee Short</v>
          </cell>
        </row>
        <row r="3288">
          <cell r="A3288" t="str">
            <v>GF.0718.005</v>
          </cell>
          <cell r="B3288" t="str">
            <v>Interest Receivable</v>
          </cell>
        </row>
        <row r="3289">
          <cell r="A3289" t="str">
            <v>GF.0718.005.001</v>
          </cell>
          <cell r="B3289" t="str">
            <v>NLE Interest Receiva</v>
          </cell>
        </row>
        <row r="3290">
          <cell r="A3290" t="str">
            <v>GF.0718.005.002</v>
          </cell>
          <cell r="B3290" t="str">
            <v>RMBS Interest Receiv</v>
          </cell>
        </row>
        <row r="3291">
          <cell r="A3291" t="str">
            <v>GF.0718.005.003</v>
          </cell>
          <cell r="B3291" t="str">
            <v>RMBS Premium Buying</v>
          </cell>
        </row>
        <row r="3292">
          <cell r="A3292" t="str">
            <v>GF.0718.005.004</v>
          </cell>
          <cell r="B3292" t="str">
            <v>RMBS Discount Buying</v>
          </cell>
        </row>
        <row r="3293">
          <cell r="A3293" t="str">
            <v>GF.0718.005.005</v>
          </cell>
          <cell r="B3293" t="str">
            <v>RMBS Premium Selling</v>
          </cell>
        </row>
        <row r="3294">
          <cell r="A3294" t="str">
            <v>GF.0718.005.006</v>
          </cell>
          <cell r="B3294" t="str">
            <v>RMBS Discount Sellin</v>
          </cell>
        </row>
        <row r="3295">
          <cell r="A3295" t="str">
            <v>GF.0718.006</v>
          </cell>
          <cell r="B3295" t="str">
            <v>Inv Mngt Fees</v>
          </cell>
        </row>
        <row r="3296">
          <cell r="A3296" t="str">
            <v>GF.0718.006.001</v>
          </cell>
          <cell r="B3296" t="str">
            <v>RMBS Inv Mngt Fees</v>
          </cell>
        </row>
        <row r="3297">
          <cell r="A3297" t="str">
            <v>GF.0718.990</v>
          </cell>
          <cell r="B3297" t="str">
            <v>London Treasury Ltd</v>
          </cell>
        </row>
        <row r="3298">
          <cell r="A3298" t="str">
            <v>GF.0710.009.505</v>
          </cell>
          <cell r="B3298" t="str">
            <v>LLDC- Funds Paid</v>
          </cell>
        </row>
        <row r="3299">
          <cell r="A3299" t="str">
            <v>GF.0710.010.001.02</v>
          </cell>
          <cell r="B3299" t="str">
            <v>NLE-Int Pay-LT</v>
          </cell>
        </row>
        <row r="3300">
          <cell r="A3300" t="str">
            <v>GF.0710.010.002.02</v>
          </cell>
          <cell r="B3300" t="str">
            <v>NLE-Int Pay-ST</v>
          </cell>
        </row>
        <row r="3301">
          <cell r="A3301" t="str">
            <v>GF.0710.010.002.03</v>
          </cell>
          <cell r="B3301" t="str">
            <v>HZ-Int Pay-ST</v>
          </cell>
        </row>
        <row r="3302">
          <cell r="A3302" t="str">
            <v>GF.0710.011.004</v>
          </cell>
          <cell r="B3302" t="str">
            <v>NLE - Bond Fees</v>
          </cell>
        </row>
        <row r="3303">
          <cell r="A3303" t="str">
            <v>GF.0710.019.004</v>
          </cell>
          <cell r="B3303" t="str">
            <v>LGF- InterRecvble -L</v>
          </cell>
        </row>
        <row r="3304">
          <cell r="A3304" t="str">
            <v>GF.0710.019.005</v>
          </cell>
          <cell r="B3304" t="str">
            <v>LGF-Fund Mngr Fee -L</v>
          </cell>
        </row>
        <row r="3305">
          <cell r="A3305" t="str">
            <v>GF.0719</v>
          </cell>
          <cell r="B3305" t="str">
            <v>Corp Projects</v>
          </cell>
        </row>
        <row r="3306">
          <cell r="A3306" t="str">
            <v>GF.0719.001</v>
          </cell>
          <cell r="B3306" t="str">
            <v>Elephant &amp; Castle</v>
          </cell>
        </row>
        <row r="3307">
          <cell r="A3307" t="str">
            <v>GF.0719.001.401</v>
          </cell>
          <cell r="B3307" t="str">
            <v>Eleph &amp; Cstl-Rev Inc</v>
          </cell>
        </row>
        <row r="3308">
          <cell r="A3308" t="str">
            <v>GF.0719.001.501</v>
          </cell>
          <cell r="B3308" t="str">
            <v>Eleph &amp; Cstl-Rev Exp</v>
          </cell>
        </row>
        <row r="3309">
          <cell r="A3309" t="str">
            <v>GF.0719.002</v>
          </cell>
          <cell r="B3309" t="str">
            <v>Contribution from Re</v>
          </cell>
        </row>
        <row r="3310">
          <cell r="A3310" t="str">
            <v>GF.0719.005</v>
          </cell>
          <cell r="B3310" t="str">
            <v>Cultural Ed District</v>
          </cell>
        </row>
        <row r="3311">
          <cell r="A3311" t="str">
            <v>GF.0719.006</v>
          </cell>
          <cell r="B3311" t="str">
            <v>Growth fnded by NDR</v>
          </cell>
        </row>
        <row r="3312">
          <cell r="A3312" t="str">
            <v>GF.0719.007</v>
          </cell>
          <cell r="B3312" t="str">
            <v>Group collab projcts</v>
          </cell>
        </row>
        <row r="3313">
          <cell r="A3313" t="str">
            <v>GF.0720</v>
          </cell>
          <cell r="B3313" t="str">
            <v>Facilities Managemen</v>
          </cell>
        </row>
        <row r="3314">
          <cell r="A3314" t="str">
            <v>GF.0720.001</v>
          </cell>
          <cell r="B3314" t="str">
            <v>Facilities Managemen</v>
          </cell>
        </row>
        <row r="3315">
          <cell r="A3315" t="str">
            <v>GF.0720.002</v>
          </cell>
          <cell r="B3315" t="str">
            <v>Corporate Adminstrat</v>
          </cell>
        </row>
        <row r="3316">
          <cell r="A3316" t="str">
            <v>GF.0720.003</v>
          </cell>
          <cell r="B3316" t="str">
            <v>City Hall Events &amp; L</v>
          </cell>
        </row>
        <row r="3317">
          <cell r="A3317" t="str">
            <v>GF.0720.004</v>
          </cell>
          <cell r="B3317" t="str">
            <v>City Hall General</v>
          </cell>
        </row>
        <row r="3318">
          <cell r="A3318" t="str">
            <v>GF.0720.005</v>
          </cell>
          <cell r="B3318" t="str">
            <v>City Hall Infrastruc</v>
          </cell>
        </row>
        <row r="3319">
          <cell r="A3319" t="str">
            <v>GF.0720.006</v>
          </cell>
          <cell r="B3319" t="str">
            <v>City Hall Support Se</v>
          </cell>
        </row>
        <row r="3320">
          <cell r="A3320" t="str">
            <v>GF.0720.007</v>
          </cell>
          <cell r="B3320" t="str">
            <v>City Hall Amenities</v>
          </cell>
        </row>
        <row r="3321">
          <cell r="A3321" t="str">
            <v>GF.0720.008</v>
          </cell>
          <cell r="B3321" t="str">
            <v>Citizenship Cermony</v>
          </cell>
        </row>
        <row r="3322">
          <cell r="A3322" t="str">
            <v>GF.0720.009</v>
          </cell>
          <cell r="B3322" t="str">
            <v>Euro Elections</v>
          </cell>
        </row>
        <row r="3323">
          <cell r="A3323" t="str">
            <v>GF.0720.010</v>
          </cell>
          <cell r="B3323" t="str">
            <v>Union Street</v>
          </cell>
        </row>
        <row r="3324">
          <cell r="A3324" t="str">
            <v>GF.0720.011</v>
          </cell>
          <cell r="B3324" t="str">
            <v>1 Stratford Place</v>
          </cell>
        </row>
        <row r="3325">
          <cell r="A3325" t="str">
            <v>GF.0721</v>
          </cell>
          <cell r="B3325" t="str">
            <v>Support and Corporat</v>
          </cell>
        </row>
        <row r="3326">
          <cell r="A3326" t="str">
            <v>GF.0721.001</v>
          </cell>
          <cell r="B3326" t="str">
            <v>Support Services</v>
          </cell>
        </row>
        <row r="3327">
          <cell r="A3327" t="str">
            <v>GF.0721.002</v>
          </cell>
          <cell r="B3327" t="str">
            <v>Corporate Administra</v>
          </cell>
        </row>
        <row r="3328">
          <cell r="A3328" t="str">
            <v>GF.0722</v>
          </cell>
          <cell r="B3328" t="str">
            <v>London Squares</v>
          </cell>
        </row>
        <row r="3329">
          <cell r="A3329" t="str">
            <v>GF.0722.001</v>
          </cell>
          <cell r="B3329" t="str">
            <v>Christmas Tree Cermo</v>
          </cell>
        </row>
        <row r="3330">
          <cell r="A3330" t="str">
            <v>GF.0722.002</v>
          </cell>
          <cell r="B3330" t="str">
            <v>Event Management</v>
          </cell>
        </row>
        <row r="3331">
          <cell r="A3331" t="str">
            <v>GF.0722.003</v>
          </cell>
          <cell r="B3331" t="str">
            <v>Publicity &amp; Data Col</v>
          </cell>
        </row>
        <row r="3332">
          <cell r="A3332" t="str">
            <v>GF.0722.004</v>
          </cell>
          <cell r="B3332" t="str">
            <v>Fountain Lighting In</v>
          </cell>
        </row>
        <row r="3333">
          <cell r="A3333" t="str">
            <v>GF.0722.005</v>
          </cell>
          <cell r="B3333" t="str">
            <v>Squares Income</v>
          </cell>
        </row>
        <row r="3334">
          <cell r="A3334" t="str">
            <v>0GW0723.001.05</v>
          </cell>
          <cell r="B3334" t="str">
            <v>Do Not Use</v>
          </cell>
        </row>
        <row r="3335">
          <cell r="A3335" t="str">
            <v>DELETE-GW0723.001</v>
          </cell>
          <cell r="B3335" t="str">
            <v>P/2001/DELETE-GW0723</v>
          </cell>
        </row>
        <row r="3336">
          <cell r="A3336" t="str">
            <v>DELETE-GW0723.001</v>
          </cell>
          <cell r="B3336" t="str">
            <v>City Hall Infrastruc</v>
          </cell>
        </row>
        <row r="3337">
          <cell r="A3337" t="str">
            <v>GF.0723</v>
          </cell>
          <cell r="B3337" t="str">
            <v>Infrastructure</v>
          </cell>
        </row>
        <row r="3338">
          <cell r="A3338" t="str">
            <v>GF.0723.001</v>
          </cell>
          <cell r="B3338" t="str">
            <v>Infrastructure Gener</v>
          </cell>
        </row>
        <row r="3339">
          <cell r="A3339" t="str">
            <v>GF.0723.002</v>
          </cell>
          <cell r="B3339" t="str">
            <v>Christmas Tree</v>
          </cell>
        </row>
        <row r="3340">
          <cell r="A3340" t="str">
            <v>GF.0723.003</v>
          </cell>
          <cell r="B3340" t="str">
            <v>Mechanical and Elect</v>
          </cell>
        </row>
        <row r="3341">
          <cell r="A3341" t="str">
            <v>GF.0723.004</v>
          </cell>
          <cell r="B3341" t="str">
            <v>City Hall Window Cle</v>
          </cell>
        </row>
        <row r="3342">
          <cell r="A3342" t="str">
            <v>GF.0723.005</v>
          </cell>
          <cell r="B3342" t="str">
            <v>Broadcasting Service</v>
          </cell>
        </row>
        <row r="3343">
          <cell r="A3343" t="str">
            <v>GF.0723.006</v>
          </cell>
          <cell r="B3343" t="str">
            <v>Squares Fabric Conse</v>
          </cell>
        </row>
        <row r="3344">
          <cell r="A3344" t="str">
            <v>GF.0723.007</v>
          </cell>
          <cell r="B3344" t="str">
            <v>Health &amp; Safety</v>
          </cell>
        </row>
        <row r="3345">
          <cell r="A3345" t="str">
            <v>GF.0723.008</v>
          </cell>
          <cell r="B3345" t="str">
            <v>Pest Control</v>
          </cell>
        </row>
        <row r="3346">
          <cell r="A3346" t="str">
            <v>GF.0723.009</v>
          </cell>
          <cell r="B3346" t="str">
            <v>Technical Consultant</v>
          </cell>
        </row>
        <row r="3347">
          <cell r="A3347" t="str">
            <v>GN.0723</v>
          </cell>
          <cell r="B3347" t="str">
            <v>FM City Hall Capital</v>
          </cell>
        </row>
        <row r="3348">
          <cell r="A3348" t="str">
            <v>GN.0723.001</v>
          </cell>
          <cell r="B3348" t="str">
            <v>City Hall Infrastruc</v>
          </cell>
        </row>
        <row r="3349">
          <cell r="A3349" t="str">
            <v>GW0723.001.02</v>
          </cell>
          <cell r="B3349" t="str">
            <v>Benches LLR</v>
          </cell>
        </row>
        <row r="3350">
          <cell r="A3350" t="str">
            <v>GW0723.001.03</v>
          </cell>
          <cell r="B3350" t="str">
            <v>Teapoint</v>
          </cell>
        </row>
        <row r="3351">
          <cell r="A3351" t="str">
            <v>GW0723.001.04</v>
          </cell>
          <cell r="B3351" t="str">
            <v>Security CCTV</v>
          </cell>
        </row>
        <row r="3352">
          <cell r="A3352" t="str">
            <v>GW0723.001.05</v>
          </cell>
          <cell r="B3352" t="str">
            <v>Broadcast Equipment</v>
          </cell>
        </row>
        <row r="3353">
          <cell r="A3353" t="str">
            <v>GW0723.001.06</v>
          </cell>
          <cell r="B3353" t="str">
            <v>Disabled Toilet</v>
          </cell>
        </row>
        <row r="3354">
          <cell r="A3354" t="str">
            <v>GW0723.001.07</v>
          </cell>
          <cell r="B3354" t="str">
            <v>New floor LLR</v>
          </cell>
        </row>
        <row r="3355">
          <cell r="A3355" t="str">
            <v>GW0723.001.11</v>
          </cell>
          <cell r="B3355" t="str">
            <v>Energy Efficiency</v>
          </cell>
        </row>
        <row r="3356">
          <cell r="A3356" t="str">
            <v>GW0723.001.12</v>
          </cell>
          <cell r="B3356" t="str">
            <v>Accoustic Works</v>
          </cell>
        </row>
        <row r="3357">
          <cell r="A3357" t="str">
            <v>GW0723.001.13</v>
          </cell>
          <cell r="B3357" t="str">
            <v>Access Machine</v>
          </cell>
        </row>
        <row r="3358">
          <cell r="A3358" t="str">
            <v>GF.0724</v>
          </cell>
          <cell r="B3358" t="str">
            <v>London Resilience</v>
          </cell>
        </row>
        <row r="3359">
          <cell r="A3359" t="str">
            <v>GF.0724.001</v>
          </cell>
          <cell r="B3359" t="str">
            <v>London Resilience St</v>
          </cell>
        </row>
        <row r="3360">
          <cell r="A3360" t="str">
            <v>GF.0724.002</v>
          </cell>
          <cell r="B3360" t="str">
            <v>London Reilience Gen</v>
          </cell>
        </row>
        <row r="3361">
          <cell r="A3361" t="str">
            <v>GF.0725</v>
          </cell>
          <cell r="B3361" t="str">
            <v>Squares</v>
          </cell>
        </row>
        <row r="3362">
          <cell r="A3362" t="str">
            <v>GF.0725.001</v>
          </cell>
          <cell r="B3362" t="str">
            <v>Squares Staffing</v>
          </cell>
        </row>
        <row r="3363">
          <cell r="A3363" t="str">
            <v>GF.0725.002</v>
          </cell>
          <cell r="B3363" t="str">
            <v>Squares Event Manage</v>
          </cell>
        </row>
        <row r="3364">
          <cell r="A3364" t="str">
            <v>GF.0725.003</v>
          </cell>
          <cell r="B3364" t="str">
            <v>Squares Publicity &amp;</v>
          </cell>
        </row>
        <row r="3365">
          <cell r="A3365" t="str">
            <v>GF.0725.004</v>
          </cell>
          <cell r="B3365" t="str">
            <v>Squares Infrastructu</v>
          </cell>
        </row>
        <row r="3366">
          <cell r="A3366" t="str">
            <v>GF.0725.005</v>
          </cell>
          <cell r="B3366" t="str">
            <v>Christmas Tree</v>
          </cell>
        </row>
        <row r="3367">
          <cell r="A3367" t="str">
            <v>GF.0725.006</v>
          </cell>
          <cell r="B3367" t="str">
            <v>Squares Income</v>
          </cell>
        </row>
        <row r="3368">
          <cell r="A3368" t="str">
            <v>GF.0725.007</v>
          </cell>
          <cell r="B3368" t="str">
            <v>Squares Security</v>
          </cell>
        </row>
        <row r="3369">
          <cell r="A3369" t="str">
            <v>GF.0725.008</v>
          </cell>
          <cell r="B3369" t="str">
            <v>Legal Fees - Squares</v>
          </cell>
        </row>
        <row r="3370">
          <cell r="A3370" t="str">
            <v>GF.0725.009</v>
          </cell>
          <cell r="B3370" t="str">
            <v>Insurance - Squares</v>
          </cell>
        </row>
        <row r="3371">
          <cell r="A3371" t="str">
            <v>GF.0726</v>
          </cell>
          <cell r="B3371" t="str">
            <v>Amenities</v>
          </cell>
        </row>
        <row r="3372">
          <cell r="A3372" t="str">
            <v>GF.0726.001</v>
          </cell>
          <cell r="B3372" t="str">
            <v>Amenities Services</v>
          </cell>
        </row>
        <row r="3373">
          <cell r="A3373" t="str">
            <v>GF.0726.002</v>
          </cell>
          <cell r="B3373" t="str">
            <v>Amenities Events</v>
          </cell>
        </row>
        <row r="3374">
          <cell r="A3374" t="str">
            <v>GF.0730</v>
          </cell>
          <cell r="B3374" t="str">
            <v>Human Resources</v>
          </cell>
        </row>
        <row r="3375">
          <cell r="A3375" t="str">
            <v>GF.0730.001</v>
          </cell>
          <cell r="B3375" t="str">
            <v>HR staff &amp; other</v>
          </cell>
        </row>
        <row r="3376">
          <cell r="A3376" t="str">
            <v>GF.0730.002</v>
          </cell>
          <cell r="B3376" t="str">
            <v>Recuritment</v>
          </cell>
        </row>
        <row r="3377">
          <cell r="A3377" t="str">
            <v>GF.0730.003</v>
          </cell>
          <cell r="B3377" t="str">
            <v>HR Work Placement Pr</v>
          </cell>
        </row>
        <row r="3378">
          <cell r="A3378" t="str">
            <v>GF.0730.004</v>
          </cell>
          <cell r="B3378" t="str">
            <v>Corporate Learing &amp;</v>
          </cell>
        </row>
        <row r="3379">
          <cell r="A3379" t="str">
            <v>GF.0730.004.001</v>
          </cell>
          <cell r="B3379" t="str">
            <v>Mangement Developmen</v>
          </cell>
        </row>
        <row r="3380">
          <cell r="A3380" t="str">
            <v>GF.0730.004.002</v>
          </cell>
          <cell r="B3380" t="str">
            <v>Equalities and Targe</v>
          </cell>
        </row>
        <row r="3381">
          <cell r="A3381" t="str">
            <v>GF.0730.004.003</v>
          </cell>
          <cell r="B3381" t="str">
            <v>Professional Develop</v>
          </cell>
        </row>
        <row r="3382">
          <cell r="A3382" t="str">
            <v>GF.0730.004.004</v>
          </cell>
          <cell r="B3382" t="str">
            <v>Corporate Traning Pr</v>
          </cell>
        </row>
        <row r="3383">
          <cell r="A3383" t="str">
            <v>GF.0730.004.005</v>
          </cell>
          <cell r="B3383" t="str">
            <v>Orgnaisatinal Change</v>
          </cell>
        </row>
        <row r="3384">
          <cell r="A3384" t="str">
            <v>GF.0730.005</v>
          </cell>
          <cell r="B3384" t="str">
            <v>W/Place &amp; Reasbl Adj</v>
          </cell>
        </row>
        <row r="3385">
          <cell r="A3385" t="str">
            <v>GF.0730.006</v>
          </cell>
          <cell r="B3385" t="str">
            <v>Women in Leadership</v>
          </cell>
        </row>
        <row r="3386">
          <cell r="A3386" t="str">
            <v>DELETE-GW0740.002</v>
          </cell>
          <cell r="B3386" t="str">
            <v>P/2001/DELETE-GW0740</v>
          </cell>
        </row>
        <row r="3387">
          <cell r="A3387" t="str">
            <v>DELETE-GW0740.001</v>
          </cell>
          <cell r="B3387" t="str">
            <v>ICT Development</v>
          </cell>
        </row>
        <row r="3388">
          <cell r="A3388" t="str">
            <v>DELETE-GW0740.002</v>
          </cell>
          <cell r="B3388" t="str">
            <v>ICT Infrastructure</v>
          </cell>
        </row>
        <row r="3389">
          <cell r="A3389" t="str">
            <v>GF.0740</v>
          </cell>
          <cell r="B3389" t="str">
            <v>Technology Group</v>
          </cell>
        </row>
        <row r="3390">
          <cell r="A3390" t="str">
            <v>GF.0740.001</v>
          </cell>
          <cell r="B3390" t="str">
            <v>Tech Group staffing</v>
          </cell>
        </row>
        <row r="3391">
          <cell r="A3391" t="str">
            <v>GF.0740.002</v>
          </cell>
          <cell r="B3391" t="str">
            <v>Corporate ICT System</v>
          </cell>
        </row>
        <row r="3392">
          <cell r="A3392" t="str">
            <v>GF.0740.002.001</v>
          </cell>
          <cell r="B3392" t="str">
            <v>Printer Lease</v>
          </cell>
        </row>
        <row r="3393">
          <cell r="A3393" t="str">
            <v>GF.0740.002.001.001</v>
          </cell>
          <cell r="B3393" t="str">
            <v>Licensing Enterprise</v>
          </cell>
        </row>
        <row r="3394">
          <cell r="A3394" t="str">
            <v>GF.0740.003</v>
          </cell>
          <cell r="B3394" t="str">
            <v>TG Programme Deliver</v>
          </cell>
        </row>
        <row r="3395">
          <cell r="A3395" t="str">
            <v>GF.0740.003.001</v>
          </cell>
          <cell r="B3395" t="str">
            <v>LG2014</v>
          </cell>
        </row>
        <row r="3396">
          <cell r="A3396" t="str">
            <v>GF.0740.003.001.001</v>
          </cell>
          <cell r="B3396" t="str">
            <v>Digital Delivery</v>
          </cell>
        </row>
        <row r="3397">
          <cell r="A3397" t="str">
            <v>GF.0740.003.002</v>
          </cell>
          <cell r="B3397" t="str">
            <v>Network Infra</v>
          </cell>
        </row>
        <row r="3398">
          <cell r="A3398" t="str">
            <v>GF.0740.003.003</v>
          </cell>
          <cell r="B3398" t="str">
            <v>Cloud Services</v>
          </cell>
        </row>
        <row r="3399">
          <cell r="A3399" t="str">
            <v>GF.0740.004</v>
          </cell>
          <cell r="B3399" t="str">
            <v>Shared Services</v>
          </cell>
        </row>
        <row r="3400">
          <cell r="A3400" t="str">
            <v>GN.0740</v>
          </cell>
          <cell r="B3400" t="str">
            <v>TG Capital Y/E</v>
          </cell>
        </row>
        <row r="3401">
          <cell r="A3401" t="str">
            <v>GN.0740.001</v>
          </cell>
          <cell r="B3401" t="str">
            <v>ICT Infrastructure Y</v>
          </cell>
        </row>
        <row r="3402">
          <cell r="A3402" t="str">
            <v>GN.0740.002</v>
          </cell>
          <cell r="B3402" t="str">
            <v>ICT Development Y/E</v>
          </cell>
        </row>
        <row r="3403">
          <cell r="A3403" t="str">
            <v>GF.0799</v>
          </cell>
          <cell r="B3403" t="str">
            <v>Transition (LDA/HCA/</v>
          </cell>
        </row>
        <row r="3404">
          <cell r="A3404" t="str">
            <v>GF.0799.001</v>
          </cell>
          <cell r="B3404" t="str">
            <v>LDA (Transition)</v>
          </cell>
        </row>
        <row r="3405">
          <cell r="A3405" t="str">
            <v>GF.0799.002</v>
          </cell>
          <cell r="B3405" t="str">
            <v>HCA (Transition)</v>
          </cell>
        </row>
        <row r="3406">
          <cell r="A3406" t="str">
            <v>GF.0799.003</v>
          </cell>
          <cell r="B3406" t="str">
            <v>LTGDC (Transition)</v>
          </cell>
        </row>
        <row r="3407">
          <cell r="A3407" t="str">
            <v>GW0710.008.ZZ</v>
          </cell>
          <cell r="B3407" t="str">
            <v>P/2001/GW0710.008.ZZ</v>
          </cell>
        </row>
        <row r="3408">
          <cell r="A3408" t="str">
            <v>GW0710.001</v>
          </cell>
          <cell r="B3408" t="str">
            <v>Museum of London</v>
          </cell>
        </row>
        <row r="3409">
          <cell r="A3409" t="str">
            <v>GW0710.001.1</v>
          </cell>
          <cell r="B3409" t="str">
            <v>Museum of London</v>
          </cell>
        </row>
        <row r="3410">
          <cell r="A3410" t="str">
            <v>GW0710.002</v>
          </cell>
          <cell r="B3410" t="str">
            <v>Cross-rail</v>
          </cell>
        </row>
        <row r="3411">
          <cell r="A3411" t="str">
            <v>GW0710.002.01</v>
          </cell>
          <cell r="B3411" t="str">
            <v>Cross-rail</v>
          </cell>
        </row>
        <row r="3412">
          <cell r="A3412" t="str">
            <v>GW0710.003</v>
          </cell>
          <cell r="B3412" t="str">
            <v>FINANCE SHARED SERVI</v>
          </cell>
        </row>
        <row r="3413">
          <cell r="A3413" t="str">
            <v>GW0710.003.01</v>
          </cell>
          <cell r="B3413" t="str">
            <v>SAP LICENSES</v>
          </cell>
        </row>
        <row r="3414">
          <cell r="A3414" t="str">
            <v>GW0710.004</v>
          </cell>
          <cell r="B3414" t="str">
            <v>Northern Line Extens</v>
          </cell>
        </row>
        <row r="3415">
          <cell r="A3415" t="str">
            <v>GW0710.004.01</v>
          </cell>
          <cell r="B3415" t="str">
            <v>NLE - Expenditure</v>
          </cell>
        </row>
        <row r="3416">
          <cell r="A3416" t="str">
            <v>GW0710.004.ZZ</v>
          </cell>
          <cell r="B3416" t="str">
            <v>NLE - Income</v>
          </cell>
        </row>
        <row r="3417">
          <cell r="A3417" t="str">
            <v>GW0710.005</v>
          </cell>
          <cell r="B3417" t="str">
            <v>Land Acquisitions</v>
          </cell>
        </row>
        <row r="3418">
          <cell r="A3418" t="str">
            <v>GW0710.006</v>
          </cell>
          <cell r="B3418" t="str">
            <v>LLDC Loan (Capital)</v>
          </cell>
        </row>
        <row r="3419">
          <cell r="A3419" t="str">
            <v>GW0710.006.01</v>
          </cell>
          <cell r="B3419" t="str">
            <v>LOAN-LLDC</v>
          </cell>
        </row>
        <row r="3420">
          <cell r="A3420" t="str">
            <v>GW0710.006.ZZ</v>
          </cell>
          <cell r="B3420" t="str">
            <v>LLDC Loan-Receipts</v>
          </cell>
        </row>
        <row r="3421">
          <cell r="A3421" t="str">
            <v>GW0710.007</v>
          </cell>
          <cell r="B3421" t="str">
            <v>Corporate Programmes</v>
          </cell>
        </row>
        <row r="3422">
          <cell r="A3422" t="str">
            <v>GW0710.007.01</v>
          </cell>
          <cell r="B3422" t="str">
            <v>EducFund Agcy -Grant</v>
          </cell>
        </row>
        <row r="3423">
          <cell r="A3423" t="str">
            <v>GW0710.008</v>
          </cell>
          <cell r="B3423" t="str">
            <v>DCLG Capital</v>
          </cell>
        </row>
        <row r="3424">
          <cell r="A3424" t="str">
            <v>GW0710.008.ZZ</v>
          </cell>
          <cell r="B3424" t="str">
            <v>DCLG Capital Grants</v>
          </cell>
        </row>
        <row r="3425">
          <cell r="A3425" t="str">
            <v>GW0710.009</v>
          </cell>
          <cell r="B3425" t="str">
            <v>LLDC Gen &amp; CED Cap</v>
          </cell>
        </row>
        <row r="3426">
          <cell r="A3426" t="str">
            <v>GW0710.009.01</v>
          </cell>
          <cell r="B3426" t="str">
            <v>LLDC Gen_CED Capital</v>
          </cell>
        </row>
        <row r="3427">
          <cell r="A3427" t="str">
            <v>GW0710.010</v>
          </cell>
          <cell r="B3427" t="str">
            <v>Corporate OPS</v>
          </cell>
        </row>
        <row r="3428">
          <cell r="A3428" t="str">
            <v>GW0710.010.01</v>
          </cell>
          <cell r="B3428" t="str">
            <v>Corp OPS project</v>
          </cell>
        </row>
        <row r="3429">
          <cell r="A3429" t="str">
            <v>GW0719.001.01</v>
          </cell>
          <cell r="B3429" t="str">
            <v>Eleph &amp; Cstl-Cap Exp</v>
          </cell>
        </row>
        <row r="3430">
          <cell r="A3430" t="str">
            <v>GW0719</v>
          </cell>
          <cell r="B3430" t="str">
            <v>Corporate Proj - Cap</v>
          </cell>
        </row>
        <row r="3431">
          <cell r="A3431" t="str">
            <v>GW0719.001</v>
          </cell>
          <cell r="B3431" t="str">
            <v>Eleph &amp; Castle</v>
          </cell>
        </row>
        <row r="3432">
          <cell r="A3432" t="str">
            <v>GW0719.001.ZZ</v>
          </cell>
          <cell r="B3432" t="str">
            <v>Eleph &amp; Cstl-Cap Inc</v>
          </cell>
        </row>
        <row r="3433">
          <cell r="A3433" t="str">
            <v>GW0719.002</v>
          </cell>
          <cell r="B3433" t="str">
            <v>London Met Cap grant</v>
          </cell>
        </row>
        <row r="3434">
          <cell r="A3434" t="str">
            <v>GW0719.002.ZZ</v>
          </cell>
          <cell r="B3434" t="str">
            <v>Ldn Met Uni-Cap Grnt</v>
          </cell>
        </row>
        <row r="3435">
          <cell r="A3435" t="str">
            <v>GW0723.002</v>
          </cell>
          <cell r="B3435" t="str">
            <v>P/2001/GW0723.002</v>
          </cell>
        </row>
        <row r="3436">
          <cell r="A3436" t="str">
            <v>GW0723.001</v>
          </cell>
          <cell r="B3436" t="str">
            <v>City Hall Infrastruc</v>
          </cell>
        </row>
        <row r="3437">
          <cell r="A3437" t="str">
            <v>GW0723.001.01</v>
          </cell>
          <cell r="B3437" t="str">
            <v>Furniture</v>
          </cell>
        </row>
        <row r="3438">
          <cell r="A3438" t="str">
            <v>GW0723.001.08</v>
          </cell>
          <cell r="B3438" t="str">
            <v>Threhold</v>
          </cell>
        </row>
        <row r="3439">
          <cell r="A3439" t="str">
            <v>GW0723.001.09</v>
          </cell>
          <cell r="B3439" t="str">
            <v>Lifts</v>
          </cell>
        </row>
        <row r="3440">
          <cell r="A3440" t="str">
            <v>GW0723.001.10</v>
          </cell>
          <cell r="B3440" t="str">
            <v>Doors</v>
          </cell>
        </row>
        <row r="3441">
          <cell r="A3441" t="str">
            <v>GW0723.001.14</v>
          </cell>
          <cell r="B3441" t="str">
            <v>Chamber Atrium Works</v>
          </cell>
        </row>
        <row r="3442">
          <cell r="A3442" t="str">
            <v>GW0723.001.15</v>
          </cell>
          <cell r="B3442" t="str">
            <v>CITY HALL - BORE HOL</v>
          </cell>
        </row>
        <row r="3443">
          <cell r="A3443" t="str">
            <v>GW0723.002</v>
          </cell>
          <cell r="B3443" t="str">
            <v>Trafalgar and Parlia</v>
          </cell>
        </row>
        <row r="3444">
          <cell r="A3444" t="str">
            <v>GW0723.003</v>
          </cell>
          <cell r="B3444" t="str">
            <v>Union Street Capital</v>
          </cell>
        </row>
        <row r="3445">
          <cell r="A3445" t="str">
            <v>GW0740.001.40</v>
          </cell>
          <cell r="B3445" t="str">
            <v>P/2001/GW0740.001.40</v>
          </cell>
        </row>
        <row r="3446">
          <cell r="A3446" t="str">
            <v>GW0740.001</v>
          </cell>
          <cell r="B3446" t="str">
            <v>ICT Development</v>
          </cell>
        </row>
        <row r="3447">
          <cell r="A3447" t="str">
            <v>GW0740.001.01</v>
          </cell>
          <cell r="B3447" t="str">
            <v>HR System</v>
          </cell>
        </row>
        <row r="3448">
          <cell r="A3448" t="str">
            <v>GW0740.001.02</v>
          </cell>
          <cell r="B3448" t="str">
            <v>Business Intelligenc</v>
          </cell>
        </row>
        <row r="3449">
          <cell r="A3449" t="str">
            <v>GW0740.001.03</v>
          </cell>
          <cell r="B3449" t="str">
            <v>ICT</v>
          </cell>
        </row>
        <row r="3450">
          <cell r="A3450" t="str">
            <v>GW0740.001.04</v>
          </cell>
          <cell r="B3450" t="str">
            <v>Library Management S</v>
          </cell>
        </row>
        <row r="3451">
          <cell r="A3451" t="str">
            <v>GW0740.001.05</v>
          </cell>
          <cell r="B3451" t="str">
            <v>London</v>
          </cell>
        </row>
        <row r="3452">
          <cell r="A3452" t="str">
            <v>GW0740.001.06</v>
          </cell>
          <cell r="B3452" t="str">
            <v>London Housing</v>
          </cell>
        </row>
        <row r="3453">
          <cell r="A3453" t="str">
            <v>GW0740.001.07</v>
          </cell>
          <cell r="B3453" t="str">
            <v>Mayor's Incident</v>
          </cell>
        </row>
        <row r="3454">
          <cell r="A3454" t="str">
            <v>GW0740.001.08</v>
          </cell>
          <cell r="B3454" t="str">
            <v>Plan Development Dat</v>
          </cell>
        </row>
        <row r="3455">
          <cell r="A3455" t="str">
            <v>GW0740.001.09</v>
          </cell>
          <cell r="B3455" t="str">
            <v>Connect Enhance</v>
          </cell>
        </row>
        <row r="3456">
          <cell r="A3456" t="str">
            <v>GW0740.001.10</v>
          </cell>
          <cell r="B3456" t="str">
            <v>GLAAS</v>
          </cell>
        </row>
        <row r="3457">
          <cell r="A3457" t="str">
            <v>GW0740.001.11</v>
          </cell>
          <cell r="B3457" t="str">
            <v>Programme</v>
          </cell>
        </row>
        <row r="3458">
          <cell r="A3458" t="str">
            <v>GW0740.001.12</v>
          </cell>
          <cell r="B3458" t="str">
            <v>Write-on</v>
          </cell>
        </row>
        <row r="3459">
          <cell r="A3459" t="str">
            <v>GW0740.001.13</v>
          </cell>
          <cell r="B3459" t="str">
            <v>London Plan</v>
          </cell>
        </row>
        <row r="3460">
          <cell r="A3460" t="str">
            <v>GW0740.001.14</v>
          </cell>
          <cell r="B3460" t="str">
            <v>CMS Internet</v>
          </cell>
        </row>
        <row r="3461">
          <cell r="A3461" t="str">
            <v>GW0740.001.15</v>
          </cell>
          <cell r="B3461" t="str">
            <v>Captioned Meeting</v>
          </cell>
        </row>
        <row r="3462">
          <cell r="A3462" t="str">
            <v>GW0740.001.16</v>
          </cell>
          <cell r="B3462" t="str">
            <v>Elections</v>
          </cell>
        </row>
        <row r="3463">
          <cell r="A3463" t="str">
            <v>GW0740.001.17</v>
          </cell>
          <cell r="B3463" t="str">
            <v>Enterprise Repo</v>
          </cell>
        </row>
        <row r="3464">
          <cell r="A3464" t="str">
            <v>GW0740.001.18</v>
          </cell>
          <cell r="B3464" t="str">
            <v>Secondary Data Hosti</v>
          </cell>
        </row>
        <row r="3465">
          <cell r="A3465" t="str">
            <v>GW0740.001.19</v>
          </cell>
          <cell r="B3465" t="str">
            <v>Carbon Audit</v>
          </cell>
        </row>
        <row r="3466">
          <cell r="A3466" t="str">
            <v>GW0740.001.20</v>
          </cell>
          <cell r="B3466" t="str">
            <v>Video Conferencing</v>
          </cell>
        </row>
        <row r="3467">
          <cell r="A3467" t="str">
            <v>GW0740.001.21</v>
          </cell>
          <cell r="B3467" t="str">
            <v>Housing Capacity</v>
          </cell>
        </row>
        <row r="3468">
          <cell r="A3468" t="str">
            <v>GW0740.001.22</v>
          </cell>
          <cell r="B3468" t="str">
            <v>Shared Calendar</v>
          </cell>
        </row>
        <row r="3469">
          <cell r="A3469" t="str">
            <v>GW0740.001.23</v>
          </cell>
          <cell r="B3469" t="str">
            <v>Committee Mgt System</v>
          </cell>
        </row>
        <row r="3470">
          <cell r="A3470" t="str">
            <v>GW0740.001.24</v>
          </cell>
          <cell r="B3470" t="str">
            <v>Scrutiny Mgt System</v>
          </cell>
        </row>
        <row r="3471">
          <cell r="A3471" t="str">
            <v>GW0740.001.25</v>
          </cell>
          <cell r="B3471" t="str">
            <v>Upgraded Room</v>
          </cell>
        </row>
        <row r="3472">
          <cell r="A3472" t="str">
            <v>GW0740.001.26</v>
          </cell>
          <cell r="B3472" t="str">
            <v>Stakeholder Manageme</v>
          </cell>
        </row>
        <row r="3473">
          <cell r="A3473" t="str">
            <v>GW0740.001.27</v>
          </cell>
          <cell r="B3473" t="str">
            <v>Search Function</v>
          </cell>
        </row>
        <row r="3474">
          <cell r="A3474" t="str">
            <v>GW0740.001.28</v>
          </cell>
          <cell r="B3474" t="str">
            <v>GIS Infrastructure</v>
          </cell>
        </row>
        <row r="3475">
          <cell r="A3475" t="str">
            <v>GW0740.001.29</v>
          </cell>
          <cell r="B3475" t="str">
            <v>Apex Development</v>
          </cell>
        </row>
        <row r="3476">
          <cell r="A3476" t="str">
            <v>GW0740.001.30</v>
          </cell>
          <cell r="B3476" t="str">
            <v>Intranet Redesign</v>
          </cell>
        </row>
        <row r="3477">
          <cell r="A3477" t="str">
            <v>GW0740.001.31</v>
          </cell>
          <cell r="B3477" t="str">
            <v>Wireless Rollout</v>
          </cell>
        </row>
        <row r="3478">
          <cell r="A3478" t="str">
            <v>GW0740.001.32</v>
          </cell>
          <cell r="B3478" t="str">
            <v>Project Portfolio Ma</v>
          </cell>
        </row>
        <row r="3479">
          <cell r="A3479" t="str">
            <v>GW0740.001.33</v>
          </cell>
          <cell r="B3479" t="str">
            <v>Climate Change</v>
          </cell>
        </row>
        <row r="3480">
          <cell r="A3480" t="str">
            <v>GW0740.001.34</v>
          </cell>
          <cell r="B3480" t="str">
            <v>Events Based Functio</v>
          </cell>
        </row>
        <row r="3481">
          <cell r="A3481" t="str">
            <v>GW0740.001.35</v>
          </cell>
          <cell r="B3481" t="str">
            <v>Web Based Staff</v>
          </cell>
        </row>
        <row r="3482">
          <cell r="A3482" t="str">
            <v>GW0740.001.36</v>
          </cell>
          <cell r="B3482" t="str">
            <v>Mayor Priority</v>
          </cell>
        </row>
        <row r="3483">
          <cell r="A3483" t="str">
            <v>GW0740.001.37</v>
          </cell>
          <cell r="B3483" t="str">
            <v>Organisational</v>
          </cell>
        </row>
        <row r="3484">
          <cell r="A3484" t="str">
            <v>GW0740.001.38</v>
          </cell>
          <cell r="B3484" t="str">
            <v>Efficiencies Sharepo</v>
          </cell>
        </row>
        <row r="3485">
          <cell r="A3485" t="str">
            <v>GW0740.001.39</v>
          </cell>
          <cell r="B3485" t="str">
            <v>Search Functionality</v>
          </cell>
        </row>
        <row r="3486">
          <cell r="A3486" t="str">
            <v>GW0740.001.40</v>
          </cell>
          <cell r="B3486" t="str">
            <v>Desktop Evaluation</v>
          </cell>
        </row>
        <row r="3487">
          <cell r="A3487" t="str">
            <v>GW0740.002</v>
          </cell>
          <cell r="B3487" t="str">
            <v>ICT Infrastructure</v>
          </cell>
        </row>
        <row r="3488">
          <cell r="A3488" t="str">
            <v>GW0740.002.01</v>
          </cell>
          <cell r="B3488" t="str">
            <v>PC Laptop Replacemen</v>
          </cell>
        </row>
        <row r="3489">
          <cell r="A3489" t="str">
            <v>GW0740.002.02</v>
          </cell>
          <cell r="B3489" t="str">
            <v>Printer</v>
          </cell>
        </row>
        <row r="3490">
          <cell r="A3490" t="str">
            <v>GW0740.002.03</v>
          </cell>
          <cell r="B3490" t="str">
            <v>Server Replacement</v>
          </cell>
        </row>
        <row r="3491">
          <cell r="A3491" t="str">
            <v>GW0740.002.04</v>
          </cell>
          <cell r="B3491" t="str">
            <v>Telephony</v>
          </cell>
        </row>
        <row r="3492">
          <cell r="A3492" t="str">
            <v>GW0740.002.05</v>
          </cell>
          <cell r="B3492" t="str">
            <v>Network Infrastructu</v>
          </cell>
        </row>
        <row r="3493">
          <cell r="A3493" t="str">
            <v>GW0740.002.06</v>
          </cell>
          <cell r="B3493" t="str">
            <v>Proband Network Infr</v>
          </cell>
        </row>
        <row r="3494">
          <cell r="A3494" t="str">
            <v>GW0740.002.08</v>
          </cell>
          <cell r="B3494" t="str">
            <v>ORACLE DATABASE LICE</v>
          </cell>
        </row>
        <row r="3495">
          <cell r="A3495" t="str">
            <v>GW0740.0021</v>
          </cell>
          <cell r="B3495" t="str">
            <v>SAN replacement</v>
          </cell>
        </row>
        <row r="3496">
          <cell r="A3496" t="str">
            <v>GW0740.003</v>
          </cell>
          <cell r="B3496" t="str">
            <v>Shared Services</v>
          </cell>
        </row>
        <row r="3497">
          <cell r="A3497" t="str">
            <v>GQ.0801</v>
          </cell>
          <cell r="B3497" t="str">
            <v>Travel and Accomm</v>
          </cell>
        </row>
        <row r="3498">
          <cell r="A3498" t="str">
            <v>GQ.0802</v>
          </cell>
          <cell r="B3498" t="str">
            <v>Assembly and Committ</v>
          </cell>
        </row>
        <row r="3499">
          <cell r="A3499" t="str">
            <v>GQ.0802.001</v>
          </cell>
          <cell r="B3499" t="str">
            <v>Assembly Meeting Sup</v>
          </cell>
        </row>
        <row r="3500">
          <cell r="A3500" t="str">
            <v>GQ.0802.002</v>
          </cell>
          <cell r="B3500" t="str">
            <v>Committee Services</v>
          </cell>
        </row>
        <row r="3501">
          <cell r="A3501" t="str">
            <v>GQ.0802.003</v>
          </cell>
          <cell r="B3501" t="str">
            <v>Meetings</v>
          </cell>
        </row>
        <row r="3502">
          <cell r="A3502" t="str">
            <v>GQ.0810</v>
          </cell>
          <cell r="B3502" t="str">
            <v>Travel and Accomm</v>
          </cell>
        </row>
        <row r="3503">
          <cell r="A3503" t="str">
            <v>GQ.0821</v>
          </cell>
          <cell r="B3503" t="str">
            <v>Travel and Accomm</v>
          </cell>
        </row>
        <row r="3504">
          <cell r="A3504" t="str">
            <v>GQ.0822</v>
          </cell>
          <cell r="B3504" t="str">
            <v>Travel and Accomm</v>
          </cell>
        </row>
        <row r="3505">
          <cell r="A3505" t="str">
            <v>GQ.0823</v>
          </cell>
          <cell r="B3505" t="str">
            <v>Travel and Accomm</v>
          </cell>
        </row>
        <row r="3506">
          <cell r="A3506" t="str">
            <v>GQ.0824</v>
          </cell>
          <cell r="B3506" t="str">
            <v>Travel and Accomm</v>
          </cell>
        </row>
        <row r="3507">
          <cell r="A3507" t="str">
            <v>GQ.0825</v>
          </cell>
          <cell r="B3507" t="str">
            <v>Travel and Accomm</v>
          </cell>
        </row>
        <row r="3508">
          <cell r="A3508" t="str">
            <v>GQ.0830</v>
          </cell>
          <cell r="B3508" t="str">
            <v>Travel and Accomm</v>
          </cell>
        </row>
        <row r="3509">
          <cell r="A3509" t="str">
            <v>GQ.0840</v>
          </cell>
          <cell r="B3509" t="str">
            <v>Scrutiny and project</v>
          </cell>
        </row>
        <row r="3510">
          <cell r="A3510" t="str">
            <v>GQ.0840.001</v>
          </cell>
          <cell r="B3510" t="str">
            <v>Scrutiny</v>
          </cell>
        </row>
        <row r="3511">
          <cell r="A3511" t="str">
            <v>GQ.0840.002</v>
          </cell>
          <cell r="B3511" t="str">
            <v>External Relations</v>
          </cell>
        </row>
        <row r="3512">
          <cell r="A3512" t="str">
            <v>GQ.0840.003</v>
          </cell>
          <cell r="B3512" t="str">
            <v>Minor Programmes</v>
          </cell>
        </row>
        <row r="3513">
          <cell r="A3513" t="str">
            <v>GQ.0850</v>
          </cell>
          <cell r="B3513" t="str">
            <v>Elections and Transp</v>
          </cell>
        </row>
        <row r="3514">
          <cell r="A3514" t="str">
            <v>GQ.0850.001</v>
          </cell>
          <cell r="B3514" t="str">
            <v>Elections and Specia</v>
          </cell>
        </row>
        <row r="3515">
          <cell r="A3515" t="str">
            <v>GQ.0850.002</v>
          </cell>
          <cell r="B3515" t="str">
            <v>London Transport</v>
          </cell>
        </row>
        <row r="3516">
          <cell r="A3516" t="str">
            <v>GK.0110</v>
          </cell>
          <cell r="B3516" t="str">
            <v>Elections</v>
          </cell>
        </row>
        <row r="3517">
          <cell r="A3517" t="str">
            <v>GK.0110.001</v>
          </cell>
          <cell r="B3517" t="str">
            <v>Election General</v>
          </cell>
        </row>
        <row r="3518">
          <cell r="A3518" t="str">
            <v>GK.0110.002</v>
          </cell>
          <cell r="B3518" t="str">
            <v>Elections Operations</v>
          </cell>
        </row>
        <row r="3519">
          <cell r="A3519" t="str">
            <v>GK.0110.002.001</v>
          </cell>
          <cell r="B3519" t="str">
            <v>E-Countng</v>
          </cell>
        </row>
        <row r="3520">
          <cell r="A3520" t="str">
            <v>GK.0110.002.002</v>
          </cell>
          <cell r="B3520" t="str">
            <v>Electoral Management</v>
          </cell>
        </row>
        <row r="3521">
          <cell r="A3521" t="str">
            <v>GK.0110.002.003</v>
          </cell>
          <cell r="B3521" t="str">
            <v>Training Programme</v>
          </cell>
        </row>
        <row r="3522">
          <cell r="A3522" t="str">
            <v>GK.0110.002.004</v>
          </cell>
          <cell r="B3522" t="str">
            <v>Election Count Centr</v>
          </cell>
        </row>
        <row r="3523">
          <cell r="A3523" t="str">
            <v>GK.0110.002.005</v>
          </cell>
          <cell r="B3523" t="str">
            <v>Borough Disbursement</v>
          </cell>
        </row>
        <row r="3524">
          <cell r="A3524" t="str">
            <v>GK.0110.002.006</v>
          </cell>
          <cell r="B3524" t="str">
            <v>GLRO Supplies to Pol</v>
          </cell>
        </row>
        <row r="3525">
          <cell r="A3525" t="str">
            <v>GK.0110.002.007</v>
          </cell>
          <cell r="B3525" t="str">
            <v>Ops Central Printing</v>
          </cell>
        </row>
        <row r="3526">
          <cell r="A3526" t="str">
            <v>GK.0110.002.008</v>
          </cell>
          <cell r="B3526" t="str">
            <v>TVDs</v>
          </cell>
        </row>
        <row r="3527">
          <cell r="A3527" t="str">
            <v>GK.0110.002.009</v>
          </cell>
          <cell r="B3527" t="str">
            <v>Totem Poles</v>
          </cell>
        </row>
        <row r="3528">
          <cell r="A3528" t="str">
            <v>GK.0110.002.010</v>
          </cell>
          <cell r="B3528" t="str">
            <v>Office Overheads</v>
          </cell>
        </row>
        <row r="3529">
          <cell r="A3529" t="str">
            <v>GK.0110.003</v>
          </cell>
          <cell r="B3529" t="str">
            <v>Elections Communicat</v>
          </cell>
        </row>
        <row r="3530">
          <cell r="A3530" t="str">
            <v>GK.0110.003.001</v>
          </cell>
          <cell r="B3530" t="str">
            <v>Elections Website</v>
          </cell>
        </row>
        <row r="3531">
          <cell r="A3531" t="str">
            <v>GK.0110.003.002</v>
          </cell>
          <cell r="B3531" t="str">
            <v>Elections Booklet</v>
          </cell>
        </row>
        <row r="3532">
          <cell r="A3532" t="str">
            <v>GK.0110.003.003</v>
          </cell>
          <cell r="B3532" t="str">
            <v>Elections Publicatio</v>
          </cell>
        </row>
        <row r="3533">
          <cell r="A3533" t="str">
            <v>GK.0110.003.004</v>
          </cell>
          <cell r="B3533" t="str">
            <v>Elections PR &amp; Event</v>
          </cell>
        </row>
        <row r="3534">
          <cell r="A3534" t="str">
            <v>GK.0110.003.005</v>
          </cell>
          <cell r="B3534" t="str">
            <v>Elections Avertising</v>
          </cell>
        </row>
        <row r="3535">
          <cell r="A3535" t="str">
            <v>GK.0110.003.006</v>
          </cell>
          <cell r="B3535" t="str">
            <v>Elections Research &amp;</v>
          </cell>
        </row>
        <row r="3536">
          <cell r="A3536" t="str">
            <v>GK.0110.003.007</v>
          </cell>
          <cell r="B3536" t="str">
            <v>Elections Design</v>
          </cell>
        </row>
        <row r="3537">
          <cell r="A3537" t="str">
            <v>GK.0110.004</v>
          </cell>
          <cell r="B3537" t="str">
            <v>By Election continge</v>
          </cell>
        </row>
        <row r="3538">
          <cell r="A3538" t="str">
            <v>GK.0110.005</v>
          </cell>
          <cell r="B3538" t="str">
            <v>Mayor's life insuran</v>
          </cell>
        </row>
        <row r="3539">
          <cell r="A3539" t="str">
            <v>GK.0110.006</v>
          </cell>
          <cell r="B3539" t="str">
            <v>Income</v>
          </cell>
        </row>
        <row r="3540">
          <cell r="A3540" t="str">
            <v>GK.0110.007</v>
          </cell>
          <cell r="B3540" t="str">
            <v>Elections - Legal Fe</v>
          </cell>
        </row>
        <row r="3541">
          <cell r="A3541" t="str">
            <v>GK.0110.008</v>
          </cell>
          <cell r="B3541" t="str">
            <v>Elections - General</v>
          </cell>
        </row>
        <row r="3542">
          <cell r="A3542" t="str">
            <v>GK.0110.009</v>
          </cell>
          <cell r="B3542" t="str">
            <v>2011 Referendum</v>
          </cell>
        </row>
        <row r="3543">
          <cell r="A3543" t="str">
            <v>GH.0900</v>
          </cell>
          <cell r="B3543" t="str">
            <v>PCS Projects - GLA-R</v>
          </cell>
        </row>
        <row r="3544">
          <cell r="A3544" t="str">
            <v>GH.0901</v>
          </cell>
          <cell r="B3544" t="str">
            <v>Hsg Prog IMS Revenue</v>
          </cell>
        </row>
        <row r="3545">
          <cell r="A3545" t="str">
            <v>GH.0901.001</v>
          </cell>
          <cell r="B3545" t="str">
            <v>Hsg - Interest Recvb</v>
          </cell>
        </row>
        <row r="3546">
          <cell r="A3546" t="str">
            <v>GH.0901.001.01</v>
          </cell>
          <cell r="B3546" t="str">
            <v>Hsg-Interest Reclaim</v>
          </cell>
        </row>
        <row r="3547">
          <cell r="A3547" t="str">
            <v>GH.0901.001.02</v>
          </cell>
          <cell r="B3547" t="str">
            <v>Hsg-RCGF Interest</v>
          </cell>
        </row>
        <row r="3548">
          <cell r="A3548" t="str">
            <v>GH.0901.005</v>
          </cell>
          <cell r="B3548" t="str">
            <v>HOUSING AGENTS FEES</v>
          </cell>
        </row>
        <row r="3549">
          <cell r="A3549" t="str">
            <v>GH.0901.005.01</v>
          </cell>
          <cell r="B3549" t="str">
            <v>Kickstart Homebuy Ag</v>
          </cell>
        </row>
        <row r="3550">
          <cell r="A3550" t="str">
            <v>GH.0901.005.02</v>
          </cell>
          <cell r="B3550" t="str">
            <v>Home Buy Agents Fees</v>
          </cell>
        </row>
        <row r="3551">
          <cell r="A3551" t="str">
            <v>GH.0901.005.03</v>
          </cell>
          <cell r="B3551" t="str">
            <v>Homebuy Direct Homeb</v>
          </cell>
        </row>
        <row r="3552">
          <cell r="A3552" t="str">
            <v>GH.0901.005.04</v>
          </cell>
          <cell r="B3552" t="str">
            <v>Firstbuy Agents Fees</v>
          </cell>
        </row>
        <row r="3553">
          <cell r="A3553" t="str">
            <v>GH.0901.013</v>
          </cell>
          <cell r="B3553" t="str">
            <v>Right To Buy</v>
          </cell>
        </row>
        <row r="3554">
          <cell r="A3554" t="str">
            <v>GH.0901.013.910</v>
          </cell>
          <cell r="B3554" t="str">
            <v>Right To Buy - NE</v>
          </cell>
        </row>
        <row r="3555">
          <cell r="A3555" t="str">
            <v>GH.0901.013.910.01</v>
          </cell>
          <cell r="B3555" t="str">
            <v>Right To Buy -NE LA</v>
          </cell>
        </row>
        <row r="3556">
          <cell r="A3556" t="str">
            <v>GH.0901.013.910.02</v>
          </cell>
          <cell r="B3556" t="str">
            <v>Right To Buy NE Affo</v>
          </cell>
        </row>
        <row r="3557">
          <cell r="A3557" t="str">
            <v>GH.0901.013.910.03</v>
          </cell>
          <cell r="B3557" t="str">
            <v>Right To Buy NE Affo</v>
          </cell>
        </row>
        <row r="3558">
          <cell r="A3558" t="str">
            <v>GH.0901.013.920</v>
          </cell>
          <cell r="B3558" t="str">
            <v>Right To Buy - NW</v>
          </cell>
        </row>
        <row r="3559">
          <cell r="A3559" t="str">
            <v>GH.0901.013.920.01</v>
          </cell>
          <cell r="B3559" t="str">
            <v>Right To Buy - NW LA</v>
          </cell>
        </row>
        <row r="3560">
          <cell r="A3560" t="str">
            <v>GH.0901.013.920.02</v>
          </cell>
          <cell r="B3560" t="str">
            <v>Right To Buy NW Affo</v>
          </cell>
        </row>
        <row r="3561">
          <cell r="A3561" t="str">
            <v>GH.0901.013.920.03</v>
          </cell>
          <cell r="B3561" t="str">
            <v>Right To Buy NW Affo</v>
          </cell>
        </row>
        <row r="3562">
          <cell r="A3562" t="str">
            <v>GH.0901.013.930</v>
          </cell>
          <cell r="B3562" t="str">
            <v>Right To Buy - South</v>
          </cell>
        </row>
        <row r="3563">
          <cell r="A3563" t="str">
            <v>GH.0901.013.930.01</v>
          </cell>
          <cell r="B3563" t="str">
            <v>Right To Buy - South</v>
          </cell>
        </row>
        <row r="3564">
          <cell r="A3564" t="str">
            <v>GH.0901.013.930.02</v>
          </cell>
          <cell r="B3564" t="str">
            <v>Right To Buy south A</v>
          </cell>
        </row>
        <row r="3565">
          <cell r="A3565" t="str">
            <v>GH.0901.013.930.03</v>
          </cell>
          <cell r="B3565" t="str">
            <v>Right To Buy south A</v>
          </cell>
        </row>
        <row r="3566">
          <cell r="A3566" t="str">
            <v>GH.0901.020</v>
          </cell>
          <cell r="B3566" t="str">
            <v>Pilot VRTB</v>
          </cell>
        </row>
        <row r="3567">
          <cell r="A3567" t="str">
            <v>GH.0901.020.001</v>
          </cell>
          <cell r="B3567" t="str">
            <v>Pilot VRTB Grant</v>
          </cell>
        </row>
        <row r="3568">
          <cell r="A3568" t="str">
            <v>GH.0901.020.500</v>
          </cell>
          <cell r="B3568" t="str">
            <v>Pilot VRTB Fees</v>
          </cell>
        </row>
        <row r="3569">
          <cell r="A3569" t="str">
            <v>GT.0901</v>
          </cell>
          <cell r="B3569" t="str">
            <v>HOUSING - REVENUE</v>
          </cell>
        </row>
        <row r="3570">
          <cell r="A3570" t="str">
            <v>GT.0901.001</v>
          </cell>
          <cell r="B3570" t="str">
            <v>Interest</v>
          </cell>
        </row>
        <row r="3571">
          <cell r="A3571" t="str">
            <v>GT.0901.001.01</v>
          </cell>
          <cell r="B3571" t="str">
            <v>Interest Reclaims</v>
          </cell>
        </row>
        <row r="3572">
          <cell r="A3572" t="str">
            <v>GT.0901.001.02</v>
          </cell>
          <cell r="B3572" t="str">
            <v>RCGF Interest</v>
          </cell>
        </row>
        <row r="3573">
          <cell r="A3573" t="str">
            <v>GH.0902</v>
          </cell>
          <cell r="B3573" t="str">
            <v>Hsg Director (GLA)</v>
          </cell>
        </row>
        <row r="3574">
          <cell r="A3574" t="str">
            <v>GH.0902.001</v>
          </cell>
          <cell r="B3574" t="str">
            <v>Hsg &amp; Land Director-</v>
          </cell>
        </row>
        <row r="3575">
          <cell r="A3575" t="str">
            <v>GH.0902.002</v>
          </cell>
          <cell r="B3575" t="str">
            <v>Hsg &amp; Land Director</v>
          </cell>
        </row>
        <row r="3576">
          <cell r="A3576" t="str">
            <v>GH.0905</v>
          </cell>
          <cell r="B3576" t="str">
            <v>Housing Strategy &amp; S</v>
          </cell>
        </row>
        <row r="3577">
          <cell r="A3577" t="str">
            <v>GH.0905.001</v>
          </cell>
          <cell r="B3577" t="str">
            <v>Housing Strategy &amp; S</v>
          </cell>
        </row>
        <row r="3578">
          <cell r="A3578" t="str">
            <v>GH.0905.001.01</v>
          </cell>
          <cell r="B3578" t="str">
            <v>Policy Work</v>
          </cell>
        </row>
        <row r="3579">
          <cell r="A3579" t="str">
            <v>GH.0905.001.01.01</v>
          </cell>
          <cell r="B3579" t="str">
            <v>Policy Work project</v>
          </cell>
        </row>
        <row r="3580">
          <cell r="A3580" t="str">
            <v>GH.0905.001.01.02</v>
          </cell>
          <cell r="B3580" t="str">
            <v>First steps</v>
          </cell>
        </row>
        <row r="3581">
          <cell r="A3581" t="str">
            <v>GH.0905.001.02</v>
          </cell>
          <cell r="B3581" t="str">
            <v>Commissioning - Endi</v>
          </cell>
        </row>
        <row r="3582">
          <cell r="A3582" t="str">
            <v>GH.0905.001.02.01</v>
          </cell>
          <cell r="B3582" t="str">
            <v>Rough Sleeping</v>
          </cell>
        </row>
        <row r="3583">
          <cell r="A3583" t="str">
            <v>GH.0905.001.02.02</v>
          </cell>
          <cell r="B3583" t="str">
            <v>RS Thamesreach LSR</v>
          </cell>
        </row>
        <row r="3584">
          <cell r="A3584" t="str">
            <v>GH.0905.001.02.03</v>
          </cell>
          <cell r="B3584" t="str">
            <v>RS Broadway CHAIN &amp;</v>
          </cell>
        </row>
        <row r="3585">
          <cell r="A3585" t="str">
            <v>GH.0905.001.02.04</v>
          </cell>
          <cell r="B3585" t="str">
            <v>RS Thamesreach LRP</v>
          </cell>
        </row>
        <row r="3586">
          <cell r="A3586" t="str">
            <v>GH.0905.001.02.05</v>
          </cell>
          <cell r="B3586" t="str">
            <v>RS TST North</v>
          </cell>
        </row>
        <row r="3587">
          <cell r="A3587" t="str">
            <v>GH.0905.001.02.06</v>
          </cell>
          <cell r="B3587" t="str">
            <v>RS TST South</v>
          </cell>
        </row>
        <row r="3588">
          <cell r="A3588" t="str">
            <v>GH.0905.001.02.07</v>
          </cell>
          <cell r="B3588" t="str">
            <v>RS NSNO 3 Hubs</v>
          </cell>
        </row>
        <row r="3589">
          <cell r="A3589" t="str">
            <v>GH.0905.001.02.08</v>
          </cell>
          <cell r="B3589" t="str">
            <v>RS NSNO April-May</v>
          </cell>
        </row>
        <row r="3590">
          <cell r="A3590" t="str">
            <v>GH.0905.001.02.09</v>
          </cell>
          <cell r="B3590" t="str">
            <v>RS NLOS</v>
          </cell>
        </row>
        <row r="3591">
          <cell r="A3591" t="str">
            <v>GH.0905.001.02.10</v>
          </cell>
          <cell r="B3591" t="str">
            <v>RS Non Commissioned</v>
          </cell>
        </row>
        <row r="3592">
          <cell r="A3592" t="str">
            <v>GH.0905.001.02.11</v>
          </cell>
          <cell r="B3592" t="str">
            <v>RS Small Grants</v>
          </cell>
        </row>
        <row r="3593">
          <cell r="A3593" t="str">
            <v>GH.0905.001.02.12</v>
          </cell>
          <cell r="B3593" t="str">
            <v>RS Olallo Project</v>
          </cell>
        </row>
        <row r="3594">
          <cell r="A3594" t="str">
            <v>GH.0905.001.02.13</v>
          </cell>
          <cell r="B3594" t="str">
            <v>RS Contingency</v>
          </cell>
        </row>
        <row r="3595">
          <cell r="A3595" t="str">
            <v>GH.0905.001.02.14</v>
          </cell>
          <cell r="B3595" t="str">
            <v>RS St Mungos Winter</v>
          </cell>
        </row>
        <row r="3596">
          <cell r="A3596" t="str">
            <v>GH.0905.001.02.15</v>
          </cell>
          <cell r="B3596" t="str">
            <v>RS Housing First Tha</v>
          </cell>
        </row>
        <row r="3597">
          <cell r="A3597" t="str">
            <v>GH.0905.001.02.16</v>
          </cell>
          <cell r="B3597" t="str">
            <v>RS Housing First SHP</v>
          </cell>
        </row>
        <row r="3598">
          <cell r="A3598" t="str">
            <v>GH.0905.001.02.17</v>
          </cell>
          <cell r="B3598" t="str">
            <v>RS Housing First Bro</v>
          </cell>
        </row>
        <row r="3599">
          <cell r="A3599" t="str">
            <v>GH.0905.001.02.18</v>
          </cell>
          <cell r="B3599" t="str">
            <v>RS START</v>
          </cell>
        </row>
        <row r="3600">
          <cell r="A3600" t="str">
            <v>GH.0905.001.02.19</v>
          </cell>
          <cell r="B3600" t="str">
            <v>RS St Mungos Psychot</v>
          </cell>
        </row>
        <row r="3601">
          <cell r="A3601" t="str">
            <v>GH.0905.001.02.20</v>
          </cell>
          <cell r="B3601" t="str">
            <v>RS London Pathways</v>
          </cell>
        </row>
        <row r="3602">
          <cell r="A3602" t="str">
            <v>GH.0905.001.02.21</v>
          </cell>
          <cell r="B3602" t="str">
            <v>RS Groundswell</v>
          </cell>
        </row>
        <row r="3603">
          <cell r="A3603" t="str">
            <v>GH.0905.001.02.22</v>
          </cell>
          <cell r="B3603" t="str">
            <v>RS SWEP</v>
          </cell>
        </row>
        <row r="3604">
          <cell r="A3604" t="str">
            <v>GH.0905.001.02.23</v>
          </cell>
          <cell r="B3604" t="str">
            <v>RS205 personal budge</v>
          </cell>
        </row>
        <row r="3605">
          <cell r="A3605" t="str">
            <v>GH.0905.001.02.24</v>
          </cell>
          <cell r="B3605" t="str">
            <v>RS Borough Fighting</v>
          </cell>
        </row>
        <row r="3606">
          <cell r="A3606" t="str">
            <v>GH.0905.001.02.25</v>
          </cell>
          <cell r="B3606" t="str">
            <v>RS Small initiatives</v>
          </cell>
        </row>
        <row r="3607">
          <cell r="A3607" t="str">
            <v>GH.0905.001.02.26</v>
          </cell>
          <cell r="B3607" t="str">
            <v>RS Margery Street ot</v>
          </cell>
        </row>
        <row r="3608">
          <cell r="A3608" t="str">
            <v>GH.0905.001.03</v>
          </cell>
          <cell r="B3608" t="str">
            <v>Housing Moves</v>
          </cell>
        </row>
        <row r="3609">
          <cell r="A3609" t="str">
            <v>GH.0905.001.03.01</v>
          </cell>
          <cell r="B3609" t="str">
            <v>Housing Moves proj</v>
          </cell>
        </row>
        <row r="3610">
          <cell r="A3610" t="str">
            <v>GH.0905.001.04</v>
          </cell>
          <cell r="B3610" t="str">
            <v>Housing Programme</v>
          </cell>
        </row>
        <row r="3611">
          <cell r="A3611" t="str">
            <v>GH.0905.001.04.01</v>
          </cell>
          <cell r="B3611" t="str">
            <v>London Housing Strat</v>
          </cell>
        </row>
        <row r="3612">
          <cell r="A3612" t="str">
            <v>GH.0905.001.04.02</v>
          </cell>
          <cell r="B3612" t="str">
            <v>Evidence Base</v>
          </cell>
        </row>
        <row r="3613">
          <cell r="A3613" t="str">
            <v>GH.0905.001.04.03</v>
          </cell>
          <cell r="B3613" t="str">
            <v>London Delivery Boar</v>
          </cell>
        </row>
        <row r="3614">
          <cell r="A3614" t="str">
            <v>GH.0905.001.04.04</v>
          </cell>
          <cell r="B3614" t="str">
            <v>Landlord Accreditati</v>
          </cell>
        </row>
        <row r="3615">
          <cell r="A3615" t="str">
            <v>GH.0905.001.04.05</v>
          </cell>
          <cell r="B3615" t="str">
            <v>Engagement</v>
          </cell>
        </row>
        <row r="3616">
          <cell r="A3616" t="str">
            <v>GH.0905.001.05</v>
          </cell>
          <cell r="B3616" t="str">
            <v>Social Impact Bond</v>
          </cell>
        </row>
        <row r="3617">
          <cell r="A3617" t="str">
            <v>GH.0905.001.05.01</v>
          </cell>
          <cell r="B3617" t="str">
            <v>Social Impact Bond p</v>
          </cell>
        </row>
        <row r="3618">
          <cell r="A3618" t="str">
            <v>GH.0905.001.06</v>
          </cell>
          <cell r="B3618" t="str">
            <v>Seaside and Country</v>
          </cell>
        </row>
        <row r="3619">
          <cell r="A3619" t="str">
            <v>GH.0905.001.06.01</v>
          </cell>
          <cell r="B3619" t="str">
            <v>Seaside and Country</v>
          </cell>
        </row>
        <row r="3620">
          <cell r="A3620" t="str">
            <v>GH.0905.001.07</v>
          </cell>
          <cell r="B3620" t="str">
            <v>Rough Sleeping Veter</v>
          </cell>
        </row>
        <row r="3621">
          <cell r="A3621" t="str">
            <v>GH.0905.001.08</v>
          </cell>
          <cell r="B3621" t="str">
            <v>Safe Connections</v>
          </cell>
        </row>
        <row r="3622">
          <cell r="A3622" t="str">
            <v>GH.0905.001.09</v>
          </cell>
          <cell r="B3622" t="str">
            <v>Hostels Clearing Hou</v>
          </cell>
        </row>
        <row r="3623">
          <cell r="A3623" t="str">
            <v>GH.0905.002</v>
          </cell>
          <cell r="B3623" t="str">
            <v>Retrofit</v>
          </cell>
        </row>
        <row r="3624">
          <cell r="A3624" t="str">
            <v>GH.0905.002.01</v>
          </cell>
          <cell r="B3624" t="str">
            <v>Home retrofitting</v>
          </cell>
        </row>
        <row r="3625">
          <cell r="A3625" t="str">
            <v>GH.0905.002.02</v>
          </cell>
          <cell r="B3625" t="str">
            <v>Commercial</v>
          </cell>
        </row>
        <row r="3626">
          <cell r="A3626" t="str">
            <v>GH.0905.002.03</v>
          </cell>
          <cell r="B3626" t="str">
            <v>SME</v>
          </cell>
        </row>
        <row r="3627">
          <cell r="A3627" t="str">
            <v>GH.0905.002.04</v>
          </cell>
          <cell r="B3627" t="str">
            <v>RE:FIT ERDF</v>
          </cell>
        </row>
        <row r="3628">
          <cell r="A3628" t="str">
            <v>GH.0905.002.05</v>
          </cell>
          <cell r="B3628" t="str">
            <v>RE:FIT EDF/ODA Schoo</v>
          </cell>
        </row>
        <row r="3629">
          <cell r="A3629" t="str">
            <v>GH.0905.002.06</v>
          </cell>
          <cell r="B3629" t="str">
            <v>RE:NEW for PRS-Rev</v>
          </cell>
        </row>
        <row r="3630">
          <cell r="A3630" t="str">
            <v>GH.0905.002.07</v>
          </cell>
          <cell r="B3630" t="str">
            <v>RS NSNO</v>
          </cell>
        </row>
        <row r="3631">
          <cell r="A3631" t="str">
            <v>GH.0905.002.07.01</v>
          </cell>
          <cell r="B3631" t="str">
            <v>RE:NEW ELENA other</v>
          </cell>
        </row>
        <row r="3632">
          <cell r="A3632" t="str">
            <v>GH.0905.002.07.02</v>
          </cell>
          <cell r="B3632" t="str">
            <v>RE:NEW ELENA support</v>
          </cell>
        </row>
        <row r="3633">
          <cell r="A3633" t="str">
            <v>GH.0905.002.08</v>
          </cell>
          <cell r="B3633" t="str">
            <v>Energiesprong</v>
          </cell>
        </row>
        <row r="3634">
          <cell r="A3634" t="str">
            <v>GH.0905.002.09</v>
          </cell>
          <cell r="B3634" t="str">
            <v>London Boiler Cashba</v>
          </cell>
        </row>
        <row r="3635">
          <cell r="A3635" t="str">
            <v>GH.0905.002.10</v>
          </cell>
          <cell r="B3635" t="str">
            <v>Fuel Poverty Boiler</v>
          </cell>
        </row>
        <row r="3636">
          <cell r="A3636" t="str">
            <v>GH.0905.003</v>
          </cell>
          <cell r="B3636" t="str">
            <v>Community Right to B</v>
          </cell>
        </row>
        <row r="3637">
          <cell r="A3637" t="str">
            <v>GH.0905.003.01</v>
          </cell>
          <cell r="B3637" t="str">
            <v>Community Right to B</v>
          </cell>
        </row>
        <row r="3638">
          <cell r="A3638" t="str">
            <v>GH.0905.004</v>
          </cell>
          <cell r="B3638" t="str">
            <v>LRS</v>
          </cell>
        </row>
        <row r="3639">
          <cell r="A3639" t="str">
            <v>GH.0905.004.01</v>
          </cell>
          <cell r="B3639" t="str">
            <v>London Rental Standa</v>
          </cell>
        </row>
        <row r="3640">
          <cell r="A3640" t="str">
            <v>GH.0905.004.02</v>
          </cell>
          <cell r="B3640" t="str">
            <v>LRS licence officer</v>
          </cell>
        </row>
        <row r="3641">
          <cell r="A3641" t="str">
            <v>GH.0905.005</v>
          </cell>
          <cell r="B3641" t="str">
            <v>DECC RE:NEW</v>
          </cell>
        </row>
        <row r="3642">
          <cell r="A3642" t="str">
            <v>GH.0905.005.01</v>
          </cell>
          <cell r="B3642" t="str">
            <v>DECC RE:NEW</v>
          </cell>
        </row>
        <row r="3643">
          <cell r="A3643" t="str">
            <v>GH.0905.006</v>
          </cell>
          <cell r="B3643" t="str">
            <v>Housing Zones revenu</v>
          </cell>
        </row>
        <row r="3644">
          <cell r="A3644" t="str">
            <v>GH.0905.006.01</v>
          </cell>
          <cell r="B3644" t="str">
            <v>Housing Zones Rev</v>
          </cell>
        </row>
        <row r="3645">
          <cell r="A3645" t="str">
            <v>GH.0905.007</v>
          </cell>
          <cell r="B3645" t="str">
            <v>Innovation and Infra</v>
          </cell>
        </row>
        <row r="3646">
          <cell r="A3646" t="str">
            <v>GH.0905.007.01</v>
          </cell>
          <cell r="B3646" t="str">
            <v>Innovation and Infra</v>
          </cell>
        </row>
        <row r="3647">
          <cell r="A3647" t="str">
            <v>GH.00500018.04</v>
          </cell>
          <cell r="B3647" t="str">
            <v>Rainham Library</v>
          </cell>
        </row>
        <row r="3648">
          <cell r="A3648" t="str">
            <v>GH.0900.910</v>
          </cell>
          <cell r="B3648" t="str">
            <v>PCS Projects GLA -NE</v>
          </cell>
        </row>
        <row r="3649">
          <cell r="A3649" t="str">
            <v>GH.0910</v>
          </cell>
          <cell r="B3649" t="str">
            <v>Hsg North East (GLA)</v>
          </cell>
        </row>
        <row r="3650">
          <cell r="A3650" t="str">
            <v>GH.0910.001</v>
          </cell>
          <cell r="B3650" t="str">
            <v>Hsg North East staff</v>
          </cell>
        </row>
        <row r="3651">
          <cell r="A3651" t="str">
            <v>GH.0910.001.01</v>
          </cell>
          <cell r="B3651" t="str">
            <v>Rainham Lib &amp; Bdway</v>
          </cell>
        </row>
        <row r="3652">
          <cell r="A3652" t="str">
            <v>GH.0900.920</v>
          </cell>
          <cell r="B3652" t="str">
            <v>PCS Projects GLA-NW-</v>
          </cell>
        </row>
        <row r="3653">
          <cell r="A3653" t="str">
            <v>GH.0920</v>
          </cell>
          <cell r="B3653" t="str">
            <v>Hsg North West (GLA)</v>
          </cell>
        </row>
        <row r="3654">
          <cell r="A3654" t="str">
            <v>GH.0920.001</v>
          </cell>
          <cell r="B3654" t="str">
            <v>Hsg North West staff</v>
          </cell>
        </row>
        <row r="3655">
          <cell r="A3655" t="str">
            <v>GH.0920.003</v>
          </cell>
          <cell r="B3655" t="str">
            <v>DoH Revenue</v>
          </cell>
        </row>
        <row r="3656">
          <cell r="A3656" t="str">
            <v>GH.0920.004</v>
          </cell>
          <cell r="B3656" t="str">
            <v>Right to Build regis</v>
          </cell>
        </row>
        <row r="3657">
          <cell r="A3657" t="str">
            <v>GH.0920.005</v>
          </cell>
          <cell r="B3657" t="str">
            <v>Community Led Housin</v>
          </cell>
        </row>
        <row r="3658">
          <cell r="A3658" t="str">
            <v>GH.0920.006</v>
          </cell>
          <cell r="B3658" t="str">
            <v>SIF Industrial Inten</v>
          </cell>
        </row>
        <row r="3659">
          <cell r="A3659" t="str">
            <v>GH.0900.930</v>
          </cell>
          <cell r="B3659" t="str">
            <v>PCS Projects GLA-Sou</v>
          </cell>
        </row>
        <row r="3660">
          <cell r="A3660" t="str">
            <v>GH.0900.930.010</v>
          </cell>
          <cell r="B3660" t="str">
            <v>Kidbrooke Regenerati</v>
          </cell>
        </row>
        <row r="3661">
          <cell r="A3661" t="str">
            <v>GH.0930</v>
          </cell>
          <cell r="B3661" t="str">
            <v>Hsg South (GLA)</v>
          </cell>
        </row>
        <row r="3662">
          <cell r="A3662" t="str">
            <v>GH.0930.001</v>
          </cell>
          <cell r="B3662" t="str">
            <v>Hsg South staff/gene</v>
          </cell>
        </row>
        <row r="3663">
          <cell r="A3663" t="str">
            <v>GR.00019521.01</v>
          </cell>
          <cell r="B3663" t="str">
            <v>KR-Feasibility studi</v>
          </cell>
        </row>
        <row r="3664">
          <cell r="A3664" t="str">
            <v>GR.00019521.04</v>
          </cell>
          <cell r="B3664" t="str">
            <v>KR-Site Specific Mar</v>
          </cell>
        </row>
        <row r="3665">
          <cell r="A3665" t="str">
            <v>GH.0940</v>
          </cell>
          <cell r="B3665" t="str">
            <v>Hsg Programmes (GLA)</v>
          </cell>
        </row>
        <row r="3666">
          <cell r="A3666" t="str">
            <v>GH.0940.001</v>
          </cell>
          <cell r="B3666" t="str">
            <v>Hsg Programmes staff</v>
          </cell>
        </row>
        <row r="3667">
          <cell r="A3667" t="str">
            <v>GH.0940.002</v>
          </cell>
          <cell r="B3667" t="str">
            <v>Operational costs H&amp;</v>
          </cell>
        </row>
        <row r="3668">
          <cell r="A3668" t="str">
            <v>GH.0940.003</v>
          </cell>
          <cell r="B3668" t="str">
            <v>IT project</v>
          </cell>
        </row>
        <row r="3669">
          <cell r="A3669" t="str">
            <v>GH.0940.004</v>
          </cell>
          <cell r="B3669" t="str">
            <v>DoH - Care &amp; Support</v>
          </cell>
        </row>
        <row r="3670">
          <cell r="A3670" t="str">
            <v>GH.0940.005</v>
          </cell>
          <cell r="B3670" t="str">
            <v>DoH - Homelessness C</v>
          </cell>
        </row>
        <row r="3671">
          <cell r="A3671" t="str">
            <v>GH.0940.006</v>
          </cell>
          <cell r="B3671" t="str">
            <v>Mgt &amp; Consultancy</v>
          </cell>
        </row>
        <row r="3672">
          <cell r="A3672" t="str">
            <v>GH.0940.007</v>
          </cell>
          <cell r="B3672" t="str">
            <v>PRS Checker</v>
          </cell>
        </row>
        <row r="3673">
          <cell r="A3673" t="str">
            <v>GH.0940.008</v>
          </cell>
          <cell r="B3673" t="str">
            <v>Community Led Housin</v>
          </cell>
        </row>
        <row r="3674">
          <cell r="A3674" t="str">
            <v>GH.0950</v>
          </cell>
          <cell r="B3674" t="str">
            <v>Hsg London Thames Ga</v>
          </cell>
        </row>
        <row r="3675">
          <cell r="A3675" t="str">
            <v>GH.0950.001</v>
          </cell>
          <cell r="B3675" t="str">
            <v>Hsg London Thames Ga</v>
          </cell>
        </row>
        <row r="3676">
          <cell r="A3676" t="str">
            <v>GH.00500153.01</v>
          </cell>
          <cell r="B3676" t="str">
            <v>RD EZ Projects Deliv</v>
          </cell>
        </row>
        <row r="3677">
          <cell r="A3677" t="str">
            <v>GH.0960</v>
          </cell>
          <cell r="B3677" t="str">
            <v>Hsg Land &amp; Developme</v>
          </cell>
        </row>
        <row r="3678">
          <cell r="A3678" t="str">
            <v>GH.0960.001</v>
          </cell>
          <cell r="B3678" t="str">
            <v>Hsg Land &amp; Dev staff</v>
          </cell>
        </row>
        <row r="3679">
          <cell r="A3679" t="str">
            <v>GH.0960.001.01</v>
          </cell>
          <cell r="B3679" t="str">
            <v>Estates - Shared Ser</v>
          </cell>
        </row>
        <row r="3680">
          <cell r="A3680" t="str">
            <v>GH.0960.002</v>
          </cell>
          <cell r="B3680" t="str">
            <v>London Land Commissi</v>
          </cell>
        </row>
        <row r="3681">
          <cell r="A3681" t="str">
            <v>GH.0960.003</v>
          </cell>
          <cell r="B3681" t="str">
            <v>Homes for Londoners</v>
          </cell>
        </row>
        <row r="3682">
          <cell r="A3682" t="str">
            <v>GH.0960.004</v>
          </cell>
          <cell r="B3682" t="str">
            <v>RD EZ Delivery Team</v>
          </cell>
        </row>
        <row r="3683">
          <cell r="A3683" t="str">
            <v>GH.0960.005</v>
          </cell>
          <cell r="B3683" t="str">
            <v>RD EZ Delivery Plan</v>
          </cell>
        </row>
        <row r="3684">
          <cell r="A3684" t="str">
            <v>GH.0960.006</v>
          </cell>
          <cell r="B3684" t="str">
            <v>RD EZ Projects Deliv</v>
          </cell>
        </row>
        <row r="3685">
          <cell r="A3685" t="str">
            <v>GH.0960.006.01</v>
          </cell>
          <cell r="B3685" t="str">
            <v>RD EZ Projects Deliv</v>
          </cell>
        </row>
        <row r="3686">
          <cell r="A3686" t="str">
            <v>GH.0960.007</v>
          </cell>
          <cell r="B3686" t="str">
            <v>Small Sites</v>
          </cell>
        </row>
        <row r="3687">
          <cell r="A3687" t="str">
            <v>GH.0960.008</v>
          </cell>
          <cell r="B3687" t="str">
            <v>Homes for NHS Staff</v>
          </cell>
        </row>
        <row r="3688">
          <cell r="A3688" t="str">
            <v>GH.0970</v>
          </cell>
          <cell r="B3688" t="str">
            <v>WBS Element GH.09701</v>
          </cell>
        </row>
        <row r="3689">
          <cell r="A3689" t="str">
            <v>GH.0970.001</v>
          </cell>
          <cell r="B3689" t="str">
            <v>Hsg Estate Mangement</v>
          </cell>
        </row>
        <row r="3690">
          <cell r="A3690" t="str">
            <v>GH.00025153.02</v>
          </cell>
          <cell r="B3690" t="str">
            <v>Chequers Corner (New</v>
          </cell>
        </row>
        <row r="3691">
          <cell r="A3691" t="str">
            <v>GH.00025153.04</v>
          </cell>
          <cell r="B3691" t="str">
            <v>Andrew Azzopardi - R</v>
          </cell>
        </row>
        <row r="3692">
          <cell r="A3692" t="str">
            <v>GH.00025153.10</v>
          </cell>
          <cell r="B3692" t="str">
            <v>Squire Sanders (2262</v>
          </cell>
        </row>
        <row r="3693">
          <cell r="A3693" t="str">
            <v>GH.00025153.17</v>
          </cell>
          <cell r="B3693" t="str">
            <v>Ashfords - Revenue</v>
          </cell>
        </row>
        <row r="3694">
          <cell r="A3694" t="str">
            <v>GH.00025183.02</v>
          </cell>
          <cell r="B3694" t="str">
            <v>Wembley Stadum Accss</v>
          </cell>
        </row>
        <row r="3695">
          <cell r="A3695" t="str">
            <v>GH.00025185.02</v>
          </cell>
          <cell r="B3695" t="str">
            <v>Silvertown Way Land</v>
          </cell>
        </row>
        <row r="3696">
          <cell r="A3696" t="str">
            <v>GH.00025185.05</v>
          </cell>
          <cell r="B3696" t="str">
            <v>Glenny - Revenue</v>
          </cell>
        </row>
        <row r="3697">
          <cell r="A3697" t="str">
            <v>GH.00025185.22</v>
          </cell>
          <cell r="B3697" t="str">
            <v>Clarke Bond (South E</v>
          </cell>
        </row>
        <row r="3698">
          <cell r="A3698" t="str">
            <v>GH.00025193.29</v>
          </cell>
          <cell r="B3698" t="str">
            <v>Vitesse (26004) - Re</v>
          </cell>
        </row>
        <row r="3699">
          <cell r="A3699" t="str">
            <v>GH.00025193.30</v>
          </cell>
          <cell r="B3699" t="str">
            <v>amalgamted closed co</v>
          </cell>
        </row>
        <row r="3700">
          <cell r="A3700" t="str">
            <v>GH.0900.980</v>
          </cell>
          <cell r="B3700" t="str">
            <v>PCS- Compulsory Purc</v>
          </cell>
        </row>
        <row r="3701">
          <cell r="A3701" t="str">
            <v>GH.0900.980.001</v>
          </cell>
          <cell r="B3701" t="str">
            <v>Chequers Corner (New</v>
          </cell>
        </row>
        <row r="3702">
          <cell r="A3702" t="str">
            <v>GH.0900.980.002</v>
          </cell>
          <cell r="B3702" t="str">
            <v>Wembley Stadium Accs</v>
          </cell>
        </row>
        <row r="3703">
          <cell r="A3703" t="str">
            <v>GH.0900.980.003</v>
          </cell>
          <cell r="B3703" t="str">
            <v>Silvertown Way Land</v>
          </cell>
        </row>
        <row r="3704">
          <cell r="A3704" t="str">
            <v>GH.0900.980.004</v>
          </cell>
          <cell r="B3704" t="str">
            <v>Land Acquisition Cos</v>
          </cell>
        </row>
        <row r="3705">
          <cell r="A3705" t="str">
            <v>GH.00500106.01</v>
          </cell>
          <cell r="B3705" t="str">
            <v>Southall gasworks</v>
          </cell>
        </row>
        <row r="3706">
          <cell r="A3706" t="str">
            <v>GH.0900.990</v>
          </cell>
          <cell r="B3706" t="str">
            <v>ODA Olympics - Reven</v>
          </cell>
        </row>
        <row r="3707">
          <cell r="A3707" t="str">
            <v>GH.0900.990.001</v>
          </cell>
          <cell r="B3707" t="str">
            <v>ODA Olympics grant f</v>
          </cell>
        </row>
        <row r="3708">
          <cell r="A3708" t="str">
            <v>GH.0900.990.002</v>
          </cell>
          <cell r="B3708" t="str">
            <v>Southall CPO</v>
          </cell>
        </row>
        <row r="3709">
          <cell r="A3709" t="str">
            <v>GW.00019521.02</v>
          </cell>
          <cell r="B3709" t="str">
            <v>KR-Legal Fees</v>
          </cell>
        </row>
        <row r="3710">
          <cell r="A3710" t="str">
            <v>GW.00019521.03</v>
          </cell>
          <cell r="B3710" t="str">
            <v>KR-Contn to Infrastr</v>
          </cell>
        </row>
        <row r="3711">
          <cell r="A3711" t="str">
            <v>GW.00019521.ZZ</v>
          </cell>
          <cell r="B3711" t="str">
            <v>KR-Receipts Phase</v>
          </cell>
        </row>
        <row r="3712">
          <cell r="A3712" t="str">
            <v>GW.00024522.01</v>
          </cell>
          <cell r="B3712" t="str">
            <v>Enfield - DH Backlog</v>
          </cell>
        </row>
        <row r="3713">
          <cell r="A3713" t="str">
            <v>GW.00024523.01</v>
          </cell>
          <cell r="B3713" t="str">
            <v>Hackney - DH Backlog</v>
          </cell>
        </row>
        <row r="3714">
          <cell r="A3714" t="str">
            <v>GW.00024524.01</v>
          </cell>
          <cell r="B3714" t="str">
            <v>Haringey - DH Backlo</v>
          </cell>
        </row>
        <row r="3715">
          <cell r="A3715" t="str">
            <v>GW.00024525.01</v>
          </cell>
          <cell r="B3715" t="str">
            <v>Havering - DH Backlo</v>
          </cell>
        </row>
        <row r="3716">
          <cell r="A3716" t="str">
            <v>GW.00024526.01</v>
          </cell>
          <cell r="B3716" t="str">
            <v>Lambeth - DH Backlog</v>
          </cell>
        </row>
        <row r="3717">
          <cell r="A3717" t="str">
            <v>GW.00024527.01</v>
          </cell>
          <cell r="B3717" t="str">
            <v>Lewisham - DH Backlo</v>
          </cell>
        </row>
        <row r="3718">
          <cell r="A3718" t="str">
            <v>GW.00024528.01</v>
          </cell>
          <cell r="B3718" t="str">
            <v>Newham - DH Backlog</v>
          </cell>
        </row>
        <row r="3719">
          <cell r="A3719" t="str">
            <v>GW.00024529.01</v>
          </cell>
          <cell r="B3719" t="str">
            <v>Redbridge - DH Backl</v>
          </cell>
        </row>
        <row r="3720">
          <cell r="A3720" t="str">
            <v>GW.00024530.01</v>
          </cell>
          <cell r="B3720" t="str">
            <v>Sutton - DH Backlog</v>
          </cell>
        </row>
        <row r="3721">
          <cell r="A3721" t="str">
            <v>GW.00024531.01</v>
          </cell>
          <cell r="B3721" t="str">
            <v>Tower Hamlet - DH Ba</v>
          </cell>
        </row>
        <row r="3722">
          <cell r="A3722" t="str">
            <v>GW.00024551.01</v>
          </cell>
          <cell r="B3722" t="str">
            <v>Barking and Dagenham</v>
          </cell>
        </row>
        <row r="3723">
          <cell r="A3723" t="str">
            <v>GW.00024552.01</v>
          </cell>
          <cell r="B3723" t="str">
            <v>Camden - DH Backlog</v>
          </cell>
        </row>
        <row r="3724">
          <cell r="A3724" t="str">
            <v>GW.00024554.01</v>
          </cell>
          <cell r="B3724" t="str">
            <v>Kingston Upon Thames</v>
          </cell>
        </row>
        <row r="3725">
          <cell r="A3725" t="str">
            <v>GW.00024555.01</v>
          </cell>
          <cell r="B3725" t="str">
            <v>Southwark - DH Backl</v>
          </cell>
        </row>
        <row r="3726">
          <cell r="A3726" t="str">
            <v>GW.05500138.01</v>
          </cell>
          <cell r="B3726" t="str">
            <v>HZ Ealing S/ Bridge</v>
          </cell>
        </row>
        <row r="3727">
          <cell r="A3727" t="str">
            <v>GW.0900.961</v>
          </cell>
          <cell r="B3727" t="str">
            <v>Housing Zones</v>
          </cell>
        </row>
        <row r="3728">
          <cell r="A3728" t="str">
            <v>GW.0900.961.010</v>
          </cell>
          <cell r="B3728" t="str">
            <v>Hsg Zones London</v>
          </cell>
        </row>
        <row r="3729">
          <cell r="A3729" t="str">
            <v>GW0900</v>
          </cell>
          <cell r="B3729" t="str">
            <v>PCS Projects - GLA -</v>
          </cell>
        </row>
        <row r="3730">
          <cell r="A3730" t="str">
            <v>GW0900.910</v>
          </cell>
          <cell r="B3730" t="str">
            <v>PCS Projects GLA -NE</v>
          </cell>
        </row>
        <row r="3731">
          <cell r="A3731" t="str">
            <v>GW0900.910.020</v>
          </cell>
          <cell r="B3731" t="str">
            <v>Decent Homes - NE</v>
          </cell>
        </row>
        <row r="3732">
          <cell r="A3732" t="str">
            <v>GW0900.920</v>
          </cell>
          <cell r="B3732" t="str">
            <v>PCS Projects GLA-NW-</v>
          </cell>
        </row>
        <row r="3733">
          <cell r="A3733" t="str">
            <v>GW0900.920.020</v>
          </cell>
          <cell r="B3733" t="str">
            <v>Decent Homes - NW</v>
          </cell>
        </row>
        <row r="3734">
          <cell r="A3734" t="str">
            <v>GW0900.930</v>
          </cell>
          <cell r="B3734" t="str">
            <v>PCS Projects GLA-Sou</v>
          </cell>
        </row>
        <row r="3735">
          <cell r="A3735" t="str">
            <v>GW0900.930.010</v>
          </cell>
          <cell r="B3735" t="str">
            <v>Kidbrooke Regenerati</v>
          </cell>
        </row>
        <row r="3736">
          <cell r="A3736" t="str">
            <v>GW0900.930.020</v>
          </cell>
          <cell r="B3736" t="str">
            <v>Decent Homes - SOUTH</v>
          </cell>
        </row>
        <row r="3737">
          <cell r="A3737" t="str">
            <v>GW0900.980.001.06</v>
          </cell>
          <cell r="B3737" t="str">
            <v>Chequers Corner CPO</v>
          </cell>
        </row>
        <row r="3738">
          <cell r="A3738" t="str">
            <v>GW0900.980.002.03</v>
          </cell>
          <cell r="B3738" t="str">
            <v>Wembley CPO settleme</v>
          </cell>
        </row>
        <row r="3739">
          <cell r="A3739" t="str">
            <v>GW0900.980.003.11</v>
          </cell>
          <cell r="B3739" t="str">
            <v>Silvertown Way CPO s</v>
          </cell>
        </row>
        <row r="3740">
          <cell r="A3740" t="str">
            <v>GW.000500148.01</v>
          </cell>
          <cell r="B3740" t="str">
            <v>PPMT-Thamesmead HZ</v>
          </cell>
        </row>
        <row r="3741">
          <cell r="A3741" t="str">
            <v>GW.00500073.01</v>
          </cell>
          <cell r="B3741" t="str">
            <v>Loan-Pocket Living M</v>
          </cell>
        </row>
        <row r="3742">
          <cell r="A3742" t="str">
            <v>GW.00500074.01</v>
          </cell>
          <cell r="B3742" t="str">
            <v>Loan-Pocket Living 2</v>
          </cell>
        </row>
        <row r="3743">
          <cell r="A3743" t="str">
            <v>GW.00500143.01</v>
          </cell>
          <cell r="B3743" t="str">
            <v>Loan_Big Issue_MHCRF</v>
          </cell>
        </row>
        <row r="3744">
          <cell r="A3744" t="str">
            <v>GW.0900.965</v>
          </cell>
          <cell r="B3744" t="str">
            <v>MHC_Rev Fund_2015-18</v>
          </cell>
        </row>
        <row r="3745">
          <cell r="A3745" t="str">
            <v>GW.0900.965.010</v>
          </cell>
          <cell r="B3745" t="str">
            <v>Loan_MHC_Revolv Fund</v>
          </cell>
        </row>
        <row r="3746">
          <cell r="A3746" t="str">
            <v>GW0901</v>
          </cell>
          <cell r="B3746" t="str">
            <v>HOUSING IMS-CAPITAL</v>
          </cell>
        </row>
        <row r="3747">
          <cell r="A3747" t="str">
            <v>GW0901.001</v>
          </cell>
          <cell r="B3747" t="str">
            <v>AFFORDABLE HOUSING</v>
          </cell>
        </row>
        <row r="3748">
          <cell r="A3748" t="str">
            <v>GW0901.001.01</v>
          </cell>
          <cell r="B3748" t="str">
            <v>Affordable Rent Conv</v>
          </cell>
        </row>
        <row r="3749">
          <cell r="A3749" t="str">
            <v>GW0901.001.02</v>
          </cell>
          <cell r="B3749" t="str">
            <v>Affordable Rent-Rent</v>
          </cell>
        </row>
        <row r="3750">
          <cell r="A3750" t="str">
            <v>GW0901.001.03</v>
          </cell>
          <cell r="B3750" t="str">
            <v>Affordable Rent-Home</v>
          </cell>
        </row>
        <row r="3751">
          <cell r="A3751" t="str">
            <v>GW0901.001.04</v>
          </cell>
          <cell r="B3751" t="str">
            <v>Affordable Rents Leg</v>
          </cell>
        </row>
        <row r="3752">
          <cell r="A3752" t="str">
            <v>GW0901.002</v>
          </cell>
          <cell r="B3752" t="str">
            <v>ARMED FORCES</v>
          </cell>
        </row>
        <row r="3753">
          <cell r="A3753" t="str">
            <v>GW0901.002.01</v>
          </cell>
          <cell r="B3753" t="str">
            <v>Armed Forces</v>
          </cell>
        </row>
        <row r="3754">
          <cell r="A3754" t="str">
            <v>GW0901.003</v>
          </cell>
          <cell r="B3754" t="str">
            <v>FIRST BUY</v>
          </cell>
        </row>
        <row r="3755">
          <cell r="A3755" t="str">
            <v>GW0901.003.01</v>
          </cell>
          <cell r="B3755" t="str">
            <v>Firstbuy</v>
          </cell>
        </row>
        <row r="3756">
          <cell r="A3756" t="str">
            <v>GW0901.003.02</v>
          </cell>
          <cell r="B3756" t="str">
            <v>Firstbuy Agents Fees</v>
          </cell>
        </row>
        <row r="3757">
          <cell r="A3757" t="str">
            <v>GW0901.003.03</v>
          </cell>
          <cell r="B3757" t="str">
            <v>Firstbuy Legal Fees</v>
          </cell>
        </row>
        <row r="3758">
          <cell r="A3758" t="str">
            <v>GW0901.004</v>
          </cell>
          <cell r="B3758" t="str">
            <v>KICKSTART</v>
          </cell>
        </row>
        <row r="3759">
          <cell r="A3759" t="str">
            <v>GW0901.004.01</v>
          </cell>
          <cell r="B3759" t="str">
            <v>Kickstart Homebuy Di</v>
          </cell>
        </row>
        <row r="3760">
          <cell r="A3760" t="str">
            <v>GW0901.004.02</v>
          </cell>
          <cell r="B3760" t="str">
            <v>Kickstart Homebuy Ag</v>
          </cell>
        </row>
        <row r="3761">
          <cell r="A3761" t="str">
            <v>GW0901.004.03</v>
          </cell>
          <cell r="B3761" t="str">
            <v>Kickstart mix funded</v>
          </cell>
        </row>
        <row r="3762">
          <cell r="A3762" t="str">
            <v>GW0901.004.04</v>
          </cell>
          <cell r="B3762" t="str">
            <v>Kickstart intermedia</v>
          </cell>
        </row>
        <row r="3763">
          <cell r="A3763" t="str">
            <v>GW0901.004.05</v>
          </cell>
          <cell r="B3763" t="str">
            <v>Kickstart newbuild h</v>
          </cell>
        </row>
        <row r="3764">
          <cell r="A3764" t="str">
            <v>GW0901.005</v>
          </cell>
          <cell r="B3764" t="str">
            <v>LA NEWBUILD</v>
          </cell>
        </row>
        <row r="3765">
          <cell r="A3765" t="str">
            <v>GW0901.005.01</v>
          </cell>
          <cell r="B3765" t="str">
            <v>Local Authority New</v>
          </cell>
        </row>
        <row r="3766">
          <cell r="A3766" t="str">
            <v>GW0901.005.02</v>
          </cell>
          <cell r="B3766" t="str">
            <v>Local Authority New</v>
          </cell>
        </row>
        <row r="3767">
          <cell r="A3767" t="str">
            <v>GW0901.006</v>
          </cell>
          <cell r="B3767" t="str">
            <v>MORTGAGE RESCUE</v>
          </cell>
        </row>
        <row r="3768">
          <cell r="A3768" t="str">
            <v>GW0901.006.01</v>
          </cell>
          <cell r="B3768" t="str">
            <v>Mortage Rescue Share</v>
          </cell>
        </row>
        <row r="3769">
          <cell r="A3769" t="str">
            <v>GW0901.006.02</v>
          </cell>
          <cell r="B3769" t="str">
            <v>Mortgage Rescue</v>
          </cell>
        </row>
        <row r="3770">
          <cell r="A3770" t="str">
            <v>GW0901.007</v>
          </cell>
          <cell r="B3770" t="str">
            <v>NATL AFFORDABLE HSG</v>
          </cell>
        </row>
        <row r="3771">
          <cell r="A3771" t="str">
            <v>GW0901.007.01</v>
          </cell>
          <cell r="B3771" t="str">
            <v>ADPKW Homebuy</v>
          </cell>
        </row>
        <row r="3772">
          <cell r="A3772" t="str">
            <v>GW0901.007.02</v>
          </cell>
          <cell r="B3772" t="str">
            <v>ADPKW Intermediate R</v>
          </cell>
        </row>
        <row r="3773">
          <cell r="A3773" t="str">
            <v>GW0901.007.03</v>
          </cell>
          <cell r="B3773" t="str">
            <v>ADPKW MF Shared Owne</v>
          </cell>
        </row>
        <row r="3774">
          <cell r="A3774" t="str">
            <v>GW0901.007.04</v>
          </cell>
          <cell r="B3774" t="str">
            <v>ADPKW Intermediate R</v>
          </cell>
        </row>
        <row r="3775">
          <cell r="A3775" t="str">
            <v>GW0901.007.05</v>
          </cell>
          <cell r="B3775" t="str">
            <v>ADP Rent</v>
          </cell>
        </row>
        <row r="3776">
          <cell r="A3776" t="str">
            <v>GW0901.007.06</v>
          </cell>
          <cell r="B3776" t="str">
            <v>ADP Right to Acquire</v>
          </cell>
        </row>
        <row r="3777">
          <cell r="A3777" t="str">
            <v>GW0901.007.07</v>
          </cell>
          <cell r="B3777" t="str">
            <v>ADP Homebuy</v>
          </cell>
        </row>
        <row r="3778">
          <cell r="A3778" t="str">
            <v>GW0901.007.08</v>
          </cell>
          <cell r="B3778" t="str">
            <v>Shared Ownership</v>
          </cell>
        </row>
        <row r="3779">
          <cell r="A3779" t="str">
            <v>GW0901.007.09</v>
          </cell>
          <cell r="B3779" t="str">
            <v>Rural Buy-Back</v>
          </cell>
        </row>
        <row r="3780">
          <cell r="A3780" t="str">
            <v>GW0901.007.10</v>
          </cell>
          <cell r="B3780" t="str">
            <v>Acquisition and Demo</v>
          </cell>
        </row>
        <row r="3781">
          <cell r="A3781" t="str">
            <v>GW0901.007.11</v>
          </cell>
          <cell r="B3781" t="str">
            <v>CF Homebuy</v>
          </cell>
        </row>
        <row r="3782">
          <cell r="A3782" t="str">
            <v>GW0901.007.12</v>
          </cell>
          <cell r="B3782" t="str">
            <v>CF Intermediate Rent</v>
          </cell>
        </row>
        <row r="3783">
          <cell r="A3783" t="str">
            <v>GW0901.007.13</v>
          </cell>
          <cell r="B3783" t="str">
            <v>CF Rent</v>
          </cell>
        </row>
        <row r="3784">
          <cell r="A3784" t="str">
            <v>GW0901.007.14</v>
          </cell>
          <cell r="B3784" t="str">
            <v>CF Sale</v>
          </cell>
        </row>
        <row r="3785">
          <cell r="A3785" t="str">
            <v>GW0901.007.15</v>
          </cell>
          <cell r="B3785" t="str">
            <v>NPIAH Homebuy</v>
          </cell>
        </row>
        <row r="3786">
          <cell r="A3786" t="str">
            <v>GW0901.007.16</v>
          </cell>
          <cell r="B3786" t="str">
            <v>NPIAH MF Rent</v>
          </cell>
        </row>
        <row r="3787">
          <cell r="A3787" t="str">
            <v>GW0901.007.17</v>
          </cell>
          <cell r="B3787" t="str">
            <v>NPIAH Intermediate R</v>
          </cell>
        </row>
        <row r="3788">
          <cell r="A3788" t="str">
            <v>GW0901.007.18</v>
          </cell>
          <cell r="B3788" t="str">
            <v>NPIAH MF Sale</v>
          </cell>
        </row>
        <row r="3789">
          <cell r="A3789" t="str">
            <v>GW0901.007.19</v>
          </cell>
          <cell r="B3789" t="str">
            <v>Temporary Social Hou</v>
          </cell>
        </row>
        <row r="3790">
          <cell r="A3790" t="str">
            <v>GW0901.007.20</v>
          </cell>
          <cell r="B3790" t="str">
            <v>Mixed Funded Rent</v>
          </cell>
        </row>
        <row r="3791">
          <cell r="A3791" t="str">
            <v>GW0901.007.21</v>
          </cell>
          <cell r="B3791" t="str">
            <v>Settled Homes</v>
          </cell>
        </row>
        <row r="3792">
          <cell r="A3792" t="str">
            <v>GW0901.007.22</v>
          </cell>
          <cell r="B3792" t="str">
            <v>Intermediate Rent</v>
          </cell>
        </row>
        <row r="3793">
          <cell r="A3793" t="str">
            <v>GW0901.007.23</v>
          </cell>
          <cell r="B3793" t="str">
            <v>Newbuild Homebuy</v>
          </cell>
        </row>
        <row r="3794">
          <cell r="A3794" t="str">
            <v>GW0901.007.24</v>
          </cell>
          <cell r="B3794" t="str">
            <v>Open Market Homebuy</v>
          </cell>
        </row>
        <row r="3795">
          <cell r="A3795" t="str">
            <v>GW0901.007.25</v>
          </cell>
          <cell r="B3795" t="str">
            <v>Social Homebuy</v>
          </cell>
        </row>
        <row r="3796">
          <cell r="A3796" t="str">
            <v>GW0901.007.26</v>
          </cell>
          <cell r="B3796" t="str">
            <v>Home Ownership Long</v>
          </cell>
        </row>
        <row r="3797">
          <cell r="A3797" t="str">
            <v>GW0901.007.27</v>
          </cell>
          <cell r="B3797" t="str">
            <v>NAHP - Re-improvemen</v>
          </cell>
        </row>
        <row r="3798">
          <cell r="A3798" t="str">
            <v>GW0901.007.28</v>
          </cell>
          <cell r="B3798" t="str">
            <v>Rehab Works Only</v>
          </cell>
        </row>
        <row r="3799">
          <cell r="A3799" t="str">
            <v>GW0901.007.29</v>
          </cell>
          <cell r="B3799" t="str">
            <v>Major Repairs</v>
          </cell>
        </row>
        <row r="3800">
          <cell r="A3800" t="str">
            <v>GW0901.007.30</v>
          </cell>
          <cell r="B3800" t="str">
            <v>SC Mixed Funded for</v>
          </cell>
        </row>
        <row r="3801">
          <cell r="A3801" t="str">
            <v>GW0901.007.31</v>
          </cell>
          <cell r="B3801" t="str">
            <v>LA Rent</v>
          </cell>
        </row>
        <row r="3802">
          <cell r="A3802" t="str">
            <v>GW0901.007.32</v>
          </cell>
          <cell r="B3802" t="str">
            <v>LA WTRSLS Misc Works</v>
          </cell>
        </row>
        <row r="3803">
          <cell r="A3803" t="str">
            <v>GW0901.007.33</v>
          </cell>
          <cell r="B3803" t="str">
            <v>LA Shared Ownership</v>
          </cell>
        </row>
        <row r="3804">
          <cell r="A3804" t="str">
            <v>GW0901.007.34</v>
          </cell>
          <cell r="B3804" t="str">
            <v>LA NB LSE</v>
          </cell>
        </row>
        <row r="3805">
          <cell r="A3805" t="str">
            <v>GW0901.007.35</v>
          </cell>
          <cell r="B3805" t="str">
            <v>LA Safer Communities</v>
          </cell>
        </row>
        <row r="3806">
          <cell r="A3806" t="str">
            <v>GW0901.007.36</v>
          </cell>
          <cell r="B3806" t="str">
            <v>LA Safer Communities</v>
          </cell>
        </row>
        <row r="3807">
          <cell r="A3807" t="str">
            <v>GW0901.007.37</v>
          </cell>
          <cell r="B3807" t="str">
            <v>Home Buy Agents Fees</v>
          </cell>
        </row>
        <row r="3808">
          <cell r="A3808" t="str">
            <v>GW0901.007.38</v>
          </cell>
          <cell r="B3808" t="str">
            <v>Post sales HBA Fees</v>
          </cell>
        </row>
        <row r="3809">
          <cell r="A3809" t="str">
            <v>GW0901.007.39</v>
          </cell>
          <cell r="B3809" t="str">
            <v>NAHP Legal Fees</v>
          </cell>
        </row>
        <row r="3810">
          <cell r="A3810" t="str">
            <v>GW0901.007.40</v>
          </cell>
          <cell r="B3810" t="str">
            <v>Grant Recovery Old P</v>
          </cell>
        </row>
        <row r="3811">
          <cell r="A3811" t="str">
            <v>GW0901.007.41</v>
          </cell>
          <cell r="B3811" t="str">
            <v>Recycled Capital Gra</v>
          </cell>
        </row>
        <row r="3812">
          <cell r="A3812" t="str">
            <v>GW0901.007.42</v>
          </cell>
          <cell r="B3812" t="str">
            <v>KWL Recovery of Gran</v>
          </cell>
        </row>
        <row r="3813">
          <cell r="A3813" t="str">
            <v>GW0901.007.43</v>
          </cell>
          <cell r="B3813" t="str">
            <v>SHI Recovery of Gran</v>
          </cell>
        </row>
        <row r="3814">
          <cell r="A3814" t="str">
            <v>GW0901.007.44</v>
          </cell>
          <cell r="B3814" t="str">
            <v>Grant Receipt Others</v>
          </cell>
        </row>
        <row r="3815">
          <cell r="A3815" t="str">
            <v>GW0901.007.45</v>
          </cell>
          <cell r="B3815" t="str">
            <v>Homebuy Direct</v>
          </cell>
        </row>
        <row r="3816">
          <cell r="A3816" t="str">
            <v>GW0901.007.46</v>
          </cell>
          <cell r="B3816" t="str">
            <v>Homebuy Direct Homeb</v>
          </cell>
        </row>
        <row r="3817">
          <cell r="A3817" t="str">
            <v>GW0901.007.47</v>
          </cell>
          <cell r="B3817" t="str">
            <v>Homebuy Direct Recei</v>
          </cell>
        </row>
        <row r="3818">
          <cell r="A3818" t="str">
            <v>GW0901.007.48</v>
          </cell>
          <cell r="B3818" t="str">
            <v>Rent reimprovements</v>
          </cell>
        </row>
        <row r="3819">
          <cell r="A3819" t="str">
            <v>GW0901.008</v>
          </cell>
          <cell r="B3819" t="str">
            <v>TRAVELLER PITCH FUND</v>
          </cell>
        </row>
        <row r="3820">
          <cell r="A3820" t="str">
            <v>GW0901.008.01</v>
          </cell>
          <cell r="B3820" t="str">
            <v>Traveller Pitch Fund</v>
          </cell>
        </row>
        <row r="3821">
          <cell r="A3821" t="str">
            <v>GW0901.008.02</v>
          </cell>
          <cell r="B3821" t="str">
            <v>Traveller Pitch Fund</v>
          </cell>
        </row>
        <row r="3822">
          <cell r="A3822" t="str">
            <v>GW0901.009</v>
          </cell>
          <cell r="B3822" t="str">
            <v>EMPTY HOMES PROGRAMM</v>
          </cell>
        </row>
        <row r="3823">
          <cell r="A3823" t="str">
            <v>GW0901.009.01</v>
          </cell>
          <cell r="B3823" t="str">
            <v>Empty Homes</v>
          </cell>
        </row>
        <row r="3824">
          <cell r="A3824" t="str">
            <v>GW0901.010</v>
          </cell>
          <cell r="B3824" t="str">
            <v>HOMELESSNESS CHANGE</v>
          </cell>
        </row>
        <row r="3825">
          <cell r="A3825" t="str">
            <v>GW0901.010.01</v>
          </cell>
          <cell r="B3825" t="str">
            <v>Homelessness Change</v>
          </cell>
        </row>
        <row r="3826">
          <cell r="A3826" t="str">
            <v>GW0901.011</v>
          </cell>
          <cell r="B3826" t="str">
            <v>EMPTY HOMES AFFDBLE</v>
          </cell>
        </row>
        <row r="3827">
          <cell r="A3827" t="str">
            <v>GW0901.011.01</v>
          </cell>
          <cell r="B3827" t="str">
            <v>EH Affordable Rent(E</v>
          </cell>
        </row>
        <row r="3828">
          <cell r="A3828" t="str">
            <v>GW0901.012</v>
          </cell>
          <cell r="B3828" t="str">
            <v>EMPTY HOMES AFFDBLE</v>
          </cell>
        </row>
        <row r="3829">
          <cell r="A3829" t="str">
            <v>GW0901.012.01</v>
          </cell>
          <cell r="B3829" t="str">
            <v>EH Affdble Home Own'</v>
          </cell>
        </row>
        <row r="3830">
          <cell r="A3830" t="str">
            <v>GW0901.013</v>
          </cell>
          <cell r="B3830" t="str">
            <v>Custom Build</v>
          </cell>
        </row>
        <row r="3831">
          <cell r="A3831" t="str">
            <v>GW0901.013.01</v>
          </cell>
          <cell r="B3831" t="str">
            <v>Custom Build - Payme</v>
          </cell>
        </row>
        <row r="3832">
          <cell r="A3832" t="str">
            <v>GW0901.014</v>
          </cell>
          <cell r="B3832" t="str">
            <v>MHC - HfWL</v>
          </cell>
        </row>
        <row r="3833">
          <cell r="A3833" t="str">
            <v>GW0901.014.01</v>
          </cell>
          <cell r="B3833" t="str">
            <v>MHC - Flexible AHO -</v>
          </cell>
        </row>
        <row r="3834">
          <cell r="A3834" t="str">
            <v>GW0901.015</v>
          </cell>
          <cell r="B3834" t="str">
            <v>MHC - IMS - Capital</v>
          </cell>
        </row>
        <row r="3835">
          <cell r="A3835" t="str">
            <v>GW0901.015.01</v>
          </cell>
          <cell r="B3835" t="str">
            <v>MHC - Other Product</v>
          </cell>
        </row>
        <row r="3836">
          <cell r="A3836" t="str">
            <v>GW0901.016</v>
          </cell>
          <cell r="B3836" t="str">
            <v>Care &amp; Support Progr</v>
          </cell>
        </row>
        <row r="3837">
          <cell r="A3837" t="str">
            <v>GW0901.016.01</v>
          </cell>
          <cell r="B3837" t="str">
            <v>Care &amp; Support - Ren</v>
          </cell>
        </row>
        <row r="3838">
          <cell r="A3838" t="str">
            <v>GW0901.016.02</v>
          </cell>
          <cell r="B3838" t="str">
            <v>Care &amp; Support - AHO</v>
          </cell>
        </row>
        <row r="3839">
          <cell r="A3839" t="str">
            <v>GW0901.016.03</v>
          </cell>
          <cell r="B3839" t="str">
            <v>Loan-C&amp;S-One Housng</v>
          </cell>
        </row>
        <row r="3840">
          <cell r="A3840" t="str">
            <v>GW0901.016.ZZ</v>
          </cell>
          <cell r="B3840" t="str">
            <v>Care and Support - I</v>
          </cell>
        </row>
        <row r="3841">
          <cell r="A3841" t="str">
            <v>GW0901.017</v>
          </cell>
          <cell r="B3841" t="str">
            <v>MHC - BtP</v>
          </cell>
        </row>
        <row r="3842">
          <cell r="A3842" t="str">
            <v>GW0901.017.01</v>
          </cell>
          <cell r="B3842" t="str">
            <v>Affordable Homes Ren</v>
          </cell>
        </row>
        <row r="3843">
          <cell r="A3843" t="str">
            <v>GW0901.017.02</v>
          </cell>
          <cell r="B3843" t="str">
            <v>Affordable Home Owne</v>
          </cell>
        </row>
        <row r="3844">
          <cell r="A3844" t="str">
            <v>GW0901.017.03</v>
          </cell>
          <cell r="B3844" t="str">
            <v>Flexible Affordable</v>
          </cell>
        </row>
        <row r="3845">
          <cell r="A3845" t="str">
            <v>GW0901.018</v>
          </cell>
          <cell r="B3845" t="str">
            <v>MHC - Empty Homes</v>
          </cell>
        </row>
        <row r="3846">
          <cell r="A3846" t="str">
            <v>GW0901.018.01</v>
          </cell>
          <cell r="B3846" t="str">
            <v>Empty Homes - R2 Gra</v>
          </cell>
        </row>
        <row r="3847">
          <cell r="A3847" t="str">
            <v>GW0901.019</v>
          </cell>
          <cell r="B3847" t="str">
            <v>MHC3 - TIS</v>
          </cell>
        </row>
        <row r="3848">
          <cell r="A3848" t="str">
            <v>GW0901.020</v>
          </cell>
          <cell r="B3848" t="str">
            <v>MHC3 - CLSO</v>
          </cell>
        </row>
        <row r="3849">
          <cell r="A3849" t="str">
            <v>GW0901.021</v>
          </cell>
          <cell r="B3849" t="str">
            <v>MHC3 - Extensions</v>
          </cell>
        </row>
        <row r="3850">
          <cell r="A3850" t="str">
            <v>GW0901.022</v>
          </cell>
          <cell r="B3850" t="str">
            <v>Mayor's Housing Cove</v>
          </cell>
        </row>
        <row r="3851">
          <cell r="A3851" t="str">
            <v>GW0901.022.01</v>
          </cell>
          <cell r="B3851" t="str">
            <v>MHC 2015-18 - paymen</v>
          </cell>
        </row>
        <row r="3852">
          <cell r="A3852" t="str">
            <v>GW0901.023</v>
          </cell>
          <cell r="B3852" t="str">
            <v>Cornerstone Foster C</v>
          </cell>
        </row>
        <row r="3853">
          <cell r="A3853" t="str">
            <v>GW0901.025</v>
          </cell>
          <cell r="B3853" t="str">
            <v>Hms Wkg Lndrs2016-21</v>
          </cell>
        </row>
        <row r="3854">
          <cell r="A3854" t="str">
            <v>GW0901.030</v>
          </cell>
          <cell r="B3854" t="str">
            <v>Build Council Homes</v>
          </cell>
        </row>
        <row r="3855">
          <cell r="A3855" t="str">
            <v>GW0901.030.01</v>
          </cell>
          <cell r="B3855" t="str">
            <v>Building Council Hms</v>
          </cell>
        </row>
        <row r="3856">
          <cell r="A3856" t="str">
            <v>GW0901.035</v>
          </cell>
          <cell r="B3856" t="str">
            <v>Loan to GLAP-RLPF</v>
          </cell>
        </row>
        <row r="3857">
          <cell r="A3857" t="str">
            <v>GW0901.100</v>
          </cell>
          <cell r="B3857" t="str">
            <v>Affordable Housing P</v>
          </cell>
        </row>
        <row r="3858">
          <cell r="A3858" t="str">
            <v>GW0901.110</v>
          </cell>
          <cell r="B3858" t="str">
            <v>MHC2 - Care &amp; Suppor</v>
          </cell>
        </row>
        <row r="3859">
          <cell r="A3859" t="str">
            <v>GW0901.120</v>
          </cell>
          <cell r="B3859" t="str">
            <v>Recycled Capital Gra</v>
          </cell>
        </row>
        <row r="3860">
          <cell r="A3860" t="str">
            <v>GW0901.120.ZZ</v>
          </cell>
          <cell r="B3860" t="str">
            <v>RCGF - returned</v>
          </cell>
        </row>
        <row r="3861">
          <cell r="A3861" t="str">
            <v>GW0901.130</v>
          </cell>
          <cell r="B3861" t="str">
            <v>Disposal Proceeds Fu</v>
          </cell>
        </row>
        <row r="3862">
          <cell r="A3862" t="str">
            <v>GW0901.130.ZZ</v>
          </cell>
          <cell r="B3862" t="str">
            <v>DPF - returned</v>
          </cell>
        </row>
        <row r="3863">
          <cell r="A3863" t="str">
            <v>GW0901.140</v>
          </cell>
          <cell r="B3863" t="str">
            <v>Triathlon Homes</v>
          </cell>
        </row>
        <row r="3864">
          <cell r="A3864" t="str">
            <v>GW0901.140.ZZ</v>
          </cell>
          <cell r="B3864" t="str">
            <v>Triathlon Homes - In</v>
          </cell>
        </row>
        <row r="3865">
          <cell r="A3865" t="str">
            <v>GW0901.150</v>
          </cell>
          <cell r="B3865" t="str">
            <v>Homelssness Change P</v>
          </cell>
        </row>
        <row r="3866">
          <cell r="A3866" t="str">
            <v>GW0901.160</v>
          </cell>
          <cell r="B3866" t="str">
            <v>Loan-London Hsg Bank</v>
          </cell>
        </row>
        <row r="3867">
          <cell r="A3867" t="str">
            <v>GW0901.170</v>
          </cell>
          <cell r="B3867" t="str">
            <v>Housing Zones</v>
          </cell>
        </row>
        <row r="3868">
          <cell r="A3868" t="str">
            <v>GW0901.170.01</v>
          </cell>
          <cell r="B3868" t="str">
            <v>HZ - Church Street</v>
          </cell>
        </row>
        <row r="3869">
          <cell r="A3869" t="str">
            <v>GW0901.171</v>
          </cell>
          <cell r="B3869" t="str">
            <v>Loan to GLAP - HZ</v>
          </cell>
        </row>
        <row r="3870">
          <cell r="A3870" t="str">
            <v>GW0901.175</v>
          </cell>
          <cell r="B3870" t="str">
            <v>Starter Home Grants</v>
          </cell>
        </row>
        <row r="3871">
          <cell r="A3871" t="str">
            <v>GW0901.175.01</v>
          </cell>
          <cell r="B3871" t="str">
            <v>Starter Hme Grnt Exp</v>
          </cell>
        </row>
        <row r="3872">
          <cell r="A3872" t="str">
            <v>GW0901.175.ZZ</v>
          </cell>
          <cell r="B3872" t="str">
            <v>Starter Hme Grnt Inc</v>
          </cell>
        </row>
        <row r="3873">
          <cell r="A3873" t="str">
            <v>GW0901.200</v>
          </cell>
          <cell r="B3873" t="str">
            <v>Open Project System</v>
          </cell>
        </row>
        <row r="3874">
          <cell r="A3874" t="str">
            <v>GW0901.225</v>
          </cell>
          <cell r="B3874" t="str">
            <v>ACM Cladding Remedia</v>
          </cell>
        </row>
        <row r="3875">
          <cell r="A3875" t="str">
            <v>GW0901.600</v>
          </cell>
          <cell r="B3875" t="str">
            <v>PPMT-Hsing Zones PCS</v>
          </cell>
        </row>
        <row r="3876">
          <cell r="A3876" t="str">
            <v>GW0901.600.001</v>
          </cell>
          <cell r="B3876" t="str">
            <v>PPMT-HZ PCS GLA</v>
          </cell>
        </row>
        <row r="3877">
          <cell r="A3877" t="str">
            <v>GW.00010793.02</v>
          </cell>
          <cell r="B3877" t="str">
            <v>HZ-Grant-LB Ealing</v>
          </cell>
        </row>
        <row r="3878">
          <cell r="A3878" t="str">
            <v>GW.00010801.02</v>
          </cell>
          <cell r="B3878" t="str">
            <v>HZ Grant-LB Havering</v>
          </cell>
        </row>
        <row r="3879">
          <cell r="A3879" t="str">
            <v>GW.00010801.04</v>
          </cell>
          <cell r="B3879" t="str">
            <v>Loan HZ-LB Havering</v>
          </cell>
        </row>
        <row r="3880">
          <cell r="A3880" t="str">
            <v>GW.00010802.02</v>
          </cell>
          <cell r="B3880" t="str">
            <v>HZ-Grant-LB Sutton</v>
          </cell>
        </row>
        <row r="3881">
          <cell r="A3881" t="str">
            <v>GW.00010803.02</v>
          </cell>
          <cell r="B3881" t="str">
            <v>HZ-Grant-LB Waltham</v>
          </cell>
        </row>
        <row r="3882">
          <cell r="A3882" t="str">
            <v>GW.00010804.04</v>
          </cell>
          <cell r="B3882" t="str">
            <v>HZ loan-LB W'minster</v>
          </cell>
        </row>
        <row r="3883">
          <cell r="A3883" t="str">
            <v>GW.00010810.03</v>
          </cell>
          <cell r="B3883" t="str">
            <v>HZ-C'gent Grant-RB K</v>
          </cell>
        </row>
        <row r="3884">
          <cell r="A3884" t="str">
            <v>GW.00010837.02</v>
          </cell>
          <cell r="B3884" t="str">
            <v>HZ-Grant-LBBD</v>
          </cell>
        </row>
        <row r="3885">
          <cell r="A3885" t="str">
            <v>GW.00010837.03</v>
          </cell>
          <cell r="B3885" t="str">
            <v>HZ-C'gent Grant-LBBD</v>
          </cell>
        </row>
        <row r="3886">
          <cell r="A3886" t="str">
            <v>GW.00010837.04</v>
          </cell>
          <cell r="B3886" t="str">
            <v>Loan HZ-LBBD</v>
          </cell>
        </row>
        <row r="3887">
          <cell r="A3887" t="str">
            <v>GW.00010892.03</v>
          </cell>
          <cell r="B3887" t="str">
            <v>HZ-C'gent Grant-LB L</v>
          </cell>
        </row>
        <row r="3888">
          <cell r="A3888" t="str">
            <v>GW.00010928.03</v>
          </cell>
          <cell r="B3888" t="str">
            <v>HZ-C'gent Grant-WPLP</v>
          </cell>
        </row>
        <row r="3889">
          <cell r="A3889" t="str">
            <v>GW.00010928.04</v>
          </cell>
          <cell r="B3889" t="str">
            <v>Loan HZ-Waterside Pl</v>
          </cell>
        </row>
        <row r="3890">
          <cell r="A3890" t="str">
            <v>GW.00011059.02</v>
          </cell>
          <cell r="B3890" t="str">
            <v>HZ-Grant-LBBD</v>
          </cell>
        </row>
        <row r="3891">
          <cell r="A3891" t="str">
            <v>GW.00011133.02</v>
          </cell>
          <cell r="B3891" t="str">
            <v>HZ-Grant-LB Brent</v>
          </cell>
        </row>
        <row r="3892">
          <cell r="A3892" t="str">
            <v>GW.00011362.02</v>
          </cell>
          <cell r="B3892" t="str">
            <v>HZ-Grant-LB Harrow</v>
          </cell>
        </row>
        <row r="3893">
          <cell r="A3893" t="str">
            <v>GW.00011367.03</v>
          </cell>
          <cell r="B3893" t="str">
            <v>HZ-C'gent Grant-LB E</v>
          </cell>
        </row>
        <row r="3894">
          <cell r="A3894" t="str">
            <v>GW.00011501.01</v>
          </cell>
          <cell r="B3894" t="str">
            <v>HZ-Grant Brkng T/Cen</v>
          </cell>
        </row>
        <row r="3895">
          <cell r="A3895" t="str">
            <v>GW.00012569.02</v>
          </cell>
          <cell r="B3895" t="str">
            <v>HZ-Ilford Statn Wrks</v>
          </cell>
        </row>
        <row r="3896">
          <cell r="A3896" t="str">
            <v>GW.00012652.02</v>
          </cell>
          <cell r="B3896" t="str">
            <v>HZ-Grant Ailsa Wharf</v>
          </cell>
        </row>
        <row r="3897">
          <cell r="A3897" t="str">
            <v>GW.00012652.04</v>
          </cell>
          <cell r="B3897" t="str">
            <v>Loan-HZ Ailsa Wharf</v>
          </cell>
        </row>
        <row r="3898">
          <cell r="A3898" t="str">
            <v>GW.00500138.01</v>
          </cell>
          <cell r="B3898" t="str">
            <v>HZ grant-LB Ealing-S</v>
          </cell>
        </row>
        <row r="3899">
          <cell r="A3899" t="str">
            <v>GW0901.501</v>
          </cell>
          <cell r="B3899" t="str">
            <v>HZ IMS-Barking</v>
          </cell>
        </row>
        <row r="3900">
          <cell r="A3900" t="str">
            <v>GW0901.502</v>
          </cell>
          <cell r="B3900" t="str">
            <v>HZ IMS-Bexley</v>
          </cell>
        </row>
        <row r="3901">
          <cell r="A3901" t="str">
            <v>GW0901.503</v>
          </cell>
          <cell r="B3901" t="str">
            <v>HZ IMS-Brent 1</v>
          </cell>
        </row>
        <row r="3902">
          <cell r="A3902" t="str">
            <v>GW0901.504</v>
          </cell>
          <cell r="B3902" t="str">
            <v>HZ IMS-Brent 2</v>
          </cell>
        </row>
        <row r="3903">
          <cell r="A3903" t="str">
            <v>GW0901.505</v>
          </cell>
          <cell r="B3903" t="str">
            <v>HZ IMS-Ealing</v>
          </cell>
        </row>
        <row r="3904">
          <cell r="A3904" t="str">
            <v>GW0901.506</v>
          </cell>
          <cell r="B3904" t="str">
            <v>HZ IMS-Enfield</v>
          </cell>
        </row>
        <row r="3905">
          <cell r="A3905" t="str">
            <v>GW0901.507</v>
          </cell>
          <cell r="B3905" t="str">
            <v>HZ IMS-Greenwich</v>
          </cell>
        </row>
        <row r="3906">
          <cell r="A3906" t="str">
            <v>GW0901.508</v>
          </cell>
          <cell r="B3906" t="str">
            <v>HZ IMS-Haringey</v>
          </cell>
        </row>
        <row r="3907">
          <cell r="A3907" t="str">
            <v>GW0901.509</v>
          </cell>
          <cell r="B3907" t="str">
            <v>HZ IMS-Harrow</v>
          </cell>
        </row>
        <row r="3908">
          <cell r="A3908" t="str">
            <v>GW0901.510</v>
          </cell>
          <cell r="B3908" t="str">
            <v>HZ IMS-Havering</v>
          </cell>
        </row>
        <row r="3909">
          <cell r="A3909" t="str">
            <v>GW0901.511</v>
          </cell>
          <cell r="B3909" t="str">
            <v>HZ IMS-Hounslow</v>
          </cell>
        </row>
        <row r="3910">
          <cell r="A3910" t="str">
            <v>GW0901.512</v>
          </cell>
          <cell r="B3910" t="str">
            <v>HZ IMS-Lambeth</v>
          </cell>
        </row>
        <row r="3911">
          <cell r="A3911" t="str">
            <v>GW0901.513</v>
          </cell>
          <cell r="B3911" t="str">
            <v>HZ IMS-Lewisham</v>
          </cell>
        </row>
        <row r="3912">
          <cell r="A3912" t="str">
            <v>GW0901.514</v>
          </cell>
          <cell r="B3912" t="str">
            <v>HZ IMS-Merton</v>
          </cell>
        </row>
        <row r="3913">
          <cell r="A3913" t="str">
            <v>GW0901.515</v>
          </cell>
          <cell r="B3913" t="str">
            <v>HZ IMS-Redbridge</v>
          </cell>
        </row>
        <row r="3914">
          <cell r="A3914" t="str">
            <v>GW0901.516</v>
          </cell>
          <cell r="B3914" t="str">
            <v>HZ IMS-Sutton</v>
          </cell>
        </row>
        <row r="3915">
          <cell r="A3915" t="str">
            <v>GW0901.517</v>
          </cell>
          <cell r="B3915" t="str">
            <v>HZ IMS-Tower Hamlets</v>
          </cell>
        </row>
        <row r="3916">
          <cell r="A3916" t="str">
            <v>GW0901.518</v>
          </cell>
          <cell r="B3916" t="str">
            <v>HZ IMS-Waltham Forst</v>
          </cell>
        </row>
        <row r="3917">
          <cell r="A3917" t="str">
            <v>GW0901.519</v>
          </cell>
          <cell r="B3917" t="str">
            <v>HZ IMS-Wandsworth</v>
          </cell>
        </row>
        <row r="3918">
          <cell r="A3918" t="str">
            <v>GW0901.520</v>
          </cell>
          <cell r="B3918" t="str">
            <v>HZ IMS-Westminster</v>
          </cell>
        </row>
        <row r="3919">
          <cell r="A3919" t="str">
            <v>GW0901.521</v>
          </cell>
          <cell r="B3919" t="str">
            <v>HZ IMS-Barking 2</v>
          </cell>
        </row>
        <row r="3920">
          <cell r="A3920" t="str">
            <v>GW0901.522</v>
          </cell>
          <cell r="B3920" t="str">
            <v>HZ IMS-Bromley</v>
          </cell>
        </row>
        <row r="3921">
          <cell r="A3921" t="str">
            <v>GW0901.523</v>
          </cell>
          <cell r="B3921" t="str">
            <v>HZ IMS-Enfield 2</v>
          </cell>
        </row>
        <row r="3922">
          <cell r="A3922" t="str">
            <v>GW0901.524</v>
          </cell>
          <cell r="B3922" t="str">
            <v>HZ IMS-Haringey 2</v>
          </cell>
        </row>
        <row r="3923">
          <cell r="A3923" t="str">
            <v>GW0901.525</v>
          </cell>
          <cell r="B3923" t="str">
            <v>HZ IMS-Havering 2</v>
          </cell>
        </row>
        <row r="3924">
          <cell r="A3924" t="str">
            <v>GW0901.526</v>
          </cell>
          <cell r="B3924" t="str">
            <v>HZ IMS-Hillingdon</v>
          </cell>
        </row>
        <row r="3925">
          <cell r="A3925" t="str">
            <v>GW0901.527</v>
          </cell>
          <cell r="B3925" t="str">
            <v>HZ IMS-Hounslow 2</v>
          </cell>
        </row>
        <row r="3926">
          <cell r="A3926" t="str">
            <v>GW0901.528</v>
          </cell>
          <cell r="B3926" t="str">
            <v>HZ IMS-Kingston</v>
          </cell>
        </row>
        <row r="3927">
          <cell r="A3927" t="str">
            <v>GW0901.529</v>
          </cell>
          <cell r="B3927" t="str">
            <v>HZ IMS-Lewisham 2</v>
          </cell>
        </row>
        <row r="3928">
          <cell r="A3928" t="str">
            <v>GW0901.530</v>
          </cell>
          <cell r="B3928" t="str">
            <v>HZ IMS-Southwark 1</v>
          </cell>
        </row>
        <row r="3929">
          <cell r="A3929" t="str">
            <v>GW0901.531</v>
          </cell>
          <cell r="B3929" t="str">
            <v>HZ IMS-Southwark 2</v>
          </cell>
        </row>
        <row r="3930">
          <cell r="A3930" t="str">
            <v>GW0902</v>
          </cell>
          <cell r="B3930" t="str">
            <v>Housing Zones</v>
          </cell>
        </row>
        <row r="3931">
          <cell r="A3931" t="str">
            <v>GW0902.01</v>
          </cell>
          <cell r="B3931" t="str">
            <v>HZ-Bor. Int Agmnt/Af</v>
          </cell>
        </row>
        <row r="3932">
          <cell r="A3932" t="str">
            <v>GW0902.01.02</v>
          </cell>
          <cell r="B3932" t="str">
            <v>HZ-Grant</v>
          </cell>
        </row>
        <row r="3933">
          <cell r="A3933" t="str">
            <v>GW0902.01.03</v>
          </cell>
          <cell r="B3933" t="str">
            <v>HZ-C'gent Grant</v>
          </cell>
        </row>
        <row r="3934">
          <cell r="A3934" t="str">
            <v>GW0902.01.04</v>
          </cell>
          <cell r="B3934" t="str">
            <v>Loan - HZ</v>
          </cell>
        </row>
        <row r="3935">
          <cell r="A3935" t="str">
            <v>GW0902.01.05</v>
          </cell>
          <cell r="B3935" t="str">
            <v>HZ-AHGA</v>
          </cell>
        </row>
        <row r="3936">
          <cell r="A3936" t="str">
            <v>GW.00500002.01</v>
          </cell>
          <cell r="B3936" t="str">
            <v>Rathbone Market -Gra</v>
          </cell>
        </row>
        <row r="3937">
          <cell r="A3937" t="str">
            <v>GW.00500003.01</v>
          </cell>
          <cell r="B3937" t="str">
            <v>University Sq-Grant</v>
          </cell>
        </row>
        <row r="3938">
          <cell r="A3938" t="str">
            <v>GW.00500018.01</v>
          </cell>
          <cell r="B3938" t="str">
            <v>Rainham Library -Gra</v>
          </cell>
        </row>
        <row r="3939">
          <cell r="A3939" t="str">
            <v>GW.00500021.01</v>
          </cell>
          <cell r="B3939" t="str">
            <v>IfS Transactions</v>
          </cell>
        </row>
        <row r="3940">
          <cell r="A3940" t="str">
            <v>GW0900.950.106</v>
          </cell>
          <cell r="B3940" t="str">
            <v>Rainham Primary</v>
          </cell>
        </row>
        <row r="3941">
          <cell r="A3941" t="str">
            <v>GW0900.950.109</v>
          </cell>
          <cell r="B3941" t="str">
            <v>University Square St</v>
          </cell>
        </row>
        <row r="3942">
          <cell r="A3942" t="str">
            <v>GW.00020423.11</v>
          </cell>
          <cell r="B3942" t="str">
            <v>Cane Hill</v>
          </cell>
        </row>
        <row r="3943">
          <cell r="A3943" t="str">
            <v>GW.000500110.01</v>
          </cell>
          <cell r="B3943" t="str">
            <v>Millenium Mills - Gr</v>
          </cell>
        </row>
        <row r="3944">
          <cell r="A3944" t="str">
            <v>GW.000500110.ZZ</v>
          </cell>
          <cell r="B3944" t="str">
            <v>Millenium Mills - Go</v>
          </cell>
        </row>
        <row r="3945">
          <cell r="A3945" t="str">
            <v>GW.00500004.01</v>
          </cell>
          <cell r="B3945" t="str">
            <v>A12 Lochnagar-Grant</v>
          </cell>
        </row>
        <row r="3946">
          <cell r="A3946" t="str">
            <v>GW.00500005.01</v>
          </cell>
          <cell r="B3946" t="str">
            <v>Langdon Park Grant F</v>
          </cell>
        </row>
        <row r="3947">
          <cell r="A3947" t="str">
            <v>GW.00500007.ZZ</v>
          </cell>
          <cell r="B3947" t="str">
            <v>The View - Income</v>
          </cell>
        </row>
        <row r="3948">
          <cell r="A3948" t="str">
            <v>GW.00500011.01</v>
          </cell>
          <cell r="B3948" t="str">
            <v>Lea River Pk-CPO Imp</v>
          </cell>
        </row>
        <row r="3949">
          <cell r="A3949" t="str">
            <v>GW.00500012.01</v>
          </cell>
          <cell r="B3949" t="str">
            <v>The View Sale Fees</v>
          </cell>
        </row>
        <row r="3950">
          <cell r="A3950" t="str">
            <v>GW.00500012.ZZ</v>
          </cell>
          <cell r="B3950" t="str">
            <v>The View Disposal  R</v>
          </cell>
        </row>
        <row r="3951">
          <cell r="A3951" t="str">
            <v>GW.00500013.01</v>
          </cell>
          <cell r="B3951" t="str">
            <v>Fresh Wharf - Invoic</v>
          </cell>
        </row>
        <row r="3952">
          <cell r="A3952" t="str">
            <v>GW.00500013.ZZ</v>
          </cell>
          <cell r="B3952" t="str">
            <v>Fresh Wharf - Income</v>
          </cell>
        </row>
        <row r="3953">
          <cell r="A3953" t="str">
            <v>GW.00500019.01</v>
          </cell>
          <cell r="B3953" t="str">
            <v>Rainham Primary Gran</v>
          </cell>
        </row>
        <row r="3954">
          <cell r="A3954" t="str">
            <v>GW.00500109.ZZ</v>
          </cell>
          <cell r="B3954" t="str">
            <v>Fresh Water - Income</v>
          </cell>
        </row>
        <row r="3955">
          <cell r="A3955" t="str">
            <v>GW.00500110.01</v>
          </cell>
          <cell r="B3955" t="str">
            <v>Millenium Mills - Gr</v>
          </cell>
        </row>
        <row r="3956">
          <cell r="A3956" t="str">
            <v>GW.00500110.ZZ</v>
          </cell>
          <cell r="B3956" t="str">
            <v>Millenium Mills - Go</v>
          </cell>
        </row>
        <row r="3957">
          <cell r="A3957" t="str">
            <v>GW.00500153.03</v>
          </cell>
          <cell r="B3957" t="str">
            <v>RD EZ Projects Deliv</v>
          </cell>
        </row>
        <row r="3958">
          <cell r="A3958" t="str">
            <v>GW.0900.666.010</v>
          </cell>
          <cell r="B3958" t="str">
            <v>Cane Hill - Expendit</v>
          </cell>
        </row>
        <row r="3959">
          <cell r="A3959" t="str">
            <v>GW.0900.950</v>
          </cell>
          <cell r="B3959" t="str">
            <v>LTGDC (GLA)</v>
          </cell>
        </row>
        <row r="3960">
          <cell r="A3960" t="str">
            <v>GW.0900.966</v>
          </cell>
          <cell r="B3960" t="str">
            <v>Cane Hill</v>
          </cell>
        </row>
        <row r="3961">
          <cell r="A3961" t="str">
            <v>GW.0900.967</v>
          </cell>
          <cell r="B3961" t="str">
            <v>The View Level 1</v>
          </cell>
        </row>
        <row r="3962">
          <cell r="A3962" t="str">
            <v>GW.0900.967.010</v>
          </cell>
          <cell r="B3962" t="str">
            <v>The View</v>
          </cell>
        </row>
        <row r="3963">
          <cell r="A3963" t="str">
            <v>GW.0900.968</v>
          </cell>
          <cell r="B3963" t="str">
            <v>Fresh Water Summary</v>
          </cell>
        </row>
        <row r="3964">
          <cell r="A3964" t="str">
            <v>GW.0900.968.010</v>
          </cell>
          <cell r="B3964" t="str">
            <v>Fresh Water Project</v>
          </cell>
        </row>
        <row r="3965">
          <cell r="A3965" t="str">
            <v>GW.0900.969</v>
          </cell>
          <cell r="B3965" t="str">
            <v>RD EZ Projects Deliv</v>
          </cell>
        </row>
        <row r="3966">
          <cell r="A3966" t="str">
            <v>GW.0900.969.010</v>
          </cell>
          <cell r="B3966" t="str">
            <v>RD EZ Projects Deliv</v>
          </cell>
        </row>
        <row r="3967">
          <cell r="A3967" t="str">
            <v>GW0900.950</v>
          </cell>
          <cell r="B3967" t="str">
            <v>PCS Proj-GLA-LTGDC-C</v>
          </cell>
        </row>
        <row r="3968">
          <cell r="A3968" t="str">
            <v>GW0900.950.020</v>
          </cell>
          <cell r="B3968" t="str">
            <v>A12 Lochnagar St Cro</v>
          </cell>
        </row>
        <row r="3969">
          <cell r="A3969" t="str">
            <v>GW0900.950.080</v>
          </cell>
          <cell r="B3969" t="str">
            <v>Lea River Park</v>
          </cell>
        </row>
        <row r="3970">
          <cell r="A3970" t="str">
            <v>GW0900.950.105</v>
          </cell>
          <cell r="B3970" t="str">
            <v>Rainham Library</v>
          </cell>
        </row>
        <row r="3971">
          <cell r="A3971" t="str">
            <v>GW0900.950.108</v>
          </cell>
          <cell r="B3971" t="str">
            <v>Rathbone Market Inve</v>
          </cell>
        </row>
        <row r="3972">
          <cell r="A3972" t="str">
            <v>GW0900.950.110</v>
          </cell>
          <cell r="B3972" t="str">
            <v>Langdon Park School</v>
          </cell>
        </row>
        <row r="3973">
          <cell r="A3973" t="str">
            <v>GW0900.950.120</v>
          </cell>
          <cell r="B3973" t="str">
            <v>The View</v>
          </cell>
        </row>
        <row r="3974">
          <cell r="A3974" t="str">
            <v>GW0900.950.130</v>
          </cell>
          <cell r="B3974" t="str">
            <v>Fresh Wharf</v>
          </cell>
        </row>
        <row r="3975">
          <cell r="A3975" t="str">
            <v>GW0900.960</v>
          </cell>
          <cell r="B3975" t="str">
            <v>Millenium Mills</v>
          </cell>
        </row>
        <row r="3976">
          <cell r="A3976" t="str">
            <v>GW0900.960.010</v>
          </cell>
          <cell r="B3976" t="str">
            <v>Mill Mills Grants</v>
          </cell>
        </row>
        <row r="3977">
          <cell r="A3977" t="str">
            <v>GW0903</v>
          </cell>
          <cell r="B3977" t="str">
            <v>Small Sites - Capita</v>
          </cell>
        </row>
        <row r="3978">
          <cell r="A3978" t="str">
            <v>GW0903.001</v>
          </cell>
          <cell r="B3978" t="str">
            <v>Small Sites</v>
          </cell>
        </row>
        <row r="3979">
          <cell r="A3979" t="str">
            <v>HW.00500011.01</v>
          </cell>
          <cell r="B3979" t="str">
            <v>Lea River Pk-CPO Imp</v>
          </cell>
        </row>
        <row r="3980">
          <cell r="A3980" t="str">
            <v>GW.00025153.01</v>
          </cell>
          <cell r="B3980" t="str">
            <v>Chequers Corner(New</v>
          </cell>
        </row>
        <row r="3981">
          <cell r="A3981" t="str">
            <v>GW.00025153.03</v>
          </cell>
          <cell r="B3981" t="str">
            <v>Andrew Azzopardi - C</v>
          </cell>
        </row>
        <row r="3982">
          <cell r="A3982" t="str">
            <v>GW.00025153.05</v>
          </cell>
          <cell r="B3982" t="str">
            <v>Capita Symonds - Cap</v>
          </cell>
        </row>
        <row r="3983">
          <cell r="A3983" t="str">
            <v>GW.00025153.06</v>
          </cell>
          <cell r="B3983" t="str">
            <v>Entec - Capital</v>
          </cell>
        </row>
        <row r="3984">
          <cell r="A3984" t="str">
            <v>GW.00025153.07</v>
          </cell>
          <cell r="B3984" t="str">
            <v>Erith Contractors Li</v>
          </cell>
        </row>
        <row r="3985">
          <cell r="A3985" t="str">
            <v>GW.00025153.08</v>
          </cell>
          <cell r="B3985" t="str">
            <v>Glenny - Capital</v>
          </cell>
        </row>
        <row r="3986">
          <cell r="A3986" t="str">
            <v>GW.00025153.09</v>
          </cell>
          <cell r="B3986" t="str">
            <v>Squire Sanders (2262</v>
          </cell>
        </row>
        <row r="3987">
          <cell r="A3987" t="str">
            <v>GW.00025153.11</v>
          </cell>
          <cell r="B3987" t="str">
            <v>Malcolm Hollis - Cap</v>
          </cell>
        </row>
        <row r="3988">
          <cell r="A3988" t="str">
            <v>GW.00025153.12</v>
          </cell>
          <cell r="B3988" t="str">
            <v>Montagu Evans - Capi</v>
          </cell>
        </row>
        <row r="3989">
          <cell r="A3989" t="str">
            <v>GW.00025153.13</v>
          </cell>
          <cell r="B3989" t="str">
            <v>Ford Motor Company L</v>
          </cell>
        </row>
        <row r="3990">
          <cell r="A3990" t="str">
            <v>GW.00025153.14</v>
          </cell>
          <cell r="B3990" t="str">
            <v>Gardiner &amp; Theobald</v>
          </cell>
        </row>
        <row r="3991">
          <cell r="A3991" t="str">
            <v>GW.00025153.15</v>
          </cell>
          <cell r="B3991" t="str">
            <v>Wortley Byers - Capi</v>
          </cell>
        </row>
        <row r="3992">
          <cell r="A3992" t="str">
            <v>GW.00025153.16</v>
          </cell>
          <cell r="B3992" t="str">
            <v>Ashfords - Capital</v>
          </cell>
        </row>
        <row r="3993">
          <cell r="A3993" t="str">
            <v>GW.00025153.18</v>
          </cell>
          <cell r="B3993" t="str">
            <v>Edward Symmons - Cap</v>
          </cell>
        </row>
        <row r="3994">
          <cell r="A3994" t="str">
            <v>GW.00025183.01</v>
          </cell>
          <cell r="B3994" t="str">
            <v>Wembley Stadum Accss</v>
          </cell>
        </row>
        <row r="3995">
          <cell r="A3995" t="str">
            <v>GW.00025185.01</v>
          </cell>
          <cell r="B3995" t="str">
            <v>Silvertown Way Land</v>
          </cell>
        </row>
        <row r="3996">
          <cell r="A3996" t="str">
            <v>GW.00025185.03</v>
          </cell>
          <cell r="B3996" t="str">
            <v>Bircham Dyson Bell -</v>
          </cell>
        </row>
        <row r="3997">
          <cell r="A3997" t="str">
            <v>GW.00025185.04</v>
          </cell>
          <cell r="B3997" t="str">
            <v>Glenny - Capital</v>
          </cell>
        </row>
        <row r="3998">
          <cell r="A3998" t="str">
            <v>GW.00025185.06</v>
          </cell>
          <cell r="B3998" t="str">
            <v>GVA Grimley - Capita</v>
          </cell>
        </row>
        <row r="3999">
          <cell r="A3999" t="str">
            <v>GW.00025185.07</v>
          </cell>
          <cell r="B3999" t="str">
            <v>Hammonds - Capital</v>
          </cell>
        </row>
        <row r="4000">
          <cell r="A4000" t="str">
            <v>GW.00025185.08</v>
          </cell>
          <cell r="B4000" t="str">
            <v>Jones Lang LaSalle -</v>
          </cell>
        </row>
        <row r="4001">
          <cell r="A4001" t="str">
            <v>GW.00025185.09</v>
          </cell>
          <cell r="B4001" t="str">
            <v>The Planning Inspect</v>
          </cell>
        </row>
        <row r="4002">
          <cell r="A4002" t="str">
            <v>GW.00025185.10</v>
          </cell>
          <cell r="B4002" t="str">
            <v>White Young Green -</v>
          </cell>
        </row>
        <row r="4003">
          <cell r="A4003" t="str">
            <v>GW.00025185.11</v>
          </cell>
          <cell r="B4003" t="str">
            <v>Birse Civils - Capit</v>
          </cell>
        </row>
        <row r="4004">
          <cell r="A4004" t="str">
            <v>GW.00025185.12</v>
          </cell>
          <cell r="B4004" t="str">
            <v>Bowling &amp; Co Solicit</v>
          </cell>
        </row>
        <row r="4005">
          <cell r="A4005" t="str">
            <v>GW.00025185.13</v>
          </cell>
          <cell r="B4005" t="str">
            <v>Clarke Bond (South E</v>
          </cell>
        </row>
        <row r="4006">
          <cell r="A4006" t="str">
            <v>GW.00025185.14</v>
          </cell>
          <cell r="B4006" t="str">
            <v>DLA Piper - Capital</v>
          </cell>
        </row>
        <row r="4007">
          <cell r="A4007" t="str">
            <v>GW.00025185.15</v>
          </cell>
          <cell r="B4007" t="str">
            <v>LB of Newham - Capit</v>
          </cell>
        </row>
        <row r="4008">
          <cell r="A4008" t="str">
            <v>GW.00025185.16</v>
          </cell>
          <cell r="B4008" t="str">
            <v>McDowalls Chartered</v>
          </cell>
        </row>
        <row r="4009">
          <cell r="A4009" t="str">
            <v>GW.00025185.17</v>
          </cell>
          <cell r="B4009" t="str">
            <v>Turner &amp; Townsend Co</v>
          </cell>
        </row>
        <row r="4010">
          <cell r="A4010" t="str">
            <v>GW.00025185.18</v>
          </cell>
          <cell r="B4010" t="str">
            <v>Turner &amp; Townsend Mn</v>
          </cell>
        </row>
        <row r="4011">
          <cell r="A4011" t="str">
            <v>GW.00025185.20</v>
          </cell>
          <cell r="B4011" t="str">
            <v>Drivers Jonas - Capi</v>
          </cell>
        </row>
        <row r="4012">
          <cell r="A4012" t="str">
            <v>GW.00025185.23</v>
          </cell>
          <cell r="B4012" t="str">
            <v>Colin Buchanan - Cap</v>
          </cell>
        </row>
        <row r="4013">
          <cell r="A4013" t="str">
            <v>GW.00025185.24</v>
          </cell>
          <cell r="B4013" t="str">
            <v>Emapsite - Capital</v>
          </cell>
        </row>
        <row r="4014">
          <cell r="A4014" t="str">
            <v>GW.00025185.25</v>
          </cell>
          <cell r="B4014" t="str">
            <v>Entec - Capital</v>
          </cell>
        </row>
        <row r="4015">
          <cell r="A4015" t="str">
            <v>GW.00025185.26</v>
          </cell>
          <cell r="B4015" t="str">
            <v>Hawkins Brown - Capi</v>
          </cell>
        </row>
        <row r="4016">
          <cell r="A4016" t="str">
            <v>GW.00025185.27</v>
          </cell>
          <cell r="B4016" t="str">
            <v>HCLA - Capital</v>
          </cell>
        </row>
        <row r="4017">
          <cell r="A4017" t="str">
            <v>GW.00025185.28</v>
          </cell>
          <cell r="B4017" t="str">
            <v>Hyder - Capital</v>
          </cell>
        </row>
        <row r="4018">
          <cell r="A4018" t="str">
            <v>GW.00025185.29</v>
          </cell>
          <cell r="B4018" t="str">
            <v>Aecom Planning - Cap</v>
          </cell>
        </row>
        <row r="4019">
          <cell r="A4019" t="str">
            <v>GW.00025193.01</v>
          </cell>
          <cell r="B4019" t="str">
            <v>AMPM Design &amp; Build</v>
          </cell>
        </row>
        <row r="4020">
          <cell r="A4020" t="str">
            <v>GW.00025193.02</v>
          </cell>
          <cell r="B4020" t="str">
            <v>BV Investments (2607</v>
          </cell>
        </row>
        <row r="4021">
          <cell r="A4021" t="str">
            <v>GW.00025193.03</v>
          </cell>
          <cell r="B4021" t="str">
            <v>Clays Lne resi&amp;trvll</v>
          </cell>
        </row>
        <row r="4022">
          <cell r="A4022" t="str">
            <v>GW.00025193.04</v>
          </cell>
          <cell r="B4022" t="str">
            <v>Clearun Ltd (cf Pat</v>
          </cell>
        </row>
        <row r="4023">
          <cell r="A4023" t="str">
            <v>GW.00025193.05</v>
          </cell>
          <cell r="B4023" t="str">
            <v>Derrick Anthny Price</v>
          </cell>
        </row>
        <row r="4024">
          <cell r="A4024" t="str">
            <v>GW.00025193.06</v>
          </cell>
          <cell r="B4024" t="str">
            <v>Econometric Limited</v>
          </cell>
        </row>
        <row r="4025">
          <cell r="A4025" t="str">
            <v>GW.00025193.07</v>
          </cell>
          <cell r="B4025" t="str">
            <v>Jarroy of London (26</v>
          </cell>
        </row>
        <row r="4026">
          <cell r="A4026" t="str">
            <v>GW.00025193.08</v>
          </cell>
          <cell r="B4026" t="str">
            <v>Kesslers Investment</v>
          </cell>
        </row>
        <row r="4027">
          <cell r="A4027" t="str">
            <v>GW.00025193.09</v>
          </cell>
          <cell r="B4027" t="str">
            <v>LB of Newham (25938)</v>
          </cell>
        </row>
        <row r="4028">
          <cell r="A4028" t="str">
            <v>GW.00025193.10</v>
          </cell>
          <cell r="B4028" t="str">
            <v>McFen Haulage &amp; Plan</v>
          </cell>
        </row>
        <row r="4029">
          <cell r="A4029" t="str">
            <v>GW.00025193.11</v>
          </cell>
          <cell r="B4029" t="str">
            <v>McFen Plant Ltd (259</v>
          </cell>
        </row>
        <row r="4030">
          <cell r="A4030" t="str">
            <v>GW.00025193.12</v>
          </cell>
          <cell r="B4030" t="str">
            <v>NXEA (formerly One R</v>
          </cell>
        </row>
        <row r="4031">
          <cell r="A4031" t="str">
            <v>GW.00025193.13</v>
          </cell>
          <cell r="B4031" t="str">
            <v>Orange (26080) - Cap</v>
          </cell>
        </row>
        <row r="4032">
          <cell r="A4032" t="str">
            <v>GW.00025193.14</v>
          </cell>
          <cell r="B4032" t="str">
            <v>Overseas Plstc Imprt</v>
          </cell>
        </row>
        <row r="4033">
          <cell r="A4033" t="str">
            <v>GW.00025193.15</v>
          </cell>
          <cell r="B4033" t="str">
            <v>Rooff Group Ltd (261</v>
          </cell>
        </row>
        <row r="4034">
          <cell r="A4034" t="str">
            <v>GW.00025193.16</v>
          </cell>
          <cell r="B4034" t="str">
            <v>Thomas Bernard McFee</v>
          </cell>
        </row>
        <row r="4035">
          <cell r="A4035" t="str">
            <v>GW.00025193.17</v>
          </cell>
          <cell r="B4035" t="str">
            <v>Venus Asset Manageme</v>
          </cell>
        </row>
        <row r="4036">
          <cell r="A4036" t="str">
            <v>GW.00025193.18</v>
          </cell>
          <cell r="B4036" t="str">
            <v>Wanis Limited (26098</v>
          </cell>
        </row>
        <row r="4037">
          <cell r="A4037" t="str">
            <v>GW.00025193.19</v>
          </cell>
          <cell r="B4037" t="str">
            <v>amalgamted closed co</v>
          </cell>
        </row>
        <row r="4038">
          <cell r="A4038" t="str">
            <v>GW.00025193.20</v>
          </cell>
          <cell r="B4038" t="str">
            <v>Harringay Meat Trade</v>
          </cell>
        </row>
        <row r="4039">
          <cell r="A4039" t="str">
            <v>GW.00025193.21</v>
          </cell>
          <cell r="B4039" t="str">
            <v>LB of Waltham Forest</v>
          </cell>
        </row>
        <row r="4040">
          <cell r="A4040" t="str">
            <v>GW.00025193.22</v>
          </cell>
          <cell r="B4040" t="str">
            <v>Mason Pearson Bros L</v>
          </cell>
        </row>
        <row r="4041">
          <cell r="A4041" t="str">
            <v>GW.00025193.23</v>
          </cell>
          <cell r="B4041" t="str">
            <v>Occupiers Flat B,189</v>
          </cell>
        </row>
        <row r="4042">
          <cell r="A4042" t="str">
            <v>GW.00025193.24</v>
          </cell>
          <cell r="B4042" t="str">
            <v>Vitesse (26004) - Ca</v>
          </cell>
        </row>
        <row r="4043">
          <cell r="A4043" t="str">
            <v>GW.00025193.25</v>
          </cell>
          <cell r="B4043" t="str">
            <v>GB Macks Skips (2599</v>
          </cell>
        </row>
        <row r="4044">
          <cell r="A4044" t="str">
            <v>GW.00025193.26</v>
          </cell>
          <cell r="B4044" t="str">
            <v>JC Decaux Ltd (25956</v>
          </cell>
        </row>
        <row r="4045">
          <cell r="A4045" t="str">
            <v>GW.00025193.27</v>
          </cell>
          <cell r="B4045" t="str">
            <v>Pall Mall Investment</v>
          </cell>
        </row>
        <row r="4046">
          <cell r="A4046" t="str">
            <v>GW.00025193.28</v>
          </cell>
          <cell r="B4046" t="str">
            <v>Parkes Galvnzng Ltd</v>
          </cell>
        </row>
        <row r="4047">
          <cell r="A4047" t="str">
            <v>GW.00025193.31</v>
          </cell>
          <cell r="B4047" t="str">
            <v>A &amp; A Self Storage (</v>
          </cell>
        </row>
        <row r="4048">
          <cell r="A4048" t="str">
            <v>GW.00025193.32</v>
          </cell>
          <cell r="B4048" t="str">
            <v>AT8 Scaffolding (260</v>
          </cell>
        </row>
        <row r="4049">
          <cell r="A4049" t="str">
            <v>GW.00025193.33</v>
          </cell>
          <cell r="B4049" t="str">
            <v>BarryBrianSheilaBrws</v>
          </cell>
        </row>
        <row r="4050">
          <cell r="A4050" t="str">
            <v>GW.00025193.34</v>
          </cell>
          <cell r="B4050" t="str">
            <v>BOC Gases (25935) -</v>
          </cell>
        </row>
        <row r="4051">
          <cell r="A4051" t="str">
            <v>GW.00025193.35</v>
          </cell>
          <cell r="B4051" t="str">
            <v>Bow Maintenance &amp; La</v>
          </cell>
        </row>
        <row r="4052">
          <cell r="A4052" t="str">
            <v>GW.00025193.36</v>
          </cell>
          <cell r="B4052" t="str">
            <v>Brewsters Waste Mana</v>
          </cell>
        </row>
        <row r="4053">
          <cell r="A4053" t="str">
            <v>GW.00025193.37</v>
          </cell>
          <cell r="B4053" t="str">
            <v>Buildbase Ltd (25952</v>
          </cell>
        </row>
        <row r="4054">
          <cell r="A4054" t="str">
            <v>GW.00025193.38</v>
          </cell>
          <cell r="B4054" t="str">
            <v>Castlemart (LB Newha</v>
          </cell>
        </row>
        <row r="4055">
          <cell r="A4055" t="str">
            <v>GW.00025193.39</v>
          </cell>
          <cell r="B4055" t="str">
            <v>D&amp;C Glass&amp;Glzng (Dav</v>
          </cell>
        </row>
        <row r="4056">
          <cell r="A4056" t="str">
            <v>GW.00025193.40</v>
          </cell>
          <cell r="B4056" t="str">
            <v>Diebelius Builders L</v>
          </cell>
        </row>
        <row r="4057">
          <cell r="A4057" t="str">
            <v>GW.00025193.41</v>
          </cell>
          <cell r="B4057" t="str">
            <v>Dominion Mosaic &amp; Ti</v>
          </cell>
        </row>
        <row r="4058">
          <cell r="A4058" t="str">
            <v>GW.00025193.42</v>
          </cell>
          <cell r="B4058" t="str">
            <v>Gladquote Ltd Cf.Sab</v>
          </cell>
        </row>
        <row r="4059">
          <cell r="A4059" t="str">
            <v>GW.00025193.43</v>
          </cell>
          <cell r="B4059" t="str">
            <v>Kendon Packgng Grp P</v>
          </cell>
        </row>
        <row r="4060">
          <cell r="A4060" t="str">
            <v>GW.00025193.44</v>
          </cell>
          <cell r="B4060" t="str">
            <v>Mastpine Limited (Le</v>
          </cell>
        </row>
        <row r="4061">
          <cell r="A4061" t="str">
            <v>GW.00025193.45</v>
          </cell>
          <cell r="B4061" t="str">
            <v>Sabreleague Ltd Cf.</v>
          </cell>
        </row>
        <row r="4062">
          <cell r="A4062" t="str">
            <v>GW.00025193.46</v>
          </cell>
          <cell r="B4062" t="str">
            <v>Titan Advertising (2</v>
          </cell>
        </row>
        <row r="4063">
          <cell r="A4063" t="str">
            <v>GW.00025193.47</v>
          </cell>
          <cell r="B4063" t="str">
            <v>Alphachoice Limited</v>
          </cell>
        </row>
        <row r="4064">
          <cell r="A4064" t="str">
            <v>GW.00025193.48</v>
          </cell>
          <cell r="B4064" t="str">
            <v>Capital Dairy Co Ltd</v>
          </cell>
        </row>
        <row r="4065">
          <cell r="A4065" t="str">
            <v>GW.00025193.49</v>
          </cell>
          <cell r="B4065" t="str">
            <v>Finepoint Estate Ltd</v>
          </cell>
        </row>
        <row r="4066">
          <cell r="A4066" t="str">
            <v>GW.00025193.50</v>
          </cell>
          <cell r="B4066" t="str">
            <v>Lucky Wholesale Ltd</v>
          </cell>
        </row>
        <row r="4067">
          <cell r="A4067" t="str">
            <v>GW.00025193.51</v>
          </cell>
          <cell r="B4067" t="str">
            <v>Moss Bros Group Plc</v>
          </cell>
        </row>
        <row r="4068">
          <cell r="A4068" t="str">
            <v>GW.00025193.52</v>
          </cell>
          <cell r="B4068" t="str">
            <v>Mr A Godleman (26026</v>
          </cell>
        </row>
        <row r="4069">
          <cell r="A4069" t="str">
            <v>GW.00025193.53</v>
          </cell>
          <cell r="B4069" t="str">
            <v>Paul Green Printing</v>
          </cell>
        </row>
        <row r="4070">
          <cell r="A4070" t="str">
            <v>GW.00025193.54</v>
          </cell>
          <cell r="B4070" t="str">
            <v>Ranger Limited [Rash</v>
          </cell>
        </row>
        <row r="4071">
          <cell r="A4071" t="str">
            <v>GW.00025193.55</v>
          </cell>
          <cell r="B4071" t="str">
            <v>Alan Drummond (26058</v>
          </cell>
        </row>
        <row r="4072">
          <cell r="A4072" t="str">
            <v>GW.00025193.56</v>
          </cell>
          <cell r="B4072" t="str">
            <v>Alpha BSE (26064) -</v>
          </cell>
        </row>
        <row r="4073">
          <cell r="A4073" t="str">
            <v>GW.00025193.57</v>
          </cell>
          <cell r="B4073" t="str">
            <v>Bluefoot foods (2596</v>
          </cell>
        </row>
        <row r="4074">
          <cell r="A4074" t="str">
            <v>GW.00025193.58</v>
          </cell>
          <cell r="B4074" t="str">
            <v>GT Transport (26051)</v>
          </cell>
        </row>
        <row r="4075">
          <cell r="A4075" t="str">
            <v>GW.00025193.59</v>
          </cell>
          <cell r="B4075" t="str">
            <v>Hoo Hing Oriental Fo</v>
          </cell>
        </row>
        <row r="4076">
          <cell r="A4076" t="str">
            <v>GW.00025193.60</v>
          </cell>
          <cell r="B4076" t="str">
            <v>Hurley Brothers (Pet</v>
          </cell>
        </row>
        <row r="4077">
          <cell r="A4077" t="str">
            <v>GW.00025193.61</v>
          </cell>
          <cell r="B4077" t="str">
            <v>Japanese Stars (2641</v>
          </cell>
        </row>
        <row r="4078">
          <cell r="A4078" t="str">
            <v>GW.00025193.62</v>
          </cell>
          <cell r="B4078" t="str">
            <v>Jaymar Frieght Servi</v>
          </cell>
        </row>
        <row r="4079">
          <cell r="A4079" t="str">
            <v>GW.00025193.63</v>
          </cell>
          <cell r="B4079" t="str">
            <v>Kokonut Groove (Babs</v>
          </cell>
        </row>
        <row r="4080">
          <cell r="A4080" t="str">
            <v>GW.00025193.64</v>
          </cell>
          <cell r="B4080" t="str">
            <v>Landregal Ltd cf Fin</v>
          </cell>
        </row>
        <row r="4081">
          <cell r="A4081" t="str">
            <v>GW.00025193.65</v>
          </cell>
          <cell r="B4081" t="str">
            <v>London and Bow Fees</v>
          </cell>
        </row>
        <row r="4082">
          <cell r="A4082" t="str">
            <v>GW.00025193.66</v>
          </cell>
          <cell r="B4082" t="str">
            <v>Malik Mohammed Sarwa</v>
          </cell>
        </row>
        <row r="4083">
          <cell r="A4083" t="str">
            <v>GW.00025193.67</v>
          </cell>
          <cell r="B4083" t="str">
            <v>Mansur Homes (Green</v>
          </cell>
        </row>
        <row r="4084">
          <cell r="A4084" t="str">
            <v>GW.00025193.68</v>
          </cell>
          <cell r="B4084" t="str">
            <v>Occupiers Flat B, 18</v>
          </cell>
        </row>
        <row r="4085">
          <cell r="A4085" t="str">
            <v>GW.00025193.69</v>
          </cell>
          <cell r="B4085" t="str">
            <v>Robertson Taylor Ins</v>
          </cell>
        </row>
        <row r="4086">
          <cell r="A4086" t="str">
            <v>GW.00025193.70</v>
          </cell>
          <cell r="B4086" t="str">
            <v>Legal Fees - Olympic</v>
          </cell>
        </row>
        <row r="4087">
          <cell r="A4087" t="str">
            <v>GW.00025193.71</v>
          </cell>
          <cell r="B4087" t="str">
            <v>Surveyor fees -Olymp</v>
          </cell>
        </row>
        <row r="4088">
          <cell r="A4088" t="str">
            <v>GW.00025193.72</v>
          </cell>
          <cell r="B4088" t="str">
            <v>Consultant fees - Ol</v>
          </cell>
        </row>
        <row r="4089">
          <cell r="A4089" t="str">
            <v>GW.00025193.73</v>
          </cell>
          <cell r="B4089" t="str">
            <v>Other Professional f</v>
          </cell>
        </row>
        <row r="4090">
          <cell r="A4090" t="str">
            <v>GW.00025193.74</v>
          </cell>
          <cell r="B4090" t="str">
            <v>Olympic Offsite cons</v>
          </cell>
        </row>
        <row r="4091">
          <cell r="A4091" t="str">
            <v>GW0900.980</v>
          </cell>
          <cell r="B4091" t="str">
            <v>PCS- Compulsory Purc</v>
          </cell>
        </row>
        <row r="4092">
          <cell r="A4092" t="str">
            <v>GW0900.980.001</v>
          </cell>
          <cell r="B4092" t="str">
            <v>Chequers Corner (New</v>
          </cell>
        </row>
        <row r="4093">
          <cell r="A4093" t="str">
            <v>GW0900.980.001.01</v>
          </cell>
          <cell r="B4093" t="str">
            <v>4 Chequers Corner -</v>
          </cell>
        </row>
        <row r="4094">
          <cell r="A4094" t="str">
            <v>GW0900.980.001.02</v>
          </cell>
          <cell r="B4094" t="str">
            <v>"8-12 Chequers Corne</v>
          </cell>
        </row>
        <row r="4095">
          <cell r="A4095" t="str">
            <v>GW0900.980.001.03</v>
          </cell>
          <cell r="B4095" t="str">
            <v>"34-38 New Road, DAS</v>
          </cell>
        </row>
        <row r="4096">
          <cell r="A4096" t="str">
            <v>GW0900.980.001.04</v>
          </cell>
          <cell r="B4096" t="str">
            <v>"40 New Road, Earlcl</v>
          </cell>
        </row>
        <row r="4097">
          <cell r="A4097" t="str">
            <v>GW0900.980.001.05</v>
          </cell>
          <cell r="B4097" t="str">
            <v>"42-44 New Road, Sol</v>
          </cell>
        </row>
        <row r="4098">
          <cell r="A4098" t="str">
            <v>GW0900.980.002</v>
          </cell>
          <cell r="B4098" t="str">
            <v>Wembley Stadium Accs</v>
          </cell>
        </row>
        <row r="4099">
          <cell r="A4099" t="str">
            <v>GW0900.980.002.01</v>
          </cell>
          <cell r="B4099" t="str">
            <v>Network Rail (Wemble</v>
          </cell>
        </row>
        <row r="4100">
          <cell r="A4100" t="str">
            <v>GW0900.980.002.02</v>
          </cell>
          <cell r="B4100" t="str">
            <v>RE International (We</v>
          </cell>
        </row>
        <row r="4101">
          <cell r="A4101" t="str">
            <v>GW0900.980.003</v>
          </cell>
          <cell r="B4101" t="str">
            <v>Silvertown Way Land</v>
          </cell>
        </row>
        <row r="4102">
          <cell r="A4102" t="str">
            <v>GW0900.980.003.01</v>
          </cell>
          <cell r="B4102" t="str">
            <v>LB Newham  Plots 2 &amp;</v>
          </cell>
        </row>
        <row r="4103">
          <cell r="A4103" t="str">
            <v>GW0900.980.003.02</v>
          </cell>
          <cell r="B4103" t="str">
            <v>"Frances, Quartermai</v>
          </cell>
        </row>
        <row r="4104">
          <cell r="A4104" t="str">
            <v>GW0900.980.003.03</v>
          </cell>
          <cell r="B4104" t="str">
            <v>"Abbey Investments l</v>
          </cell>
        </row>
        <row r="4105">
          <cell r="A4105" t="str">
            <v>GW0900.980.003.04</v>
          </cell>
          <cell r="B4105" t="str">
            <v>Euro Posters/Maiden/</v>
          </cell>
        </row>
        <row r="4106">
          <cell r="A4106" t="str">
            <v>GW0900.980.003.05</v>
          </cell>
          <cell r="B4106" t="str">
            <v>DLR  Plot 65 (Silver</v>
          </cell>
        </row>
        <row r="4107">
          <cell r="A4107" t="str">
            <v>GW0900.980.003.06</v>
          </cell>
          <cell r="B4107" t="str">
            <v>"Network Rail   Plot</v>
          </cell>
        </row>
        <row r="4108">
          <cell r="A4108" t="str">
            <v>GW0900.980.003.07</v>
          </cell>
          <cell r="B4108" t="str">
            <v>"Devlin  Plots 66,67</v>
          </cell>
        </row>
        <row r="4109">
          <cell r="A4109" t="str">
            <v>GW0900.980.003.08</v>
          </cell>
          <cell r="B4109" t="str">
            <v>Maiden (Primesite)</v>
          </cell>
        </row>
        <row r="4110">
          <cell r="A4110" t="str">
            <v>GW0900.980.003.09</v>
          </cell>
          <cell r="B4110" t="str">
            <v>"EDF Energy  Plots 8</v>
          </cell>
        </row>
        <row r="4111">
          <cell r="A4111" t="str">
            <v>GW0900.980.003.10</v>
          </cell>
          <cell r="B4111" t="str">
            <v>Silvertown Way - Lan</v>
          </cell>
        </row>
        <row r="4112">
          <cell r="A4112" t="str">
            <v>GW0900.980.004</v>
          </cell>
          <cell r="B4112" t="str">
            <v>Olympic CPO's</v>
          </cell>
        </row>
        <row r="4113">
          <cell r="A4113" t="str">
            <v>GW0900.980.004.01</v>
          </cell>
          <cell r="B4113" t="str">
            <v>335 - A &amp; A Self Sto</v>
          </cell>
        </row>
        <row r="4114">
          <cell r="A4114" t="str">
            <v>GW0900.980.004.02</v>
          </cell>
          <cell r="B4114" t="str">
            <v>1695 - Alan Drummond</v>
          </cell>
        </row>
        <row r="4115">
          <cell r="A4115" t="str">
            <v>GW0900.980.004.03</v>
          </cell>
          <cell r="B4115" t="str">
            <v>2557 - Alpha BSE</v>
          </cell>
        </row>
        <row r="4116">
          <cell r="A4116" t="str">
            <v>GW0900.980.004.04</v>
          </cell>
          <cell r="B4116" t="str">
            <v>1951 - Alphachoice L</v>
          </cell>
        </row>
        <row r="4117">
          <cell r="A4117" t="str">
            <v>GW0900.980.004.05</v>
          </cell>
          <cell r="B4117" t="str">
            <v>331 - AMPM Design &amp;</v>
          </cell>
        </row>
        <row r="4118">
          <cell r="A4118" t="str">
            <v>GW0900.980.004.06</v>
          </cell>
          <cell r="B4118" t="str">
            <v>2053 - AT8 Scaffoldi</v>
          </cell>
        </row>
        <row r="4119">
          <cell r="A4119" t="str">
            <v>GW0900.980.004.07</v>
          </cell>
          <cell r="B4119" t="str">
            <v>"2073 - Barry, Brian</v>
          </cell>
        </row>
        <row r="4120">
          <cell r="A4120" t="str">
            <v>GW0900.980.004.08</v>
          </cell>
          <cell r="B4120" t="str">
            <v>1533 - Bluefoot food</v>
          </cell>
        </row>
        <row r="4121">
          <cell r="A4121" t="str">
            <v>GW0900.980.004.09</v>
          </cell>
          <cell r="B4121" t="str">
            <v>105 - BOC Gases</v>
          </cell>
        </row>
        <row r="4122">
          <cell r="A4122" t="str">
            <v>GW0900.980.004.10</v>
          </cell>
          <cell r="B4122" t="str">
            <v>2260 - Bow Maintenan</v>
          </cell>
        </row>
        <row r="4123">
          <cell r="A4123" t="str">
            <v>GW0900.980.004.11</v>
          </cell>
          <cell r="B4123" t="str">
            <v>2047 - Brewsters Was</v>
          </cell>
        </row>
        <row r="4124">
          <cell r="A4124" t="str">
            <v>GW0900.980.004.12</v>
          </cell>
          <cell r="B4124" t="str">
            <v>3762 - British Railw</v>
          </cell>
        </row>
        <row r="4125">
          <cell r="A4125" t="str">
            <v>GW0900.980.004.13</v>
          </cell>
          <cell r="B4125" t="str">
            <v>2125 - BTS Project (</v>
          </cell>
        </row>
        <row r="4126">
          <cell r="A4126" t="str">
            <v>GW0900.980.004.14</v>
          </cell>
          <cell r="B4126" t="str">
            <v>751 - Buildbase Ltd</v>
          </cell>
        </row>
        <row r="4127">
          <cell r="A4127" t="str">
            <v>GW0900.980.004.15</v>
          </cell>
          <cell r="B4127" t="str">
            <v>"3764 - BV Investmen</v>
          </cell>
        </row>
        <row r="4128">
          <cell r="A4128" t="str">
            <v>GW0900.980.004.16</v>
          </cell>
          <cell r="B4128" t="str">
            <v>664 - Capital Dairy</v>
          </cell>
        </row>
        <row r="4129">
          <cell r="A4129" t="str">
            <v>GW0900.980.004.17</v>
          </cell>
          <cell r="B4129" t="str">
            <v>3713 - Clays Lane re</v>
          </cell>
        </row>
        <row r="4130">
          <cell r="A4130" t="str">
            <v>GW0900.980.004.18</v>
          </cell>
          <cell r="B4130" t="str">
            <v>1946 - Clearun Ltd (</v>
          </cell>
        </row>
        <row r="4131">
          <cell r="A4131" t="str">
            <v>GW0900.980.004.19</v>
          </cell>
          <cell r="B4131" t="str">
            <v>593 - D &amp; C Glass an</v>
          </cell>
        </row>
        <row r="4132">
          <cell r="A4132" t="str">
            <v>GW0900.980.004.20</v>
          </cell>
          <cell r="B4132" t="str">
            <v>1664 - Derrick Antho</v>
          </cell>
        </row>
        <row r="4133">
          <cell r="A4133" t="str">
            <v>GW0900.980.004.21</v>
          </cell>
          <cell r="B4133" t="str">
            <v>1611 - Diebelius Bui</v>
          </cell>
        </row>
        <row r="4134">
          <cell r="A4134" t="str">
            <v>GW0900.980.004.22</v>
          </cell>
          <cell r="B4134" t="str">
            <v>3765 - Docklands Lig</v>
          </cell>
        </row>
        <row r="4135">
          <cell r="A4135" t="str">
            <v>GW0900.980.004.23</v>
          </cell>
          <cell r="B4135" t="str">
            <v>1945 - Dominion Mosa</v>
          </cell>
        </row>
        <row r="4136">
          <cell r="A4136" t="str">
            <v>GW0900.980.004.24</v>
          </cell>
          <cell r="B4136" t="str">
            <v>2074 - Econometric L</v>
          </cell>
        </row>
        <row r="4137">
          <cell r="A4137" t="str">
            <v>GW0900.980.004.25</v>
          </cell>
          <cell r="B4137" t="str">
            <v>246 - Eton Mission R</v>
          </cell>
        </row>
        <row r="4138">
          <cell r="A4138" t="str">
            <v>GW0900.980.004.26</v>
          </cell>
          <cell r="B4138" t="str">
            <v>1666 - Finepoint Est</v>
          </cell>
        </row>
        <row r="4139">
          <cell r="A4139" t="str">
            <v>GW0900.980.004.27</v>
          </cell>
          <cell r="B4139" t="str">
            <v>487 - GB Macks Skips</v>
          </cell>
        </row>
        <row r="4140">
          <cell r="A4140" t="str">
            <v>GW0900.980.004.28</v>
          </cell>
          <cell r="B4140" t="str">
            <v>197 - Gladquote Limi</v>
          </cell>
        </row>
        <row r="4141">
          <cell r="A4141" t="str">
            <v>GW0900.980.004.29</v>
          </cell>
          <cell r="B4141" t="str">
            <v>310 - GT Transport</v>
          </cell>
        </row>
        <row r="4142">
          <cell r="A4142" t="str">
            <v>GW0900.980.004.30</v>
          </cell>
          <cell r="B4142" t="str">
            <v>199 - Harringay Meat</v>
          </cell>
        </row>
        <row r="4143">
          <cell r="A4143" t="str">
            <v>GW0900.980.004.300</v>
          </cell>
          <cell r="B4143" t="str">
            <v>Legal Fees - Olympic</v>
          </cell>
        </row>
        <row r="4144">
          <cell r="A4144" t="str">
            <v>GW0900.980.004.301</v>
          </cell>
          <cell r="B4144" t="str">
            <v>Surveyor fees -Olymp</v>
          </cell>
        </row>
        <row r="4145">
          <cell r="A4145" t="str">
            <v>GW0900.980.004.302</v>
          </cell>
          <cell r="B4145" t="str">
            <v>Consultant fees Olym</v>
          </cell>
        </row>
        <row r="4146">
          <cell r="A4146" t="str">
            <v>GW0900.980.004.303</v>
          </cell>
          <cell r="B4146" t="str">
            <v>Misc Prof fees  Olym</v>
          </cell>
        </row>
        <row r="4147">
          <cell r="A4147" t="str">
            <v>GW0900.980.004.304</v>
          </cell>
          <cell r="B4147" t="str">
            <v>Olympic Offsite cons</v>
          </cell>
        </row>
        <row r="4148">
          <cell r="A4148" t="str">
            <v>GW0900.980.004.305</v>
          </cell>
          <cell r="B4148" t="str">
            <v>Olympic Delivery Aut</v>
          </cell>
        </row>
        <row r="4149">
          <cell r="A4149" t="str">
            <v>GW0900.980.004.31</v>
          </cell>
          <cell r="B4149" t="str">
            <v>61 - Hoo Hing Orient</v>
          </cell>
        </row>
        <row r="4150">
          <cell r="A4150" t="str">
            <v>GW0900.980.004.32</v>
          </cell>
          <cell r="B4150" t="str">
            <v>2124 - Hurley Brothe</v>
          </cell>
        </row>
        <row r="4151">
          <cell r="A4151" t="str">
            <v>GW0900.980.004.33</v>
          </cell>
          <cell r="B4151" t="str">
            <v>1933 - Japanese Star</v>
          </cell>
        </row>
        <row r="4152">
          <cell r="A4152" t="str">
            <v>GW0900.980.004.34</v>
          </cell>
          <cell r="B4152" t="str">
            <v>2687 - Jarroy of Lon</v>
          </cell>
        </row>
        <row r="4153">
          <cell r="A4153" t="str">
            <v>GW0900.980.004.35</v>
          </cell>
          <cell r="B4153" t="str">
            <v>1621 - Jaymar</v>
          </cell>
        </row>
        <row r="4154">
          <cell r="A4154" t="str">
            <v>GW0900.980.004.36</v>
          </cell>
          <cell r="B4154" t="str">
            <v>2433 - Kendon Packag</v>
          </cell>
        </row>
        <row r="4155">
          <cell r="A4155" t="str">
            <v>GW0900.980.004.37</v>
          </cell>
          <cell r="B4155" t="str">
            <v>764 - Kesslers Inves</v>
          </cell>
        </row>
        <row r="4156">
          <cell r="A4156" t="str">
            <v>GW0900.980.004.38</v>
          </cell>
          <cell r="B4156" t="str">
            <v>183 - Kokonut Groove</v>
          </cell>
        </row>
        <row r="4157">
          <cell r="A4157" t="str">
            <v>GW0900.980.004.39</v>
          </cell>
          <cell r="B4157" t="str">
            <v>594 - Landregal Limi</v>
          </cell>
        </row>
        <row r="4158">
          <cell r="A4158" t="str">
            <v>GW0900.980.004.40</v>
          </cell>
          <cell r="B4158" t="str">
            <v>"3789 - LBWF additio</v>
          </cell>
        </row>
        <row r="4159">
          <cell r="A4159" t="str">
            <v>GW0900.980.004.41</v>
          </cell>
          <cell r="B4159" t="str">
            <v>"3790 - London and B</v>
          </cell>
        </row>
        <row r="4160">
          <cell r="A4160" t="str">
            <v>GW0900.980.004.42</v>
          </cell>
          <cell r="B4160" t="str">
            <v>93 - Lucky Wholesale</v>
          </cell>
        </row>
        <row r="4161">
          <cell r="A4161" t="str">
            <v>GW0900.980.004.43</v>
          </cell>
          <cell r="B4161" t="str">
            <v>2240 - Malik Mohamme</v>
          </cell>
        </row>
        <row r="4162">
          <cell r="A4162" t="str">
            <v>GW0900.980.004.44</v>
          </cell>
          <cell r="B4162" t="str">
            <v>2812 - Manser Homes</v>
          </cell>
        </row>
        <row r="4163">
          <cell r="A4163" t="str">
            <v>GW0900.980.004.45</v>
          </cell>
          <cell r="B4163" t="str">
            <v>2918 - Mason Pearson</v>
          </cell>
        </row>
        <row r="4164">
          <cell r="A4164" t="str">
            <v>GW0900.980.004.46</v>
          </cell>
          <cell r="B4164" t="str">
            <v>2241 - Mastpine Limi</v>
          </cell>
        </row>
        <row r="4165">
          <cell r="A4165" t="str">
            <v>GW0900.980.004.47</v>
          </cell>
          <cell r="B4165" t="str">
            <v>2904 - McFen Haulage</v>
          </cell>
        </row>
        <row r="4166">
          <cell r="A4166" t="str">
            <v>GW0900.980.004.48</v>
          </cell>
          <cell r="B4166" t="str">
            <v>2906 - McFen Plant L</v>
          </cell>
        </row>
        <row r="4167">
          <cell r="A4167" t="str">
            <v>GW0900.980.004.49</v>
          </cell>
          <cell r="B4167" t="str">
            <v>"3772 - Milan additi</v>
          </cell>
        </row>
        <row r="4168">
          <cell r="A4168" t="str">
            <v>GW0900.980.004.50</v>
          </cell>
          <cell r="B4168" t="str">
            <v>354 - Moss Bros Grou</v>
          </cell>
        </row>
        <row r="4169">
          <cell r="A4169" t="str">
            <v>GW0900.980.004.51</v>
          </cell>
          <cell r="B4169" t="str">
            <v>332 - Mr A Godleman</v>
          </cell>
        </row>
        <row r="4170">
          <cell r="A4170" t="str">
            <v>GW0900.980.004.52</v>
          </cell>
          <cell r="B4170" t="str">
            <v>634 - Mrs Annette Sh</v>
          </cell>
        </row>
        <row r="4171">
          <cell r="A4171" t="str">
            <v>GW0900.980.004.53</v>
          </cell>
          <cell r="B4171" t="str">
            <v>1976 - NXEA (formerl</v>
          </cell>
        </row>
        <row r="4172">
          <cell r="A4172" t="str">
            <v>GW0900.980.004.54</v>
          </cell>
          <cell r="B4172" t="str">
            <v>"3775 - O2 (UK) Ltd</v>
          </cell>
        </row>
        <row r="4173">
          <cell r="A4173" t="str">
            <v>GW0900.980.004.55</v>
          </cell>
          <cell r="B4173" t="str">
            <v>"2882 - Occupiers of</v>
          </cell>
        </row>
        <row r="4174">
          <cell r="A4174" t="str">
            <v>GW0900.980.004.56</v>
          </cell>
          <cell r="B4174" t="str">
            <v>"3777 - Orange addit</v>
          </cell>
        </row>
        <row r="4175">
          <cell r="A4175" t="str">
            <v>GW0900.980.004.57</v>
          </cell>
          <cell r="B4175" t="str">
            <v>1950 - Overseas Plas</v>
          </cell>
        </row>
        <row r="4176">
          <cell r="A4176" t="str">
            <v>GW0900.980.004.58</v>
          </cell>
          <cell r="B4176" t="str">
            <v>738 - Palmers</v>
          </cell>
        </row>
        <row r="4177">
          <cell r="A4177" t="str">
            <v>GW0900.980.004.59</v>
          </cell>
          <cell r="B4177" t="str">
            <v>1986 - Parkes Galvan</v>
          </cell>
        </row>
        <row r="4178">
          <cell r="A4178" t="str">
            <v>GW0900.980.004.60</v>
          </cell>
          <cell r="B4178" t="str">
            <v>2239 - Parts Plaza L</v>
          </cell>
        </row>
        <row r="4179">
          <cell r="A4179" t="str">
            <v>GW0900.980.004.61</v>
          </cell>
          <cell r="B4179" t="str">
            <v>258 - Paul Green Pri</v>
          </cell>
        </row>
        <row r="4180">
          <cell r="A4180" t="str">
            <v>GW0900.980.004.62</v>
          </cell>
          <cell r="B4180" t="str">
            <v>2871 - Ranger Limite</v>
          </cell>
        </row>
        <row r="4181">
          <cell r="A4181" t="str">
            <v>GW0900.980.004.63</v>
          </cell>
          <cell r="B4181" t="str">
            <v>3779 - Robert Henry</v>
          </cell>
        </row>
        <row r="4182">
          <cell r="A4182" t="str">
            <v>GW0900.980.004.64</v>
          </cell>
          <cell r="B4182" t="str">
            <v>334 - Robertson Tayl</v>
          </cell>
        </row>
        <row r="4183">
          <cell r="A4183" t="str">
            <v>GW0900.980.004.65</v>
          </cell>
          <cell r="B4183" t="str">
            <v>1665 - Rooff Group L</v>
          </cell>
        </row>
        <row r="4184">
          <cell r="A4184" t="str">
            <v>GW0900.980.004.66</v>
          </cell>
          <cell r="B4184" t="str">
            <v>279 - Sabreleague Lt</v>
          </cell>
        </row>
        <row r="4185">
          <cell r="A4185" t="str">
            <v>GW0900.980.004.67</v>
          </cell>
          <cell r="B4185" t="str">
            <v>3786 - Secretary of</v>
          </cell>
        </row>
        <row r="4186">
          <cell r="A4186" t="str">
            <v>GW0900.980.004.68</v>
          </cell>
          <cell r="B4186" t="str">
            <v>312 - Shenola Banque</v>
          </cell>
        </row>
        <row r="4187">
          <cell r="A4187" t="str">
            <v>GW0900.980.004.69</v>
          </cell>
          <cell r="B4187" t="str">
            <v>3728 - Star Cars</v>
          </cell>
        </row>
        <row r="4188">
          <cell r="A4188" t="str">
            <v>GW0900.980.004.70</v>
          </cell>
          <cell r="B4188" t="str">
            <v>1663 - Swift Brickwo</v>
          </cell>
        </row>
        <row r="4189">
          <cell r="A4189" t="str">
            <v>GW0900.980.004.71</v>
          </cell>
          <cell r="B4189" t="str">
            <v>2866 - Thomas Bernar</v>
          </cell>
        </row>
        <row r="4190">
          <cell r="A4190" t="str">
            <v>GW0900.980.004.72</v>
          </cell>
          <cell r="B4190" t="str">
            <v>1070 - Titan Adverti</v>
          </cell>
        </row>
        <row r="4191">
          <cell r="A4191" t="str">
            <v>GW0900.980.004.73</v>
          </cell>
          <cell r="B4191" t="str">
            <v>"3782 - T-Mobile Ltd</v>
          </cell>
        </row>
        <row r="4192">
          <cell r="A4192" t="str">
            <v>GW0900.980.004.74</v>
          </cell>
          <cell r="B4192" t="str">
            <v>"3783 - Transport fo</v>
          </cell>
        </row>
        <row r="4193">
          <cell r="A4193" t="str">
            <v>GW0900.980.004.75</v>
          </cell>
          <cell r="B4193" t="str">
            <v>2419 - Venus Asset M</v>
          </cell>
        </row>
        <row r="4194">
          <cell r="A4194" t="str">
            <v>GW0900.980.004.76</v>
          </cell>
          <cell r="B4194" t="str">
            <v>"3784 - Vodafone add</v>
          </cell>
        </row>
        <row r="4195">
          <cell r="A4195" t="str">
            <v>GW0900.980.004.77</v>
          </cell>
          <cell r="B4195" t="str">
            <v>20 - Wanis Limited</v>
          </cell>
        </row>
        <row r="4196">
          <cell r="A4196" t="str">
            <v>GW0900.980.004.78</v>
          </cell>
          <cell r="B4196" t="str">
            <v>3718 - Waterden Road</v>
          </cell>
        </row>
        <row r="4197">
          <cell r="A4197" t="str">
            <v>GW0900.980.004.79</v>
          </cell>
          <cell r="B4197" t="str">
            <v>1622 - Workfame</v>
          </cell>
        </row>
        <row r="4198">
          <cell r="A4198" t="str">
            <v>GW0900.980.004.80</v>
          </cell>
          <cell r="B4198" t="str">
            <v>Other Olympic CPO's</v>
          </cell>
        </row>
        <row r="4199">
          <cell r="A4199" t="str">
            <v>GW0900.980.005</v>
          </cell>
          <cell r="B4199" t="str">
            <v>LTGDC  CPO settlemen</v>
          </cell>
        </row>
        <row r="4200">
          <cell r="A4200" t="str">
            <v>GW0900.980.005.01</v>
          </cell>
          <cell r="B4200" t="str">
            <v>All LTGDC CPO settle</v>
          </cell>
        </row>
        <row r="4201">
          <cell r="A4201" t="str">
            <v>GM010201</v>
          </cell>
          <cell r="B4201" t="str">
            <v>Internal Communicati</v>
          </cell>
        </row>
        <row r="4202">
          <cell r="A4202" t="str">
            <v>GM010202</v>
          </cell>
          <cell r="B4202" t="str">
            <v>Business Development</v>
          </cell>
        </row>
        <row r="4203">
          <cell r="A4203" t="str">
            <v>GP010299</v>
          </cell>
          <cell r="B4203" t="str">
            <v>Minor Programmes - S</v>
          </cell>
        </row>
        <row r="4204">
          <cell r="A4204" t="str">
            <v>GP021011</v>
          </cell>
          <cell r="B4204" t="str">
            <v>European Funding</v>
          </cell>
        </row>
        <row r="4205">
          <cell r="A4205" t="str">
            <v>GP021099</v>
          </cell>
          <cell r="B4205" t="str">
            <v>Minor Programmes - E</v>
          </cell>
        </row>
        <row r="4206">
          <cell r="A4206" t="str">
            <v>GP022001</v>
          </cell>
          <cell r="B4206" t="str">
            <v>GLA Economics</v>
          </cell>
        </row>
        <row r="4207">
          <cell r="A4207" t="str">
            <v>GP022002</v>
          </cell>
          <cell r="B4207" t="str">
            <v>GLA Economics Progra</v>
          </cell>
        </row>
        <row r="4208">
          <cell r="A4208" t="str">
            <v>GP022003</v>
          </cell>
          <cell r="B4208" t="str">
            <v>R &amp; S Analysis</v>
          </cell>
        </row>
        <row r="4209">
          <cell r="A4209" t="str">
            <v>GP022004</v>
          </cell>
          <cell r="B4209" t="str">
            <v>GIS</v>
          </cell>
        </row>
        <row r="4210">
          <cell r="A4210" t="str">
            <v>GP022005</v>
          </cell>
          <cell r="B4210" t="str">
            <v>Public Opinion &amp; Inf</v>
          </cell>
        </row>
        <row r="4211">
          <cell r="A4211" t="str">
            <v>GP022011</v>
          </cell>
          <cell r="B4211" t="str">
            <v>Online Information</v>
          </cell>
        </row>
        <row r="4212">
          <cell r="A4212" t="str">
            <v>GP022012</v>
          </cell>
          <cell r="B4212" t="str">
            <v>Serials</v>
          </cell>
        </row>
        <row r="4213">
          <cell r="A4213" t="str">
            <v>GP022099</v>
          </cell>
          <cell r="B4213" t="str">
            <v>Minor Programmes - P</v>
          </cell>
        </row>
        <row r="4214">
          <cell r="A4214" t="str">
            <v>GP023011</v>
          </cell>
          <cell r="B4214" t="str">
            <v>Violence Against Wom</v>
          </cell>
        </row>
        <row r="4215">
          <cell r="A4215" t="str">
            <v>GP023099</v>
          </cell>
          <cell r="B4215" t="str">
            <v>Minor Programmes - C</v>
          </cell>
        </row>
        <row r="4216">
          <cell r="A4216" t="str">
            <v>GP024001</v>
          </cell>
          <cell r="B4216" t="str">
            <v>Children &amp; Young Peo</v>
          </cell>
        </row>
        <row r="4217">
          <cell r="A4217" t="str">
            <v>GP024002</v>
          </cell>
          <cell r="B4217" t="str">
            <v>Health Policy</v>
          </cell>
        </row>
        <row r="4218">
          <cell r="A4218" t="str">
            <v>GP024003</v>
          </cell>
          <cell r="B4218" t="str">
            <v>Sport</v>
          </cell>
        </row>
        <row r="4219">
          <cell r="A4219" t="str">
            <v>GP024004</v>
          </cell>
          <cell r="B4219" t="str">
            <v>Culture Strategy</v>
          </cell>
        </row>
        <row r="4220">
          <cell r="A4220" t="str">
            <v>GP024005</v>
          </cell>
          <cell r="B4220" t="str">
            <v>Diversity &amp; Social P</v>
          </cell>
        </row>
        <row r="4221">
          <cell r="A4221" t="str">
            <v>GP024006</v>
          </cell>
          <cell r="B4221" t="str">
            <v>London Health Commis</v>
          </cell>
        </row>
        <row r="4222">
          <cell r="A4222" t="str">
            <v>GP024007</v>
          </cell>
          <cell r="B4222" t="str">
            <v>Well London</v>
          </cell>
        </row>
        <row r="4223">
          <cell r="A4223" t="str">
            <v>GP024011</v>
          </cell>
          <cell r="B4223" t="str">
            <v>Child Poverty Commis</v>
          </cell>
        </row>
        <row r="4224">
          <cell r="A4224" t="str">
            <v>GP024012</v>
          </cell>
          <cell r="B4224" t="str">
            <v>Health Inequalities</v>
          </cell>
        </row>
        <row r="4225">
          <cell r="A4225" t="str">
            <v>GP024013</v>
          </cell>
          <cell r="B4225" t="str">
            <v>Refugees &amp; Asylum Se</v>
          </cell>
        </row>
        <row r="4226">
          <cell r="A4226" t="str">
            <v>GP024014</v>
          </cell>
          <cell r="B4226" t="str">
            <v>Tackling Social Incl</v>
          </cell>
        </row>
        <row r="4227">
          <cell r="A4227" t="str">
            <v>GP024015</v>
          </cell>
          <cell r="B4227" t="str">
            <v>Board for Refugee In</v>
          </cell>
        </row>
        <row r="4228">
          <cell r="A4228" t="str">
            <v>GP024016</v>
          </cell>
          <cell r="B4228" t="str">
            <v>Support for Sport</v>
          </cell>
        </row>
        <row r="4229">
          <cell r="A4229" t="str">
            <v>GP024017</v>
          </cell>
          <cell r="B4229" t="str">
            <v>A Sporting Future fo</v>
          </cell>
        </row>
        <row r="4230">
          <cell r="A4230" t="str">
            <v>GP024018</v>
          </cell>
          <cell r="B4230" t="str">
            <v>4th Plinth General</v>
          </cell>
        </row>
        <row r="4231">
          <cell r="A4231" t="str">
            <v>GP024019</v>
          </cell>
          <cell r="B4231" t="str">
            <v>Shuttle Statue</v>
          </cell>
        </row>
        <row r="4232">
          <cell r="A4232" t="str">
            <v>GP024020</v>
          </cell>
          <cell r="B4232" t="str">
            <v>Film London &amp; Festiv</v>
          </cell>
        </row>
        <row r="4233">
          <cell r="A4233" t="str">
            <v>GP024021</v>
          </cell>
          <cell r="B4233" t="str">
            <v>Culture Strategy Res</v>
          </cell>
        </row>
        <row r="4234">
          <cell r="A4234" t="str">
            <v>GP024022</v>
          </cell>
          <cell r="B4234" t="str">
            <v>Olympic Park Visitor</v>
          </cell>
        </row>
        <row r="4235">
          <cell r="A4235" t="str">
            <v>GP024023</v>
          </cell>
          <cell r="B4235" t="str">
            <v>LSDU 2012 Sub-Group</v>
          </cell>
        </row>
        <row r="4236">
          <cell r="A4236" t="str">
            <v>GP024096</v>
          </cell>
          <cell r="B4236" t="str">
            <v>Minor Programmes - C</v>
          </cell>
        </row>
        <row r="4237">
          <cell r="A4237" t="str">
            <v>GP024097</v>
          </cell>
          <cell r="B4237" t="str">
            <v>Minor Programmes - H</v>
          </cell>
        </row>
        <row r="4238">
          <cell r="A4238" t="str">
            <v>GP024098</v>
          </cell>
          <cell r="B4238" t="str">
            <v>Minor Programmes - C</v>
          </cell>
        </row>
        <row r="4239">
          <cell r="A4239" t="str">
            <v>GP024099</v>
          </cell>
          <cell r="B4239" t="str">
            <v>Minor Programmes - D</v>
          </cell>
        </row>
        <row r="4240">
          <cell r="A4240" t="str">
            <v>GP025001</v>
          </cell>
          <cell r="B4240" t="str">
            <v>Sport</v>
          </cell>
        </row>
        <row r="4241">
          <cell r="A4241" t="str">
            <v>GP025002</v>
          </cell>
          <cell r="B4241" t="str">
            <v>Culture Strategy</v>
          </cell>
        </row>
        <row r="4242">
          <cell r="A4242" t="str">
            <v>GP025011</v>
          </cell>
          <cell r="B4242" t="str">
            <v>Support for Sport</v>
          </cell>
        </row>
        <row r="4243">
          <cell r="A4243" t="str">
            <v>GP025012</v>
          </cell>
          <cell r="B4243" t="str">
            <v>A Sporting Future fo</v>
          </cell>
        </row>
        <row r="4244">
          <cell r="A4244" t="str">
            <v>GP025013</v>
          </cell>
          <cell r="B4244" t="str">
            <v>4th Plinth General</v>
          </cell>
        </row>
        <row r="4245">
          <cell r="A4245" t="str">
            <v>GP025014</v>
          </cell>
          <cell r="B4245" t="str">
            <v>Shuttle Statue</v>
          </cell>
        </row>
        <row r="4246">
          <cell r="A4246" t="str">
            <v>GP025015</v>
          </cell>
          <cell r="B4246" t="str">
            <v>Film London &amp; Festiv</v>
          </cell>
        </row>
        <row r="4247">
          <cell r="A4247" t="str">
            <v>GP025016</v>
          </cell>
          <cell r="B4247" t="str">
            <v>Culture Strategy Res</v>
          </cell>
        </row>
        <row r="4248">
          <cell r="A4248" t="str">
            <v>GP025017</v>
          </cell>
          <cell r="B4248" t="str">
            <v>Olympic Park Visitor</v>
          </cell>
        </row>
        <row r="4249">
          <cell r="A4249" t="str">
            <v>GP025099</v>
          </cell>
          <cell r="B4249" t="str">
            <v>Minor Programmes - C</v>
          </cell>
        </row>
        <row r="4250">
          <cell r="A4250" t="str">
            <v>GP031001</v>
          </cell>
          <cell r="B4250" t="str">
            <v>Planning Decisions</v>
          </cell>
        </row>
        <row r="4251">
          <cell r="A4251" t="str">
            <v>GP031002</v>
          </cell>
          <cell r="B4251" t="str">
            <v>London Plan</v>
          </cell>
        </row>
        <row r="4252">
          <cell r="A4252" t="str">
            <v>GP031011</v>
          </cell>
          <cell r="B4252" t="str">
            <v>Olympic Planners' Fo</v>
          </cell>
        </row>
        <row r="4253">
          <cell r="A4253" t="str">
            <v>GP031012</v>
          </cell>
          <cell r="B4253" t="str">
            <v>Planning Frameworks</v>
          </cell>
        </row>
        <row r="4254">
          <cell r="A4254" t="str">
            <v>GP031013</v>
          </cell>
          <cell r="B4254" t="str">
            <v>City Fringe Opportun</v>
          </cell>
        </row>
        <row r="4255">
          <cell r="A4255" t="str">
            <v>GP031014</v>
          </cell>
          <cell r="B4255" t="str">
            <v>Waterloo Development</v>
          </cell>
        </row>
        <row r="4256">
          <cell r="A4256" t="str">
            <v>GP031015</v>
          </cell>
          <cell r="B4256" t="str">
            <v>Planning Decisions D</v>
          </cell>
        </row>
        <row r="4257">
          <cell r="A4257" t="str">
            <v>GP031016</v>
          </cell>
          <cell r="B4257" t="str">
            <v>Deptford Creek Green</v>
          </cell>
        </row>
        <row r="4258">
          <cell r="A4258" t="str">
            <v>GP031017</v>
          </cell>
          <cell r="B4258" t="str">
            <v>Park Royal OAPF</v>
          </cell>
        </row>
        <row r="4259">
          <cell r="A4259" t="str">
            <v>GP031018</v>
          </cell>
          <cell r="B4259" t="str">
            <v>Tottenham Court Road</v>
          </cell>
        </row>
        <row r="4260">
          <cell r="A4260" t="str">
            <v>GP031019</v>
          </cell>
          <cell r="B4260" t="str">
            <v>Heathrow OAPF</v>
          </cell>
        </row>
        <row r="4261">
          <cell r="A4261" t="str">
            <v>GP031020</v>
          </cell>
          <cell r="B4261" t="str">
            <v>London Riverside</v>
          </cell>
        </row>
        <row r="4262">
          <cell r="A4262" t="str">
            <v>GP031021</v>
          </cell>
          <cell r="B4262" t="str">
            <v>London Office Policy</v>
          </cell>
        </row>
        <row r="4263">
          <cell r="A4263" t="str">
            <v>GP031022</v>
          </cell>
          <cell r="B4263" t="str">
            <v>Housing Capacity Stu</v>
          </cell>
        </row>
        <row r="4264">
          <cell r="A4264" t="str">
            <v>GP031023</v>
          </cell>
          <cell r="B4264" t="str">
            <v>SPG on Views</v>
          </cell>
        </row>
        <row r="4265">
          <cell r="A4265" t="str">
            <v>GP031024</v>
          </cell>
          <cell r="B4265" t="str">
            <v>Safeguard Wharfs</v>
          </cell>
        </row>
        <row r="4266">
          <cell r="A4266" t="str">
            <v>GP031025</v>
          </cell>
          <cell r="B4266" t="str">
            <v>Indoor / Outdoor Spo</v>
          </cell>
        </row>
        <row r="4267">
          <cell r="A4267" t="str">
            <v>GP031026</v>
          </cell>
          <cell r="B4267" t="str">
            <v>Intereg IVB C-Charge</v>
          </cell>
        </row>
        <row r="4268">
          <cell r="A4268" t="str">
            <v>GP031027</v>
          </cell>
          <cell r="B4268" t="str">
            <v>Design for Funding</v>
          </cell>
        </row>
        <row r="4269">
          <cell r="A4269" t="str">
            <v>GP031098</v>
          </cell>
          <cell r="B4269" t="str">
            <v>Minor Programmes - P</v>
          </cell>
        </row>
        <row r="4270">
          <cell r="A4270" t="str">
            <v>GP031099</v>
          </cell>
          <cell r="B4270" t="str">
            <v>Minor Programmes - L</v>
          </cell>
        </row>
        <row r="4271">
          <cell r="A4271" t="str">
            <v>GP032011</v>
          </cell>
          <cell r="B4271" t="str">
            <v>Contract Project Man</v>
          </cell>
        </row>
        <row r="4272">
          <cell r="A4272" t="str">
            <v>GP032012</v>
          </cell>
          <cell r="B4272" t="str">
            <v>Increase Supply of H</v>
          </cell>
        </row>
        <row r="4273">
          <cell r="A4273" t="str">
            <v>GP032013</v>
          </cell>
          <cell r="B4273" t="str">
            <v>Develop GLA Strategi</v>
          </cell>
        </row>
        <row r="4274">
          <cell r="A4274" t="str">
            <v>GP032014</v>
          </cell>
          <cell r="B4274" t="str">
            <v>Improve Existing Sto</v>
          </cell>
        </row>
        <row r="4275">
          <cell r="A4275" t="str">
            <v>GP032015</v>
          </cell>
          <cell r="B4275" t="str">
            <v>Housing Policy Train</v>
          </cell>
        </row>
        <row r="4276">
          <cell r="A4276" t="str">
            <v>GP032016</v>
          </cell>
          <cell r="B4276" t="str">
            <v>Climate Change</v>
          </cell>
        </row>
        <row r="4277">
          <cell r="A4277" t="str">
            <v>GP032017</v>
          </cell>
          <cell r="B4277" t="str">
            <v>PRS</v>
          </cell>
        </row>
        <row r="4278">
          <cell r="A4278" t="str">
            <v>GP032099</v>
          </cell>
          <cell r="B4278" t="str">
            <v>Minor Programmes - H</v>
          </cell>
        </row>
        <row r="4279">
          <cell r="A4279" t="str">
            <v>GP033001</v>
          </cell>
          <cell r="B4279" t="str">
            <v>Transport</v>
          </cell>
        </row>
        <row r="4280">
          <cell r="A4280" t="str">
            <v>GP033004</v>
          </cell>
          <cell r="B4280" t="str">
            <v>Waste &amp; Air Quality</v>
          </cell>
        </row>
        <row r="4281">
          <cell r="A4281" t="str">
            <v>GP033005</v>
          </cell>
          <cell r="B4281" t="str">
            <v>Environment</v>
          </cell>
        </row>
        <row r="4282">
          <cell r="A4282" t="str">
            <v>GP033006</v>
          </cell>
          <cell r="B4282" t="str">
            <v>C40 Partnership</v>
          </cell>
        </row>
        <row r="4283">
          <cell r="A4283" t="str">
            <v>GP033011</v>
          </cell>
          <cell r="B4283" t="str">
            <v>Climate Change Partn</v>
          </cell>
        </row>
        <row r="4284">
          <cell r="A4284" t="str">
            <v>GP033012</v>
          </cell>
          <cell r="B4284" t="str">
            <v>Climate Change Chall</v>
          </cell>
        </row>
        <row r="4285">
          <cell r="A4285" t="str">
            <v>GP033013</v>
          </cell>
          <cell r="B4285" t="str">
            <v>Water Strategy</v>
          </cell>
        </row>
        <row r="4286">
          <cell r="A4286" t="str">
            <v>GP033014</v>
          </cell>
          <cell r="B4286" t="str">
            <v>London Energy Partne</v>
          </cell>
        </row>
        <row r="4287">
          <cell r="A4287" t="str">
            <v>GP033015</v>
          </cell>
          <cell r="B4287" t="str">
            <v>London Hydrogen Part</v>
          </cell>
        </row>
        <row r="4288">
          <cell r="A4288" t="str">
            <v>GP033016</v>
          </cell>
          <cell r="B4288" t="str">
            <v>Mitigation &amp; Energy</v>
          </cell>
        </row>
        <row r="4289">
          <cell r="A4289" t="str">
            <v>GP033017</v>
          </cell>
          <cell r="B4289" t="str">
            <v>Priority Parks Progr</v>
          </cell>
        </row>
        <row r="4290">
          <cell r="A4290" t="str">
            <v>GP033018</v>
          </cell>
          <cell r="B4290" t="str">
            <v>Street Trees Program</v>
          </cell>
        </row>
        <row r="4291">
          <cell r="A4291" t="str">
            <v>GP033019</v>
          </cell>
          <cell r="B4291" t="str">
            <v>London Zoo</v>
          </cell>
        </row>
        <row r="4292">
          <cell r="A4292" t="str">
            <v>GP033020</v>
          </cell>
          <cell r="B4292" t="str">
            <v>Wetlands Centre</v>
          </cell>
        </row>
        <row r="4293">
          <cell r="A4293" t="str">
            <v>GP033021</v>
          </cell>
          <cell r="B4293" t="str">
            <v>Establish Environmen</v>
          </cell>
        </row>
        <row r="4294">
          <cell r="A4294" t="str">
            <v>GP033022</v>
          </cell>
          <cell r="B4294" t="str">
            <v>C40 Partnership</v>
          </cell>
        </row>
        <row r="4295">
          <cell r="A4295" t="str">
            <v>GP033023</v>
          </cell>
          <cell r="B4295" t="str">
            <v>C40 Waste Conference</v>
          </cell>
        </row>
        <row r="4296">
          <cell r="A4296" t="str">
            <v>GP033024</v>
          </cell>
          <cell r="B4296" t="str">
            <v>London Food Board</v>
          </cell>
        </row>
        <row r="4297">
          <cell r="A4297" t="str">
            <v>GP033025</v>
          </cell>
          <cell r="B4297" t="str">
            <v>Energy Climate Chang</v>
          </cell>
        </row>
        <row r="4298">
          <cell r="A4298" t="str">
            <v>GP033093</v>
          </cell>
          <cell r="B4298" t="str">
            <v>Minor Programmes - F</v>
          </cell>
        </row>
        <row r="4299">
          <cell r="A4299" t="str">
            <v>GP033094</v>
          </cell>
          <cell r="B4299" t="str">
            <v>Minor Programmes - T</v>
          </cell>
        </row>
        <row r="4300">
          <cell r="A4300" t="str">
            <v>GP033095</v>
          </cell>
          <cell r="B4300" t="str">
            <v>Minor Programmes - U</v>
          </cell>
        </row>
        <row r="4301">
          <cell r="A4301" t="str">
            <v>GP033096</v>
          </cell>
          <cell r="B4301" t="str">
            <v>Minor Programmes - W</v>
          </cell>
        </row>
        <row r="4302">
          <cell r="A4302" t="str">
            <v>GP033097</v>
          </cell>
          <cell r="B4302" t="str">
            <v>Minor Programmes - E</v>
          </cell>
        </row>
        <row r="4303">
          <cell r="A4303" t="str">
            <v>GP033098</v>
          </cell>
          <cell r="B4303" t="str">
            <v>Minor Programmes - C</v>
          </cell>
        </row>
        <row r="4304">
          <cell r="A4304" t="str">
            <v>GP033099</v>
          </cell>
          <cell r="B4304" t="str">
            <v>London Waste &amp; Recyc</v>
          </cell>
        </row>
        <row r="4305">
          <cell r="A4305" t="str">
            <v>GP040199</v>
          </cell>
          <cell r="B4305" t="str">
            <v>Minor Programmes - P</v>
          </cell>
        </row>
        <row r="4306">
          <cell r="A4306" t="str">
            <v>GP041001</v>
          </cell>
          <cell r="B4306" t="str">
            <v>International Relati</v>
          </cell>
        </row>
        <row r="4307">
          <cell r="A4307" t="str">
            <v>GP041002</v>
          </cell>
          <cell r="B4307" t="str">
            <v>Central &amp; Local Gove</v>
          </cell>
        </row>
        <row r="4308">
          <cell r="A4308" t="str">
            <v>GP041003</v>
          </cell>
          <cell r="B4308" t="str">
            <v>Brussels</v>
          </cell>
        </row>
        <row r="4309">
          <cell r="A4309" t="str">
            <v>GP041011</v>
          </cell>
          <cell r="B4309" t="str">
            <v>Olympics Visits</v>
          </cell>
        </row>
        <row r="4310">
          <cell r="A4310" t="str">
            <v>GP041012</v>
          </cell>
          <cell r="B4310" t="str">
            <v>Party Conferences</v>
          </cell>
        </row>
        <row r="4311">
          <cell r="A4311" t="str">
            <v>GP041098</v>
          </cell>
          <cell r="B4311" t="str">
            <v>Minor Programmes - I</v>
          </cell>
        </row>
        <row r="4312">
          <cell r="A4312" t="str">
            <v>GP041099</v>
          </cell>
          <cell r="B4312" t="str">
            <v>Minor Programmes - C</v>
          </cell>
        </row>
        <row r="4313">
          <cell r="A4313" t="str">
            <v>GP042001</v>
          </cell>
          <cell r="B4313" t="str">
            <v>Press</v>
          </cell>
        </row>
        <row r="4314">
          <cell r="A4314" t="str">
            <v>GP042002</v>
          </cell>
          <cell r="B4314" t="str">
            <v>Media Monitoring</v>
          </cell>
        </row>
        <row r="4315">
          <cell r="A4315" t="str">
            <v>GP042099</v>
          </cell>
          <cell r="B4315" t="str">
            <v>Minor Programmes - P</v>
          </cell>
        </row>
        <row r="4316">
          <cell r="A4316" t="str">
            <v>GP045001</v>
          </cell>
          <cell r="B4316" t="str">
            <v>Web Team</v>
          </cell>
        </row>
        <row r="4317">
          <cell r="A4317" t="str">
            <v>GP045002</v>
          </cell>
          <cell r="B4317" t="str">
            <v>Design &amp; Publication</v>
          </cell>
        </row>
        <row r="4318">
          <cell r="A4318" t="str">
            <v>GP045003</v>
          </cell>
          <cell r="B4318" t="str">
            <v>Marketing Services</v>
          </cell>
        </row>
        <row r="4319">
          <cell r="A4319" t="str">
            <v>GP045004</v>
          </cell>
          <cell r="B4319" t="str">
            <v>Sponsorship</v>
          </cell>
        </row>
        <row r="4320">
          <cell r="A4320" t="str">
            <v>GP045005</v>
          </cell>
          <cell r="B4320" t="str">
            <v>e-Marketing</v>
          </cell>
        </row>
        <row r="4321">
          <cell r="A4321" t="str">
            <v>GP045011</v>
          </cell>
          <cell r="B4321" t="str">
            <v>People's Question Ti</v>
          </cell>
        </row>
        <row r="4322">
          <cell r="A4322" t="str">
            <v>GP045012</v>
          </cell>
          <cell r="B4322" t="str">
            <v>Marketing</v>
          </cell>
        </row>
        <row r="4323">
          <cell r="A4323" t="str">
            <v>GP045013</v>
          </cell>
          <cell r="B4323" t="str">
            <v>Recycle for London</v>
          </cell>
        </row>
        <row r="4324">
          <cell r="A4324" t="str">
            <v>GP045014</v>
          </cell>
          <cell r="B4324" t="str">
            <v>London Beyond 2012</v>
          </cell>
        </row>
        <row r="4325">
          <cell r="A4325" t="str">
            <v>GP045099</v>
          </cell>
          <cell r="B4325" t="str">
            <v>Minor Programmes - M</v>
          </cell>
        </row>
        <row r="4326">
          <cell r="A4326" t="str">
            <v>GE046011</v>
          </cell>
          <cell r="B4326" t="str">
            <v>Lesbian &amp; Gay Commun</v>
          </cell>
        </row>
        <row r="4327">
          <cell r="A4327" t="str">
            <v>GE046012</v>
          </cell>
          <cell r="B4327" t="str">
            <v>Black Londoners' For</v>
          </cell>
        </row>
        <row r="4328">
          <cell r="A4328" t="str">
            <v>GE046013</v>
          </cell>
          <cell r="B4328" t="str">
            <v>Disability Capital</v>
          </cell>
        </row>
        <row r="4329">
          <cell r="A4329" t="str">
            <v>GE046014</v>
          </cell>
          <cell r="B4329" t="str">
            <v>Engaging African Lon</v>
          </cell>
        </row>
        <row r="4330">
          <cell r="A4330" t="str">
            <v>GE046015</v>
          </cell>
          <cell r="B4330" t="str">
            <v>State of Race Equali</v>
          </cell>
        </row>
        <row r="4331">
          <cell r="A4331" t="str">
            <v>GE046016</v>
          </cell>
          <cell r="B4331" t="str">
            <v>Muslim Under-Achieve</v>
          </cell>
        </row>
        <row r="4332">
          <cell r="A4332" t="str">
            <v>GE046017</v>
          </cell>
          <cell r="B4332" t="str">
            <v>London Notting Hill</v>
          </cell>
        </row>
        <row r="4333">
          <cell r="A4333" t="str">
            <v>GE046018</v>
          </cell>
          <cell r="B4333" t="str">
            <v>Mayor's Thames Festi</v>
          </cell>
        </row>
        <row r="4334">
          <cell r="A4334" t="str">
            <v>GE046019</v>
          </cell>
          <cell r="B4334" t="str">
            <v>Chinese New Year</v>
          </cell>
        </row>
        <row r="4335">
          <cell r="A4335" t="str">
            <v>GE046020</v>
          </cell>
          <cell r="B4335" t="str">
            <v>Diwali &amp; other Asian</v>
          </cell>
        </row>
        <row r="4336">
          <cell r="A4336" t="str">
            <v>GE046021</v>
          </cell>
          <cell r="B4336" t="str">
            <v>Black History Month</v>
          </cell>
        </row>
        <row r="4337">
          <cell r="A4337" t="str">
            <v>GE046022</v>
          </cell>
          <cell r="B4337" t="str">
            <v>Trafalgar Square Sum</v>
          </cell>
        </row>
        <row r="4338">
          <cell r="A4338" t="str">
            <v>GE046023</v>
          </cell>
          <cell r="B4338" t="str">
            <v>St. Patrick's Day</v>
          </cell>
        </row>
        <row r="4339">
          <cell r="A4339" t="str">
            <v>GE046024</v>
          </cell>
          <cell r="B4339" t="str">
            <v>Disability Festival</v>
          </cell>
        </row>
        <row r="4340">
          <cell r="A4340" t="str">
            <v>GE046025</v>
          </cell>
          <cell r="B4340" t="str">
            <v>New Year's Eve</v>
          </cell>
        </row>
        <row r="4341">
          <cell r="A4341" t="str">
            <v>GE046026</v>
          </cell>
          <cell r="B4341" t="str">
            <v>Vaisakhi</v>
          </cell>
        </row>
        <row r="4342">
          <cell r="A4342" t="str">
            <v>GE046027</v>
          </cell>
          <cell r="B4342" t="str">
            <v>St. George's Day</v>
          </cell>
        </row>
        <row r="4343">
          <cell r="A4343" t="str">
            <v>GE046028</v>
          </cell>
          <cell r="B4343" t="str">
            <v>Olympics</v>
          </cell>
        </row>
        <row r="4344">
          <cell r="A4344" t="str">
            <v>GE046029</v>
          </cell>
          <cell r="B4344" t="str">
            <v>London Pride</v>
          </cell>
        </row>
        <row r="4345">
          <cell r="A4345" t="str">
            <v>GE046030</v>
          </cell>
          <cell r="B4345" t="str">
            <v>Major Civic Event</v>
          </cell>
        </row>
        <row r="4346">
          <cell r="A4346" t="str">
            <v>GE046031</v>
          </cell>
          <cell r="B4346" t="str">
            <v>Russian Winter Festi</v>
          </cell>
        </row>
        <row r="4347">
          <cell r="A4347" t="str">
            <v>GE046032</v>
          </cell>
          <cell r="B4347" t="str">
            <v>Carnival del Pueblo</v>
          </cell>
        </row>
        <row r="4348">
          <cell r="A4348" t="str">
            <v>GE046033</v>
          </cell>
          <cell r="B4348" t="str">
            <v>Caribbean Showcase</v>
          </cell>
        </row>
        <row r="4349">
          <cell r="A4349" t="str">
            <v>GE046034</v>
          </cell>
          <cell r="B4349" t="str">
            <v>Jewish Events</v>
          </cell>
        </row>
        <row r="4350">
          <cell r="A4350" t="str">
            <v>GE046035</v>
          </cell>
          <cell r="B4350" t="str">
            <v>Guides &amp; Promotions</v>
          </cell>
        </row>
        <row r="4351">
          <cell r="A4351" t="str">
            <v>GE046036</v>
          </cell>
          <cell r="B4351" t="str">
            <v>Mass Participation B</v>
          </cell>
        </row>
        <row r="4352">
          <cell r="A4352" t="str">
            <v>GE046037</v>
          </cell>
          <cell r="B4352" t="str">
            <v>Evaluation Major Eve</v>
          </cell>
        </row>
        <row r="4353">
          <cell r="A4353" t="str">
            <v>GE046038</v>
          </cell>
          <cell r="B4353" t="str">
            <v>Veterans' Day</v>
          </cell>
        </row>
        <row r="4354">
          <cell r="A4354" t="str">
            <v>GE046039</v>
          </cell>
          <cell r="B4354" t="str">
            <v>No Limits</v>
          </cell>
        </row>
        <row r="4355">
          <cell r="A4355" t="str">
            <v>GE046040</v>
          </cell>
          <cell r="B4355" t="str">
            <v>Story of London</v>
          </cell>
        </row>
        <row r="4356">
          <cell r="A4356" t="str">
            <v>GE046098</v>
          </cell>
          <cell r="B4356" t="str">
            <v>Minor Programmes - C</v>
          </cell>
        </row>
        <row r="4357">
          <cell r="A4357" t="str">
            <v>GE046099</v>
          </cell>
          <cell r="B4357" t="str">
            <v>Minor Programmes - E</v>
          </cell>
        </row>
        <row r="4358">
          <cell r="A4358" t="str">
            <v>GE047011</v>
          </cell>
          <cell r="B4358" t="str">
            <v>London Notting Hill</v>
          </cell>
        </row>
        <row r="4359">
          <cell r="A4359" t="str">
            <v>GE047012</v>
          </cell>
          <cell r="B4359" t="str">
            <v>Mayor's Thames Festi</v>
          </cell>
        </row>
        <row r="4360">
          <cell r="A4360" t="str">
            <v>GE047013</v>
          </cell>
          <cell r="B4360" t="str">
            <v>Chinese New Year</v>
          </cell>
        </row>
        <row r="4361">
          <cell r="A4361" t="str">
            <v>GE047014</v>
          </cell>
          <cell r="B4361" t="str">
            <v>Diwali &amp; other Asian</v>
          </cell>
        </row>
        <row r="4362">
          <cell r="A4362" t="str">
            <v>GE047015</v>
          </cell>
          <cell r="B4362" t="str">
            <v>Black History Month</v>
          </cell>
        </row>
        <row r="4363">
          <cell r="A4363" t="str">
            <v>GE047016</v>
          </cell>
          <cell r="B4363" t="str">
            <v>Trafalgar Square Sum</v>
          </cell>
        </row>
        <row r="4364">
          <cell r="A4364" t="str">
            <v>GE047017</v>
          </cell>
          <cell r="B4364" t="str">
            <v>St. Patrick's Day</v>
          </cell>
        </row>
        <row r="4365">
          <cell r="A4365" t="str">
            <v>GE047018</v>
          </cell>
          <cell r="B4365" t="str">
            <v>Disability Festival</v>
          </cell>
        </row>
        <row r="4366">
          <cell r="A4366" t="str">
            <v>GE047019</v>
          </cell>
          <cell r="B4366" t="str">
            <v>New Year's Eve</v>
          </cell>
        </row>
        <row r="4367">
          <cell r="A4367" t="str">
            <v>GE047020</v>
          </cell>
          <cell r="B4367" t="str">
            <v>Vaisakhi</v>
          </cell>
        </row>
        <row r="4368">
          <cell r="A4368" t="str">
            <v>GE047021</v>
          </cell>
          <cell r="B4368" t="str">
            <v>St. George's Day</v>
          </cell>
        </row>
        <row r="4369">
          <cell r="A4369" t="str">
            <v>GE047023</v>
          </cell>
          <cell r="B4369" t="str">
            <v>Olympics</v>
          </cell>
        </row>
        <row r="4370">
          <cell r="A4370" t="str">
            <v>GE047024</v>
          </cell>
          <cell r="B4370" t="str">
            <v>London Pride</v>
          </cell>
        </row>
        <row r="4371">
          <cell r="A4371" t="str">
            <v>GE047025</v>
          </cell>
          <cell r="B4371" t="str">
            <v>Major Civic Event</v>
          </cell>
        </row>
        <row r="4372">
          <cell r="A4372" t="str">
            <v>GE047026</v>
          </cell>
          <cell r="B4372" t="str">
            <v>Russian Winter Festi</v>
          </cell>
        </row>
        <row r="4373">
          <cell r="A4373" t="str">
            <v>GE047027</v>
          </cell>
          <cell r="B4373" t="str">
            <v>Carnival del Pueblo</v>
          </cell>
        </row>
        <row r="4374">
          <cell r="A4374" t="str">
            <v>GE047028</v>
          </cell>
          <cell r="B4374" t="str">
            <v>Caribbean Showcase</v>
          </cell>
        </row>
        <row r="4375">
          <cell r="A4375" t="str">
            <v>GE047029</v>
          </cell>
          <cell r="B4375" t="str">
            <v>Jewish Events</v>
          </cell>
        </row>
        <row r="4376">
          <cell r="A4376" t="str">
            <v>GE047030</v>
          </cell>
          <cell r="B4376" t="str">
            <v>Guides &amp; Promotions</v>
          </cell>
        </row>
        <row r="4377">
          <cell r="A4377" t="str">
            <v>GE047031</v>
          </cell>
          <cell r="B4377" t="str">
            <v>Mass Participation B</v>
          </cell>
        </row>
        <row r="4378">
          <cell r="A4378" t="str">
            <v>GE047032</v>
          </cell>
          <cell r="B4378" t="str">
            <v>Evaluation Major Eve</v>
          </cell>
        </row>
        <row r="4379">
          <cell r="A4379" t="str">
            <v>GE047033</v>
          </cell>
          <cell r="B4379" t="str">
            <v>Veterans' Day</v>
          </cell>
        </row>
        <row r="4380">
          <cell r="A4380" t="str">
            <v>GE047034</v>
          </cell>
          <cell r="B4380" t="str">
            <v>No Limits</v>
          </cell>
        </row>
        <row r="4381">
          <cell r="A4381" t="str">
            <v>GE047035</v>
          </cell>
          <cell r="B4381" t="str">
            <v>Story of London</v>
          </cell>
        </row>
        <row r="4382">
          <cell r="A4382" t="str">
            <v>GE047099</v>
          </cell>
          <cell r="B4382" t="str">
            <v>Minor Programmes - C</v>
          </cell>
        </row>
        <row r="4383">
          <cell r="A4383" t="str">
            <v>GM050111</v>
          </cell>
          <cell r="B4383" t="str">
            <v>Olympics/Thames Gate</v>
          </cell>
        </row>
        <row r="4384">
          <cell r="A4384" t="str">
            <v>GM050112</v>
          </cell>
          <cell r="B4384" t="str">
            <v>Legacy for London</v>
          </cell>
        </row>
        <row r="4385">
          <cell r="A4385" t="str">
            <v>GM050113</v>
          </cell>
          <cell r="B4385" t="str">
            <v>Business Development</v>
          </cell>
        </row>
        <row r="4386">
          <cell r="A4386" t="str">
            <v>GP050199</v>
          </cell>
          <cell r="B4386" t="str">
            <v>Minor Programmes - 2</v>
          </cell>
        </row>
        <row r="4387">
          <cell r="A4387" t="str">
            <v>GE060199</v>
          </cell>
          <cell r="B4387" t="str">
            <v>Minor Programmes - M</v>
          </cell>
        </row>
        <row r="4388">
          <cell r="A4388" t="str">
            <v>GM070111</v>
          </cell>
          <cell r="B4388" t="str">
            <v>City Hall General</v>
          </cell>
        </row>
        <row r="4389">
          <cell r="A4389" t="str">
            <v>GM070112</v>
          </cell>
          <cell r="B4389" t="str">
            <v>City Hall Infrastruc</v>
          </cell>
        </row>
        <row r="4390">
          <cell r="A4390" t="str">
            <v>GM070113</v>
          </cell>
          <cell r="B4390" t="str">
            <v>City Hall Amenities</v>
          </cell>
        </row>
        <row r="4391">
          <cell r="A4391" t="str">
            <v>GM070114</v>
          </cell>
          <cell r="B4391" t="str">
            <v>Finance</v>
          </cell>
        </row>
        <row r="4392">
          <cell r="A4392" t="str">
            <v>GM070115</v>
          </cell>
          <cell r="B4392" t="str">
            <v>Museum of London</v>
          </cell>
        </row>
        <row r="4393">
          <cell r="A4393" t="str">
            <v>GM070199</v>
          </cell>
          <cell r="B4393" t="str">
            <v>Minor Programmes - R</v>
          </cell>
        </row>
        <row r="4394">
          <cell r="A4394" t="str">
            <v>GF091000</v>
          </cell>
          <cell r="B4394" t="str">
            <v>Redundant Codes</v>
          </cell>
        </row>
        <row r="4395">
          <cell r="A4395" t="str">
            <v>GF091001</v>
          </cell>
          <cell r="B4395" t="str">
            <v>City of London</v>
          </cell>
        </row>
        <row r="4396">
          <cell r="A4396" t="str">
            <v>GF091002</v>
          </cell>
          <cell r="B4396" t="str">
            <v>Barking &amp; Dagenham</v>
          </cell>
        </row>
        <row r="4397">
          <cell r="A4397" t="str">
            <v>GF091003</v>
          </cell>
          <cell r="B4397" t="str">
            <v>Barnet</v>
          </cell>
        </row>
        <row r="4398">
          <cell r="A4398" t="str">
            <v>GF091004</v>
          </cell>
          <cell r="B4398" t="str">
            <v>Bexley</v>
          </cell>
        </row>
        <row r="4399">
          <cell r="A4399" t="str">
            <v>GF091005</v>
          </cell>
          <cell r="B4399" t="str">
            <v>Brent</v>
          </cell>
        </row>
        <row r="4400">
          <cell r="A4400" t="str">
            <v>GF091006</v>
          </cell>
          <cell r="B4400" t="str">
            <v>Bromley</v>
          </cell>
        </row>
        <row r="4401">
          <cell r="A4401" t="str">
            <v>GF091007</v>
          </cell>
          <cell r="B4401" t="str">
            <v>Camden</v>
          </cell>
        </row>
        <row r="4402">
          <cell r="A4402" t="str">
            <v>GF091008</v>
          </cell>
          <cell r="B4402" t="str">
            <v>Croydon</v>
          </cell>
        </row>
        <row r="4403">
          <cell r="A4403" t="str">
            <v>GF091009</v>
          </cell>
          <cell r="B4403" t="str">
            <v>Ealing</v>
          </cell>
        </row>
        <row r="4404">
          <cell r="A4404" t="str">
            <v>GF091010</v>
          </cell>
          <cell r="B4404" t="str">
            <v>Enfield</v>
          </cell>
        </row>
        <row r="4405">
          <cell r="A4405" t="str">
            <v>GF091011</v>
          </cell>
          <cell r="B4405" t="str">
            <v>Greenwich</v>
          </cell>
        </row>
        <row r="4406">
          <cell r="A4406" t="str">
            <v>GF091012</v>
          </cell>
          <cell r="B4406" t="str">
            <v>Hackney</v>
          </cell>
        </row>
        <row r="4407">
          <cell r="A4407" t="str">
            <v>GF091013</v>
          </cell>
          <cell r="B4407" t="str">
            <v>Hammersmith &amp; Fulham</v>
          </cell>
        </row>
        <row r="4408">
          <cell r="A4408" t="str">
            <v>GF091014</v>
          </cell>
          <cell r="B4408" t="str">
            <v>Harringey</v>
          </cell>
        </row>
        <row r="4409">
          <cell r="A4409" t="str">
            <v>GF091015</v>
          </cell>
          <cell r="B4409" t="str">
            <v>Harrow</v>
          </cell>
        </row>
        <row r="4410">
          <cell r="A4410" t="str">
            <v>GF091016</v>
          </cell>
          <cell r="B4410" t="str">
            <v>Havering</v>
          </cell>
        </row>
        <row r="4411">
          <cell r="A4411" t="str">
            <v>GF091017</v>
          </cell>
          <cell r="B4411" t="str">
            <v>Hillingdon</v>
          </cell>
        </row>
        <row r="4412">
          <cell r="A4412" t="str">
            <v>GF091018</v>
          </cell>
          <cell r="B4412" t="str">
            <v>Hounslow</v>
          </cell>
        </row>
        <row r="4413">
          <cell r="A4413" t="str">
            <v>GF091019</v>
          </cell>
          <cell r="B4413" t="str">
            <v>Islington</v>
          </cell>
        </row>
        <row r="4414">
          <cell r="A4414" t="str">
            <v>GF091020</v>
          </cell>
          <cell r="B4414" t="str">
            <v>Kensington &amp; Chelsea</v>
          </cell>
        </row>
        <row r="4415">
          <cell r="A4415" t="str">
            <v>GF091021</v>
          </cell>
          <cell r="B4415" t="str">
            <v>Kingston upon Thames</v>
          </cell>
        </row>
        <row r="4416">
          <cell r="A4416" t="str">
            <v>GF091022</v>
          </cell>
          <cell r="B4416" t="str">
            <v>Lambeth</v>
          </cell>
        </row>
        <row r="4417">
          <cell r="A4417" t="str">
            <v>GF091023</v>
          </cell>
          <cell r="B4417" t="str">
            <v>Lewisham</v>
          </cell>
        </row>
        <row r="4418">
          <cell r="A4418" t="str">
            <v>GF091024</v>
          </cell>
          <cell r="B4418" t="str">
            <v>Merton</v>
          </cell>
        </row>
        <row r="4419">
          <cell r="A4419" t="str">
            <v>GF091025</v>
          </cell>
          <cell r="B4419" t="str">
            <v>Newham</v>
          </cell>
        </row>
        <row r="4420">
          <cell r="A4420" t="str">
            <v>GF091026</v>
          </cell>
          <cell r="B4420" t="str">
            <v>Redbridge</v>
          </cell>
        </row>
        <row r="4421">
          <cell r="A4421" t="str">
            <v>GF091027</v>
          </cell>
          <cell r="B4421" t="str">
            <v>Richmond upon Thames</v>
          </cell>
        </row>
        <row r="4422">
          <cell r="A4422" t="str">
            <v>GF091028</v>
          </cell>
          <cell r="B4422" t="str">
            <v>Southwark</v>
          </cell>
        </row>
        <row r="4423">
          <cell r="A4423" t="str">
            <v>GF091029</v>
          </cell>
          <cell r="B4423" t="str">
            <v>Sutton</v>
          </cell>
        </row>
        <row r="4424">
          <cell r="A4424" t="str">
            <v>GF091030</v>
          </cell>
          <cell r="B4424" t="str">
            <v>Tower Hamlets</v>
          </cell>
        </row>
        <row r="4425">
          <cell r="A4425" t="str">
            <v>GF091031</v>
          </cell>
          <cell r="B4425" t="str">
            <v>Waltham Forest</v>
          </cell>
        </row>
        <row r="4426">
          <cell r="A4426" t="str">
            <v>GF091032</v>
          </cell>
          <cell r="B4426" t="str">
            <v>Wandsworth</v>
          </cell>
        </row>
        <row r="4427">
          <cell r="A4427" t="str">
            <v>GF091033</v>
          </cell>
          <cell r="B4427" t="str">
            <v>Westminster</v>
          </cell>
        </row>
        <row r="4428">
          <cell r="A4428" t="str">
            <v>GF091047</v>
          </cell>
          <cell r="B4428" t="str">
            <v>London Squares Grant</v>
          </cell>
        </row>
        <row r="4429">
          <cell r="A4429" t="str">
            <v>GF091048</v>
          </cell>
          <cell r="B4429" t="str">
            <v>Tourism Grant</v>
          </cell>
        </row>
        <row r="4430">
          <cell r="A4430" t="str">
            <v>GF091051</v>
          </cell>
          <cell r="B4430" t="str">
            <v>Other Specific Grant</v>
          </cell>
        </row>
        <row r="4431">
          <cell r="A4431" t="str">
            <v>GF091060</v>
          </cell>
          <cell r="B4431" t="str">
            <v>GLA</v>
          </cell>
        </row>
        <row r="4432">
          <cell r="A4432" t="str">
            <v>GF091070</v>
          </cell>
          <cell r="B4432" t="str">
            <v>4th Plinth Reserve</v>
          </cell>
        </row>
        <row r="4433">
          <cell r="A4433" t="str">
            <v>GF091071</v>
          </cell>
          <cell r="B4433" t="str">
            <v>Asset Replacement Re</v>
          </cell>
        </row>
        <row r="4434">
          <cell r="A4434" t="str">
            <v>GF091072</v>
          </cell>
          <cell r="B4434" t="str">
            <v>Assembly Development</v>
          </cell>
        </row>
        <row r="4435">
          <cell r="A4435" t="str">
            <v>GF091073</v>
          </cell>
          <cell r="B4435" t="str">
            <v>Directorate Programm</v>
          </cell>
        </row>
        <row r="4436">
          <cell r="A4436" t="str">
            <v>GF091074</v>
          </cell>
          <cell r="B4436" t="str">
            <v>Directorate Non-prog</v>
          </cell>
        </row>
        <row r="4437">
          <cell r="A4437" t="str">
            <v>GF091075</v>
          </cell>
          <cell r="B4437" t="str">
            <v>GLA Economics Reserv</v>
          </cell>
        </row>
        <row r="4438">
          <cell r="A4438" t="str">
            <v>GF091076</v>
          </cell>
          <cell r="B4438" t="str">
            <v>Election Reserve</v>
          </cell>
        </row>
        <row r="4439">
          <cell r="A4439" t="str">
            <v>GF091077</v>
          </cell>
          <cell r="B4439" t="str">
            <v>Mayoral Resettlement</v>
          </cell>
        </row>
        <row r="4440">
          <cell r="A4440" t="str">
            <v>GF091078</v>
          </cell>
          <cell r="B4440" t="str">
            <v>GLA Development Rese</v>
          </cell>
        </row>
        <row r="4441">
          <cell r="A4441" t="str">
            <v>GF091079</v>
          </cell>
          <cell r="B4441" t="str">
            <v>PWLB interest</v>
          </cell>
        </row>
        <row r="4442">
          <cell r="A4442" t="str">
            <v>GF091080</v>
          </cell>
          <cell r="B4442" t="str">
            <v>Indemnities Reserve</v>
          </cell>
        </row>
        <row r="4443">
          <cell r="A4443" t="str">
            <v>GF091081</v>
          </cell>
          <cell r="B4443" t="str">
            <v>Legal Fees Reserve</v>
          </cell>
        </row>
        <row r="4444">
          <cell r="A4444" t="str">
            <v>GF091082</v>
          </cell>
          <cell r="B4444" t="str">
            <v>London Squares Works</v>
          </cell>
        </row>
        <row r="4445">
          <cell r="A4445" t="str">
            <v>GF091083</v>
          </cell>
          <cell r="B4445" t="str">
            <v>Long-term Absence Re</v>
          </cell>
        </row>
        <row r="4446">
          <cell r="A4446" t="str">
            <v>GF091084</v>
          </cell>
          <cell r="B4446" t="str">
            <v>New Initiatives Rese</v>
          </cell>
        </row>
        <row r="4447">
          <cell r="A4447" t="str">
            <v>GF091085</v>
          </cell>
          <cell r="B4447" t="str">
            <v>Olympics Reserve</v>
          </cell>
        </row>
        <row r="4448">
          <cell r="A4448" t="str">
            <v>GF091086</v>
          </cell>
          <cell r="B4448" t="str">
            <v>Professional Witness</v>
          </cell>
        </row>
        <row r="4449">
          <cell r="A4449" t="str">
            <v>GF091087</v>
          </cell>
          <cell r="B4449" t="str">
            <v>Self-insurance Fund</v>
          </cell>
        </row>
        <row r="4450">
          <cell r="A4450" t="str">
            <v>GF091088</v>
          </cell>
          <cell r="B4450" t="str">
            <v>London Analysis Supp</v>
          </cell>
        </row>
        <row r="4451">
          <cell r="A4451" t="str">
            <v>GF091089</v>
          </cell>
          <cell r="B4451" t="str">
            <v>Museum of London</v>
          </cell>
        </row>
        <row r="4452">
          <cell r="A4452" t="str">
            <v>GP071011</v>
          </cell>
          <cell r="B4452" t="str">
            <v>Crossrail BRS Prospe</v>
          </cell>
        </row>
        <row r="4453">
          <cell r="A4453" t="str">
            <v>GP071012</v>
          </cell>
          <cell r="B4453" t="str">
            <v>Shared Services</v>
          </cell>
        </row>
        <row r="4454">
          <cell r="A4454" t="str">
            <v>GP071099</v>
          </cell>
          <cell r="B4454" t="str">
            <v>Minor Programmes - F</v>
          </cell>
        </row>
        <row r="4455">
          <cell r="A4455" t="str">
            <v>GF091065</v>
          </cell>
          <cell r="B4455" t="str">
            <v>Olympic Delivery Aut</v>
          </cell>
        </row>
        <row r="4456">
          <cell r="A4456" t="str">
            <v>GF091040</v>
          </cell>
          <cell r="B4456" t="str">
            <v>LFEPA RSG &amp; NNDR</v>
          </cell>
        </row>
        <row r="4457">
          <cell r="A4457" t="str">
            <v>GF091041</v>
          </cell>
          <cell r="B4457" t="str">
            <v>MPA RSG &amp; NNDR</v>
          </cell>
        </row>
        <row r="4458">
          <cell r="A4458" t="str">
            <v>GF091042</v>
          </cell>
          <cell r="B4458" t="str">
            <v>General GLA Grant</v>
          </cell>
        </row>
        <row r="4459">
          <cell r="A4459" t="str">
            <v>GF091043</v>
          </cell>
          <cell r="B4459" t="str">
            <v>Transport Grant</v>
          </cell>
        </row>
        <row r="4460">
          <cell r="A4460" t="str">
            <v>GF091044</v>
          </cell>
          <cell r="B4460" t="str">
            <v>Civil Defence Grant</v>
          </cell>
        </row>
        <row r="4461">
          <cell r="A4461" t="str">
            <v>GF091045</v>
          </cell>
          <cell r="B4461" t="str">
            <v>Police Grant</v>
          </cell>
        </row>
        <row r="4462">
          <cell r="A4462" t="str">
            <v>GF091046</v>
          </cell>
          <cell r="B4462" t="str">
            <v>Development Grant</v>
          </cell>
        </row>
        <row r="4463">
          <cell r="A4463" t="str">
            <v>GF091049</v>
          </cell>
          <cell r="B4463" t="str">
            <v>Fire Specific Grant</v>
          </cell>
        </row>
        <row r="4464">
          <cell r="A4464" t="str">
            <v>GF091050</v>
          </cell>
          <cell r="B4464" t="str">
            <v>Area Based Grant</v>
          </cell>
        </row>
        <row r="4465">
          <cell r="A4465" t="str">
            <v>GF091061</v>
          </cell>
          <cell r="B4465" t="str">
            <v>MPA</v>
          </cell>
        </row>
        <row r="4466">
          <cell r="A4466" t="str">
            <v>GF091062</v>
          </cell>
          <cell r="B4466" t="str">
            <v>LFEPA</v>
          </cell>
        </row>
        <row r="4467">
          <cell r="A4467" t="str">
            <v>GF091063</v>
          </cell>
          <cell r="B4467" t="str">
            <v>TfL</v>
          </cell>
        </row>
        <row r="4468">
          <cell r="A4468" t="str">
            <v>GF091064</v>
          </cell>
          <cell r="B4468" t="str">
            <v>LDA</v>
          </cell>
        </row>
        <row r="4469">
          <cell r="A4469" t="str">
            <v>GM072202</v>
          </cell>
          <cell r="B4469" t="str">
            <v>City Hall Amenities</v>
          </cell>
        </row>
        <row r="4470">
          <cell r="A4470" t="str">
            <v>GM072203</v>
          </cell>
          <cell r="B4470" t="str">
            <v>City Hall Event Mana</v>
          </cell>
        </row>
        <row r="4471">
          <cell r="A4471" t="str">
            <v>GM072204</v>
          </cell>
          <cell r="B4471" t="str">
            <v>City Hall Subletting</v>
          </cell>
        </row>
        <row r="4472">
          <cell r="A4472" t="str">
            <v>GP072201</v>
          </cell>
          <cell r="B4472" t="str">
            <v>Squares Event Manage</v>
          </cell>
        </row>
        <row r="4473">
          <cell r="A4473" t="str">
            <v>GP072299</v>
          </cell>
          <cell r="B4473" t="str">
            <v>Minor Programmes - A</v>
          </cell>
        </row>
        <row r="4474">
          <cell r="A4474" t="str">
            <v>GM072301</v>
          </cell>
          <cell r="B4474" t="str">
            <v>City Hall Infrastruc</v>
          </cell>
        </row>
        <row r="4475">
          <cell r="A4475" t="str">
            <v>GM072302</v>
          </cell>
          <cell r="B4475" t="str">
            <v>London Squares Infra</v>
          </cell>
        </row>
        <row r="4476">
          <cell r="A4476" t="str">
            <v>GP073001</v>
          </cell>
          <cell r="B4476" t="str">
            <v>Resourcing</v>
          </cell>
        </row>
        <row r="4477">
          <cell r="A4477" t="str">
            <v>GP073011</v>
          </cell>
          <cell r="B4477" t="str">
            <v>Professional Develop</v>
          </cell>
        </row>
        <row r="4478">
          <cell r="A4478" t="str">
            <v>GP073099</v>
          </cell>
          <cell r="B4478" t="str">
            <v>Minor Programmes - H</v>
          </cell>
        </row>
        <row r="4479">
          <cell r="A4479" t="str">
            <v>GM074001</v>
          </cell>
          <cell r="B4479" t="str">
            <v>Development</v>
          </cell>
        </row>
        <row r="4480">
          <cell r="A4480" t="str">
            <v>GM074002</v>
          </cell>
          <cell r="B4480" t="str">
            <v>Projects &amp; Consultan</v>
          </cell>
        </row>
        <row r="4481">
          <cell r="A4481" t="str">
            <v>GM074003</v>
          </cell>
          <cell r="B4481" t="str">
            <v>Operations</v>
          </cell>
        </row>
        <row r="4482">
          <cell r="A4482" t="str">
            <v>GM080201</v>
          </cell>
          <cell r="B4482" t="str">
            <v>Committee Services</v>
          </cell>
        </row>
        <row r="4483">
          <cell r="A4483" t="str">
            <v>GM080202</v>
          </cell>
          <cell r="B4483" t="str">
            <v>Meetings</v>
          </cell>
        </row>
        <row r="4484">
          <cell r="A4484" t="str">
            <v>GP084011</v>
          </cell>
          <cell r="B4484" t="str">
            <v>Business Start Ups</v>
          </cell>
        </row>
        <row r="4485">
          <cell r="A4485" t="str">
            <v>GP084099</v>
          </cell>
          <cell r="B4485" t="str">
            <v>Minor Programmes - S</v>
          </cell>
        </row>
        <row r="4486">
          <cell r="A4486" t="str">
            <v>GP085001</v>
          </cell>
          <cell r="B4486" t="str">
            <v>London Transport Use</v>
          </cell>
        </row>
        <row r="4487">
          <cell r="A4487" t="str">
            <v>GP011011</v>
          </cell>
          <cell r="B4487" t="str">
            <v>Borough Disbursement</v>
          </cell>
        </row>
        <row r="4488">
          <cell r="A4488" t="str">
            <v>GP011099</v>
          </cell>
          <cell r="B4488" t="str">
            <v>Minor Programmes - E</v>
          </cell>
        </row>
      </sheetData>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 AMANDA"/>
      <sheetName val="SUMMARY 2019.20"/>
      <sheetName val="SUMMARY 2018.19"/>
      <sheetName val="SUMMARY 2017.18"/>
      <sheetName val="Khan S"/>
      <sheetName val="Agrawal R"/>
      <sheetName val="Alexander H"/>
      <sheetName val="Bellamy D"/>
      <sheetName val="Bowes N"/>
      <sheetName val="Copley T"/>
      <sheetName val="Hennessy P"/>
      <sheetName val="Kreitzman L"/>
      <sheetName val="McCartney J"/>
      <sheetName val="Murray J"/>
      <sheetName val="Pipe J"/>
      <sheetName val="Rodrigues S"/>
      <sheetName val="Shawcross V"/>
      <sheetName val="Simons J"/>
      <sheetName val="Twycross F"/>
      <sheetName val="Stenner J"/>
      <sheetName val="Weekes-Bernard D"/>
      <sheetName val="REPORT IN OCT 2020"/>
      <sheetName val="To be reimbursed19.20"/>
      <sheetName val="Conf Party reduction"/>
      <sheetName val="Invoices 18.19"/>
      <sheetName val="Ryder M (has left the GLA)"/>
      <sheetName val="SEPT 2018_PARTY CONF"/>
      <sheetName val="SEP 2018 SHIRLEY RODRIGUES"/>
      <sheetName val="SEP 2018 Matthew Ryder"/>
      <sheetName val="NOV 2018_JUSTINE SIMONS"/>
      <sheetName val="Template"/>
      <sheetName val="Linden S"/>
      <sheetName val="S Rodrigues_C40 Reimb"/>
      <sheetName val="To be reimbursed"/>
      <sheetName val="L Kreitzman March 2018"/>
      <sheetName val="J Murray report in Mar 2018"/>
      <sheetName val="J Pipe report in Mar 2018"/>
      <sheetName val="Invoices "/>
      <sheetName val="Costs not reported as expenses"/>
    </sheetNames>
    <sheetDataSet>
      <sheetData sheetId="0"/>
      <sheetData sheetId="1">
        <row r="2">
          <cell r="B2">
            <v>43921</v>
          </cell>
        </row>
      </sheetData>
      <sheetData sheetId="2"/>
      <sheetData sheetId="3"/>
      <sheetData sheetId="4"/>
      <sheetData sheetId="5"/>
      <sheetData sheetId="6">
        <row r="30">
          <cell r="A30">
            <v>0</v>
          </cell>
        </row>
      </sheetData>
      <sheetData sheetId="7">
        <row r="10">
          <cell r="C10">
            <v>2.8</v>
          </cell>
        </row>
        <row r="11">
          <cell r="C11">
            <v>2.8</v>
          </cell>
        </row>
        <row r="12">
          <cell r="C12">
            <v>15.25</v>
          </cell>
        </row>
      </sheetData>
      <sheetData sheetId="8">
        <row r="12">
          <cell r="E12">
            <v>21.31</v>
          </cell>
        </row>
      </sheetData>
      <sheetData sheetId="9">
        <row r="15">
          <cell r="A15">
            <v>0</v>
          </cell>
        </row>
      </sheetData>
      <sheetData sheetId="10"/>
      <sheetData sheetId="11"/>
      <sheetData sheetId="12">
        <row r="9">
          <cell r="C9">
            <v>17.8</v>
          </cell>
        </row>
        <row r="10">
          <cell r="D10">
            <v>237.34</v>
          </cell>
        </row>
        <row r="11">
          <cell r="E11">
            <v>54.24</v>
          </cell>
        </row>
        <row r="12">
          <cell r="A12">
            <v>113.1</v>
          </cell>
        </row>
      </sheetData>
      <sheetData sheetId="13"/>
      <sheetData sheetId="14">
        <row r="11">
          <cell r="E11">
            <v>30</v>
          </cell>
        </row>
        <row r="12">
          <cell r="E12">
            <v>10</v>
          </cell>
        </row>
      </sheetData>
      <sheetData sheetId="15">
        <row r="16">
          <cell r="B16">
            <v>94.23</v>
          </cell>
        </row>
        <row r="17">
          <cell r="E17">
            <v>2.3199999999999998</v>
          </cell>
        </row>
        <row r="18">
          <cell r="E18">
            <v>3.87</v>
          </cell>
        </row>
        <row r="19">
          <cell r="C19">
            <v>86</v>
          </cell>
        </row>
        <row r="20">
          <cell r="C20">
            <v>2.2000000000000002</v>
          </cell>
        </row>
        <row r="21">
          <cell r="D21">
            <v>306</v>
          </cell>
        </row>
        <row r="22">
          <cell r="D22">
            <v>-306</v>
          </cell>
        </row>
        <row r="23">
          <cell r="D23">
            <v>156</v>
          </cell>
        </row>
        <row r="24">
          <cell r="D24">
            <v>218</v>
          </cell>
        </row>
        <row r="25">
          <cell r="D25">
            <v>229.72</v>
          </cell>
        </row>
        <row r="26">
          <cell r="E26">
            <v>343.31</v>
          </cell>
        </row>
        <row r="27">
          <cell r="D27">
            <v>1942.21</v>
          </cell>
        </row>
      </sheetData>
      <sheetData sheetId="16"/>
      <sheetData sheetId="17">
        <row r="11">
          <cell r="D11">
            <v>2549.17</v>
          </cell>
        </row>
        <row r="12">
          <cell r="B12">
            <v>15</v>
          </cell>
        </row>
        <row r="13">
          <cell r="B13">
            <v>17.72</v>
          </cell>
        </row>
        <row r="14">
          <cell r="B14">
            <v>7.65</v>
          </cell>
        </row>
        <row r="15">
          <cell r="B15">
            <v>7.8</v>
          </cell>
        </row>
        <row r="16">
          <cell r="B16">
            <v>6.26</v>
          </cell>
        </row>
        <row r="17">
          <cell r="B17">
            <v>18.04</v>
          </cell>
        </row>
        <row r="18">
          <cell r="B18">
            <v>13</v>
          </cell>
        </row>
        <row r="19">
          <cell r="B19">
            <v>10.18</v>
          </cell>
        </row>
        <row r="20">
          <cell r="B20">
            <v>20.43</v>
          </cell>
        </row>
        <row r="21">
          <cell r="B21">
            <v>9.15</v>
          </cell>
        </row>
        <row r="22">
          <cell r="B22">
            <v>10.91</v>
          </cell>
        </row>
        <row r="23">
          <cell r="B23">
            <v>13.44</v>
          </cell>
        </row>
        <row r="24">
          <cell r="B24">
            <v>7.26</v>
          </cell>
        </row>
        <row r="25">
          <cell r="B25">
            <v>14.55</v>
          </cell>
        </row>
        <row r="26">
          <cell r="B26">
            <v>13.31</v>
          </cell>
        </row>
        <row r="27">
          <cell r="B27">
            <v>8.41</v>
          </cell>
        </row>
        <row r="28">
          <cell r="B28">
            <v>9.6</v>
          </cell>
        </row>
        <row r="29">
          <cell r="B29">
            <v>10.97</v>
          </cell>
        </row>
        <row r="30">
          <cell r="B30">
            <v>9.11</v>
          </cell>
        </row>
        <row r="31">
          <cell r="C31">
            <v>2.5</v>
          </cell>
        </row>
        <row r="32">
          <cell r="C32">
            <v>2.5</v>
          </cell>
        </row>
        <row r="33">
          <cell r="C33">
            <v>1.5</v>
          </cell>
        </row>
        <row r="34">
          <cell r="C34">
            <v>1.5</v>
          </cell>
        </row>
        <row r="35">
          <cell r="C35">
            <v>1.5</v>
          </cell>
        </row>
        <row r="36">
          <cell r="C36">
            <v>1.5</v>
          </cell>
        </row>
        <row r="37">
          <cell r="C37">
            <v>1.5</v>
          </cell>
        </row>
        <row r="38">
          <cell r="C38">
            <v>1.5</v>
          </cell>
        </row>
        <row r="39">
          <cell r="C39">
            <v>1.5</v>
          </cell>
        </row>
        <row r="40">
          <cell r="C40">
            <v>1.5</v>
          </cell>
        </row>
        <row r="41">
          <cell r="C41">
            <v>1.5</v>
          </cell>
        </row>
        <row r="42">
          <cell r="C42">
            <v>1.5</v>
          </cell>
        </row>
        <row r="43">
          <cell r="C43">
            <v>1.5</v>
          </cell>
        </row>
        <row r="44">
          <cell r="C44">
            <v>1.5</v>
          </cell>
        </row>
        <row r="45">
          <cell r="C45">
            <v>1.5</v>
          </cell>
        </row>
        <row r="46">
          <cell r="C46">
            <v>1.5</v>
          </cell>
        </row>
        <row r="47">
          <cell r="C47">
            <v>0.2</v>
          </cell>
        </row>
        <row r="48">
          <cell r="C48">
            <v>2.4</v>
          </cell>
        </row>
        <row r="49">
          <cell r="C49">
            <v>2.6</v>
          </cell>
        </row>
        <row r="50">
          <cell r="C50">
            <v>0.4</v>
          </cell>
        </row>
        <row r="51">
          <cell r="C51">
            <v>1.5</v>
          </cell>
        </row>
        <row r="52">
          <cell r="C52">
            <v>25.05</v>
          </cell>
        </row>
        <row r="53">
          <cell r="C53">
            <v>2.4</v>
          </cell>
        </row>
        <row r="54">
          <cell r="C54">
            <v>2.4</v>
          </cell>
        </row>
        <row r="55">
          <cell r="C55">
            <v>2.4</v>
          </cell>
        </row>
        <row r="56">
          <cell r="C56">
            <v>2.4</v>
          </cell>
        </row>
        <row r="57">
          <cell r="C57">
            <v>2.4</v>
          </cell>
        </row>
        <row r="58">
          <cell r="C58">
            <v>2.4</v>
          </cell>
        </row>
        <row r="59">
          <cell r="C59">
            <v>2.4</v>
          </cell>
        </row>
        <row r="60">
          <cell r="C60">
            <v>2.4</v>
          </cell>
        </row>
        <row r="61">
          <cell r="C61">
            <v>2.4</v>
          </cell>
        </row>
        <row r="62">
          <cell r="C62">
            <v>2.4</v>
          </cell>
        </row>
        <row r="63">
          <cell r="C63">
            <v>2.9</v>
          </cell>
        </row>
        <row r="64">
          <cell r="C64">
            <v>2.4</v>
          </cell>
        </row>
        <row r="65">
          <cell r="C65">
            <v>2.4</v>
          </cell>
        </row>
        <row r="66">
          <cell r="C66">
            <v>2.4</v>
          </cell>
        </row>
        <row r="67">
          <cell r="C67">
            <v>2.4</v>
          </cell>
        </row>
        <row r="68">
          <cell r="C68">
            <v>2.4</v>
          </cell>
        </row>
        <row r="69">
          <cell r="C69">
            <v>2.4</v>
          </cell>
        </row>
        <row r="70">
          <cell r="C70">
            <v>2.4</v>
          </cell>
        </row>
        <row r="71">
          <cell r="C71">
            <v>2.4</v>
          </cell>
        </row>
        <row r="72">
          <cell r="C72">
            <v>2.4</v>
          </cell>
        </row>
        <row r="73">
          <cell r="C73">
            <v>2.4</v>
          </cell>
        </row>
        <row r="74">
          <cell r="C74">
            <v>2.4</v>
          </cell>
        </row>
        <row r="75">
          <cell r="C75">
            <v>2.4</v>
          </cell>
        </row>
        <row r="76">
          <cell r="C76">
            <v>2.4</v>
          </cell>
        </row>
        <row r="77">
          <cell r="C77">
            <v>2.4</v>
          </cell>
        </row>
        <row r="78">
          <cell r="C78">
            <v>2.4</v>
          </cell>
        </row>
        <row r="79">
          <cell r="C79">
            <v>2.9</v>
          </cell>
        </row>
        <row r="80">
          <cell r="C80">
            <v>2.8</v>
          </cell>
        </row>
        <row r="81">
          <cell r="C81">
            <v>2.4</v>
          </cell>
        </row>
        <row r="82">
          <cell r="C82">
            <v>2.4</v>
          </cell>
        </row>
        <row r="83">
          <cell r="C83">
            <v>3.3</v>
          </cell>
        </row>
        <row r="84">
          <cell r="C84">
            <v>2.4</v>
          </cell>
        </row>
        <row r="85">
          <cell r="C85">
            <v>2.4</v>
          </cell>
        </row>
        <row r="86">
          <cell r="E86">
            <v>30.8</v>
          </cell>
        </row>
        <row r="87">
          <cell r="A87">
            <v>18.54</v>
          </cell>
        </row>
        <row r="88">
          <cell r="A88">
            <v>14.36</v>
          </cell>
        </row>
        <row r="89">
          <cell r="A89">
            <v>21.18</v>
          </cell>
        </row>
        <row r="90">
          <cell r="A90">
            <v>8.35</v>
          </cell>
        </row>
        <row r="91">
          <cell r="A91">
            <v>21.54</v>
          </cell>
        </row>
        <row r="92">
          <cell r="A92">
            <v>14.5</v>
          </cell>
        </row>
        <row r="93">
          <cell r="C93">
            <v>1.5</v>
          </cell>
        </row>
        <row r="94">
          <cell r="C94">
            <v>1.5</v>
          </cell>
        </row>
        <row r="95">
          <cell r="C95">
            <v>1.5</v>
          </cell>
        </row>
        <row r="96">
          <cell r="C96">
            <v>1.5</v>
          </cell>
        </row>
        <row r="97">
          <cell r="C97">
            <v>1.5</v>
          </cell>
        </row>
        <row r="98">
          <cell r="C98">
            <v>1.5</v>
          </cell>
        </row>
        <row r="99">
          <cell r="C99">
            <v>2.4</v>
          </cell>
        </row>
        <row r="100">
          <cell r="C100">
            <v>2.4</v>
          </cell>
        </row>
        <row r="101">
          <cell r="C101">
            <v>2.4</v>
          </cell>
        </row>
        <row r="102">
          <cell r="C102">
            <v>2.4</v>
          </cell>
        </row>
        <row r="103">
          <cell r="C103">
            <v>2.4</v>
          </cell>
        </row>
        <row r="104">
          <cell r="C104">
            <v>2.4</v>
          </cell>
        </row>
        <row r="105">
          <cell r="C105">
            <v>2.4</v>
          </cell>
        </row>
        <row r="106">
          <cell r="C106">
            <v>2.4</v>
          </cell>
        </row>
        <row r="107">
          <cell r="C107">
            <v>2.4</v>
          </cell>
        </row>
        <row r="108">
          <cell r="C108">
            <v>2.4</v>
          </cell>
        </row>
        <row r="109">
          <cell r="C109">
            <v>2.4</v>
          </cell>
        </row>
        <row r="110">
          <cell r="C110">
            <v>2.1</v>
          </cell>
        </row>
        <row r="111">
          <cell r="C111">
            <v>2.4</v>
          </cell>
        </row>
        <row r="112">
          <cell r="C112">
            <v>2.4</v>
          </cell>
        </row>
        <row r="113">
          <cell r="C113">
            <v>1.2</v>
          </cell>
        </row>
        <row r="114">
          <cell r="C114">
            <v>2.4</v>
          </cell>
        </row>
        <row r="115">
          <cell r="D115">
            <v>2848.27</v>
          </cell>
        </row>
        <row r="116">
          <cell r="C116">
            <v>123.5</v>
          </cell>
        </row>
        <row r="117">
          <cell r="E117">
            <v>9.1999999999999993</v>
          </cell>
        </row>
        <row r="118">
          <cell r="E118">
            <v>2.17</v>
          </cell>
        </row>
        <row r="119">
          <cell r="E119">
            <v>2.54</v>
          </cell>
        </row>
        <row r="120">
          <cell r="E120">
            <v>11.67</v>
          </cell>
        </row>
        <row r="121">
          <cell r="B121">
            <v>2.5099999999999998</v>
          </cell>
        </row>
        <row r="122">
          <cell r="B122">
            <v>5.38</v>
          </cell>
        </row>
        <row r="123">
          <cell r="B123">
            <v>11.54</v>
          </cell>
        </row>
        <row r="124">
          <cell r="B124">
            <v>7.69</v>
          </cell>
        </row>
        <row r="125">
          <cell r="B125">
            <v>6.93</v>
          </cell>
        </row>
        <row r="126">
          <cell r="E126">
            <v>193.96</v>
          </cell>
        </row>
        <row r="127">
          <cell r="C127">
            <v>2.4</v>
          </cell>
        </row>
        <row r="128">
          <cell r="C128">
            <v>2.4</v>
          </cell>
        </row>
        <row r="129">
          <cell r="C129">
            <v>2.4</v>
          </cell>
        </row>
        <row r="130">
          <cell r="C130">
            <v>2.4</v>
          </cell>
        </row>
        <row r="131">
          <cell r="C131">
            <v>2.4</v>
          </cell>
        </row>
        <row r="132">
          <cell r="C132">
            <v>2.4</v>
          </cell>
        </row>
        <row r="133">
          <cell r="C133">
            <v>1.5</v>
          </cell>
        </row>
        <row r="134">
          <cell r="C134">
            <v>2.4</v>
          </cell>
        </row>
        <row r="135">
          <cell r="C135">
            <v>2.4</v>
          </cell>
        </row>
        <row r="136">
          <cell r="B136">
            <v>17.18</v>
          </cell>
        </row>
        <row r="137">
          <cell r="C137">
            <v>63.6</v>
          </cell>
        </row>
        <row r="138">
          <cell r="B138">
            <v>10.99</v>
          </cell>
        </row>
        <row r="139">
          <cell r="B139">
            <v>29</v>
          </cell>
        </row>
        <row r="140">
          <cell r="B140">
            <v>19</v>
          </cell>
        </row>
        <row r="141">
          <cell r="B141">
            <v>18.04</v>
          </cell>
        </row>
        <row r="142">
          <cell r="B142">
            <v>13.6</v>
          </cell>
        </row>
        <row r="143">
          <cell r="B143">
            <v>11.4</v>
          </cell>
        </row>
        <row r="144">
          <cell r="B144">
            <v>11.8</v>
          </cell>
        </row>
        <row r="145">
          <cell r="B145">
            <v>20.8</v>
          </cell>
        </row>
        <row r="146">
          <cell r="B146">
            <v>25</v>
          </cell>
        </row>
        <row r="147">
          <cell r="B147">
            <v>20</v>
          </cell>
        </row>
        <row r="148">
          <cell r="E148">
            <v>1061.42</v>
          </cell>
        </row>
        <row r="149">
          <cell r="D149">
            <v>1701.86</v>
          </cell>
        </row>
        <row r="150">
          <cell r="B150">
            <v>2.23</v>
          </cell>
        </row>
        <row r="151">
          <cell r="B151">
            <v>2.23</v>
          </cell>
        </row>
        <row r="152">
          <cell r="B152">
            <v>64.22</v>
          </cell>
        </row>
        <row r="153">
          <cell r="E153">
            <v>12.85</v>
          </cell>
        </row>
        <row r="154">
          <cell r="E154">
            <v>21.475000000000001</v>
          </cell>
        </row>
        <row r="155">
          <cell r="E155">
            <v>25.52</v>
          </cell>
        </row>
        <row r="156">
          <cell r="E156">
            <v>72.27</v>
          </cell>
        </row>
        <row r="157">
          <cell r="B157">
            <v>20</v>
          </cell>
        </row>
        <row r="158">
          <cell r="B158">
            <v>18</v>
          </cell>
        </row>
        <row r="159">
          <cell r="B159">
            <v>24</v>
          </cell>
        </row>
        <row r="160">
          <cell r="B160">
            <v>13.4</v>
          </cell>
        </row>
        <row r="161">
          <cell r="C161">
            <v>14.2</v>
          </cell>
        </row>
        <row r="162">
          <cell r="B162">
            <v>20.2</v>
          </cell>
        </row>
      </sheetData>
      <sheetData sheetId="18"/>
      <sheetData sheetId="19">
        <row r="12">
          <cell r="E12">
            <v>290</v>
          </cell>
        </row>
        <row r="13">
          <cell r="C13">
            <v>-27</v>
          </cell>
        </row>
        <row r="14">
          <cell r="E14">
            <v>395.83</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 AMANDA"/>
      <sheetName val="SUMMARY 2019.20"/>
      <sheetName val="SUMMARY 2018.19"/>
      <sheetName val="SUMMARY 2017.18"/>
      <sheetName val="Khan S"/>
      <sheetName val="Agrawal R"/>
      <sheetName val="Alexander H"/>
      <sheetName val="Bellamy D"/>
      <sheetName val="Bowes N"/>
      <sheetName val="Copley T"/>
      <sheetName val="Hennessy P"/>
      <sheetName val="Kreitzman L"/>
      <sheetName val="McCartney J"/>
      <sheetName val="Murray J"/>
      <sheetName val="Pipe J"/>
      <sheetName val="Rodrigues S"/>
      <sheetName val="Shawcross V"/>
      <sheetName val="Simons J"/>
      <sheetName val="Twycross F"/>
      <sheetName val="Stenner J"/>
      <sheetName val="Weekes-Bernard D"/>
      <sheetName val="March 2020"/>
      <sheetName val="To be reimbursed19.20"/>
      <sheetName val="Conf Party reduction"/>
      <sheetName val="Invoices 18.19"/>
      <sheetName val="Ryder M (has left the GLA)"/>
      <sheetName val="SEPT 2018_PARTY CONF"/>
      <sheetName val="SEP 2018 SHIRLEY RODRIGUES"/>
      <sheetName val="SEP 2018 Matthew Ryder"/>
      <sheetName val="NOV 2018_JUSTINE SIMONS"/>
      <sheetName val="Template"/>
      <sheetName val="Linden S"/>
      <sheetName val="S Rodrigues_C40 Reimb"/>
      <sheetName val="To be reimbursed"/>
      <sheetName val="L Kreitzman March 2018"/>
      <sheetName val="J Murray report in Mar 2018"/>
      <sheetName val="J Pipe report in Mar 2018"/>
      <sheetName val="Invoices "/>
      <sheetName val="Costs not reported as expenses"/>
    </sheetNames>
    <sheetDataSet>
      <sheetData sheetId="0" refreshError="1"/>
      <sheetData sheetId="1" refreshError="1">
        <row r="2">
          <cell r="B2">
            <v>43921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66"/>
  </sheetPr>
  <dimension ref="A2:B2"/>
  <sheetViews>
    <sheetView workbookViewId="0">
      <selection activeCell="B2" sqref="B2"/>
    </sheetView>
  </sheetViews>
  <sheetFormatPr defaultRowHeight="12.75"/>
  <cols>
    <col min="1" max="1" width="22.73046875" bestFit="1" customWidth="1"/>
    <col min="2" max="2" width="61" bestFit="1" customWidth="1"/>
  </cols>
  <sheetData>
    <row r="2" spans="1:2" ht="13.15">
      <c r="A2" s="109" t="s">
        <v>0</v>
      </c>
      <c r="B2" s="206" t="s">
        <v>1</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V65"/>
  <sheetViews>
    <sheetView zoomScale="85" zoomScaleNormal="85" workbookViewId="0">
      <pane ySplit="8" topLeftCell="A9" activePane="bottomLeft" state="frozen"/>
      <selection activeCell="K129" sqref="K129"/>
      <selection pane="bottomLeft" activeCell="K57" sqref="K57"/>
    </sheetView>
  </sheetViews>
  <sheetFormatPr defaultColWidth="9.1328125" defaultRowHeight="30" customHeight="1"/>
  <cols>
    <col min="1" max="1" width="9.1328125" style="16"/>
    <col min="2" max="2" width="9.59765625" style="16" bestFit="1" customWidth="1"/>
    <col min="3" max="3" width="10.3984375" style="16" customWidth="1"/>
    <col min="4" max="4" width="10.59765625" style="16" customWidth="1"/>
    <col min="5" max="5" width="10.1328125" style="16" customWidth="1"/>
    <col min="6" max="6" width="1.59765625" style="16" customWidth="1"/>
    <col min="7" max="7" width="9.59765625" style="26" bestFit="1" customWidth="1"/>
    <col min="8" max="8" width="2.1328125" style="16" customWidth="1"/>
    <col min="9" max="9" width="24.59765625" style="16" customWidth="1"/>
    <col min="10" max="10" width="10.86328125" style="20" customWidth="1"/>
    <col min="11" max="11" width="91.86328125" style="16" customWidth="1"/>
    <col min="12" max="12" width="12.3984375" style="4" bestFit="1" customWidth="1"/>
    <col min="13" max="13" width="14.1328125" style="4" hidden="1" customWidth="1"/>
    <col min="14" max="14" width="9.1328125" style="4" hidden="1" customWidth="1"/>
    <col min="15" max="15" width="9.1328125" style="4" customWidth="1"/>
    <col min="16" max="44" width="9.1328125" style="4"/>
    <col min="45" max="16384" width="9.1328125" style="16"/>
  </cols>
  <sheetData>
    <row r="1" spans="1:44" s="4" customFormat="1" ht="13.5" hidden="1" customHeight="1">
      <c r="A1" s="104" t="s">
        <v>373</v>
      </c>
      <c r="B1" s="104"/>
      <c r="C1" s="104"/>
      <c r="D1" s="104"/>
      <c r="E1" s="104"/>
      <c r="G1" s="2"/>
      <c r="J1" s="10"/>
      <c r="M1" s="4" t="s">
        <v>300</v>
      </c>
    </row>
    <row r="2" spans="1:44" s="2" customFormat="1" ht="13.5" hidden="1" customHeight="1">
      <c r="A2" s="296" t="s">
        <v>374</v>
      </c>
      <c r="B2" s="104"/>
      <c r="C2" s="104"/>
      <c r="D2" s="296"/>
      <c r="E2" s="296"/>
      <c r="J2" s="3"/>
      <c r="M2" s="2" t="s">
        <v>301</v>
      </c>
      <c r="N2" s="2" t="s">
        <v>375</v>
      </c>
    </row>
    <row r="3" spans="1:44" s="2" customFormat="1" ht="13.5" hidden="1" customHeight="1">
      <c r="A3" s="104" t="s">
        <v>302</v>
      </c>
      <c r="B3" s="104"/>
      <c r="C3" s="104"/>
      <c r="D3" s="104"/>
      <c r="E3" s="104"/>
      <c r="J3" s="3"/>
      <c r="M3" s="2" t="s">
        <v>303</v>
      </c>
      <c r="N3" s="2" t="s">
        <v>376</v>
      </c>
    </row>
    <row r="4" spans="1:44" s="2" customFormat="1" ht="13.5" hidden="1" customHeight="1">
      <c r="J4" s="3"/>
    </row>
    <row r="5" spans="1:44" s="4" customFormat="1" ht="13.5" hidden="1" customHeight="1">
      <c r="A5" s="4" t="s">
        <v>304</v>
      </c>
      <c r="C5" s="6">
        <v>43190</v>
      </c>
      <c r="D5" s="2"/>
      <c r="E5" s="2"/>
      <c r="F5" s="2"/>
      <c r="G5" s="2"/>
      <c r="H5" s="2"/>
      <c r="I5" s="2"/>
      <c r="J5" s="3"/>
      <c r="K5" s="2"/>
    </row>
    <row r="6" spans="1:44" s="4" customFormat="1" ht="36.950000000000003" hidden="1" customHeight="1">
      <c r="A6" s="565" t="s">
        <v>305</v>
      </c>
      <c r="B6" s="565"/>
      <c r="C6" s="565"/>
      <c r="D6" s="565"/>
      <c r="E6" s="565"/>
      <c r="F6" s="565"/>
      <c r="G6" s="565"/>
      <c r="H6" s="565"/>
      <c r="I6" s="565"/>
      <c r="J6" s="565"/>
      <c r="K6" s="565"/>
    </row>
    <row r="7" spans="1:44" s="4" customFormat="1" ht="30" hidden="1" customHeight="1">
      <c r="A7" s="2"/>
      <c r="B7" s="2"/>
      <c r="C7" s="2"/>
      <c r="D7" s="2"/>
      <c r="E7" s="2"/>
      <c r="F7" s="2"/>
      <c r="G7" s="2"/>
      <c r="H7" s="2"/>
      <c r="I7" s="2"/>
      <c r="J7" s="3"/>
      <c r="K7" s="2"/>
    </row>
    <row r="8" spans="1:44" s="4" customFormat="1" ht="58.5" hidden="1" customHeight="1">
      <c r="A8" s="51" t="s">
        <v>207</v>
      </c>
      <c r="B8" s="51" t="s">
        <v>208</v>
      </c>
      <c r="C8" s="51" t="s">
        <v>209</v>
      </c>
      <c r="D8" s="51" t="s">
        <v>210</v>
      </c>
      <c r="E8" s="51" t="s">
        <v>212</v>
      </c>
      <c r="F8" s="51"/>
      <c r="G8" s="51" t="s">
        <v>306</v>
      </c>
      <c r="H8" s="51"/>
      <c r="I8" s="51" t="s">
        <v>307</v>
      </c>
      <c r="J8" s="52" t="s">
        <v>53</v>
      </c>
      <c r="K8" s="51" t="s">
        <v>308</v>
      </c>
    </row>
    <row r="9" spans="1:44" ht="30" hidden="1" customHeight="1">
      <c r="A9" s="44"/>
      <c r="B9" s="44"/>
      <c r="C9" s="44"/>
      <c r="D9" s="44"/>
      <c r="E9" s="44">
        <v>131.25</v>
      </c>
      <c r="F9" s="44"/>
      <c r="G9" s="108">
        <f>SUM(A9:E9)</f>
        <v>131.25</v>
      </c>
      <c r="H9" s="4"/>
      <c r="I9" s="4" t="s">
        <v>377</v>
      </c>
      <c r="J9" s="10">
        <v>43002</v>
      </c>
      <c r="K9" s="4" t="s">
        <v>378</v>
      </c>
      <c r="O9" s="250" t="s">
        <v>311</v>
      </c>
    </row>
    <row r="10" spans="1:44" ht="30" hidden="1" customHeight="1">
      <c r="A10" s="4"/>
      <c r="B10" s="4"/>
      <c r="C10" s="4"/>
      <c r="D10" s="303"/>
      <c r="E10" s="1">
        <f>167.5*0.75</f>
        <v>125.625</v>
      </c>
      <c r="F10" s="1"/>
      <c r="G10" s="2">
        <f>SUM(A10:E10)</f>
        <v>125.625</v>
      </c>
      <c r="H10" s="4"/>
      <c r="I10" s="4" t="s">
        <v>379</v>
      </c>
      <c r="J10" s="10">
        <v>43001</v>
      </c>
      <c r="K10" s="4" t="s">
        <v>378</v>
      </c>
      <c r="M10" s="4">
        <v>1231</v>
      </c>
      <c r="N10" s="2">
        <f>E10-M10</f>
        <v>-1105.375</v>
      </c>
      <c r="O10" s="250" t="s">
        <v>311</v>
      </c>
    </row>
    <row r="11" spans="1:44" ht="30" hidden="1" customHeight="1">
      <c r="A11" s="4"/>
      <c r="B11" s="4"/>
      <c r="C11" s="4"/>
      <c r="D11" s="303"/>
      <c r="E11" s="1"/>
      <c r="F11" s="1"/>
      <c r="G11" s="2">
        <f>SUM(A11:E11)</f>
        <v>0</v>
      </c>
      <c r="H11" s="4"/>
      <c r="I11" s="4"/>
      <c r="J11" s="10"/>
      <c r="K11" s="8"/>
    </row>
    <row r="12" spans="1:44" s="82" customFormat="1" ht="30" hidden="1" customHeight="1">
      <c r="D12" s="304"/>
      <c r="E12" s="84"/>
      <c r="F12" s="84"/>
      <c r="G12" s="150"/>
      <c r="J12" s="83"/>
      <c r="K12" s="85"/>
      <c r="L12" s="4"/>
      <c r="M12" s="4">
        <f>SUM(G9:G11)-N10</f>
        <v>1362.25</v>
      </c>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row>
    <row r="13" spans="1:44" ht="30" hidden="1" customHeight="1">
      <c r="A13" s="4"/>
      <c r="B13" s="4"/>
      <c r="C13" s="4"/>
      <c r="D13" s="303"/>
      <c r="E13" s="1"/>
      <c r="F13" s="1"/>
      <c r="G13" s="2">
        <f>SUM(A13:E13)</f>
        <v>0</v>
      </c>
      <c r="H13" s="4"/>
      <c r="I13" s="4"/>
      <c r="J13" s="10"/>
      <c r="K13" s="8"/>
    </row>
    <row r="14" spans="1:44" ht="30" hidden="1" customHeight="1" thickBot="1">
      <c r="A14" s="54">
        <f>SUM(A9:A13)</f>
        <v>0</v>
      </c>
      <c r="B14" s="54">
        <f>SUM(B9:B13)</f>
        <v>0</v>
      </c>
      <c r="C14" s="54">
        <f>SUM(C9:C13)</f>
        <v>0</v>
      </c>
      <c r="D14" s="54">
        <f>SUM(D9:D13)</f>
        <v>0</v>
      </c>
      <c r="E14" s="54">
        <f>SUM(E9:E13)</f>
        <v>256.875</v>
      </c>
      <c r="F14" s="54">
        <f>SUM(F10:F13)</f>
        <v>0</v>
      </c>
      <c r="G14" s="54">
        <f>SUM(G9:G13)</f>
        <v>256.875</v>
      </c>
      <c r="H14" s="4"/>
      <c r="I14" s="4"/>
      <c r="J14" s="10"/>
      <c r="K14" s="4"/>
    </row>
    <row r="15" spans="1:44" ht="30" hidden="1" customHeight="1">
      <c r="A15" s="40"/>
      <c r="B15" s="40"/>
      <c r="C15" s="40"/>
      <c r="D15" s="40"/>
      <c r="E15" s="40"/>
      <c r="F15" s="40"/>
      <c r="G15" s="146"/>
      <c r="H15" s="4"/>
      <c r="I15" s="4"/>
      <c r="J15" s="10"/>
      <c r="K15" s="4"/>
    </row>
    <row r="16" spans="1:44" s="4" customFormat="1" ht="13.5" hidden="1" customHeight="1">
      <c r="A16" s="291" t="s">
        <v>373</v>
      </c>
      <c r="B16" s="291"/>
      <c r="C16" s="291"/>
      <c r="D16" s="291"/>
      <c r="E16" s="291"/>
      <c r="G16" s="2"/>
      <c r="J16" s="10"/>
      <c r="M16" s="4" t="s">
        <v>300</v>
      </c>
    </row>
    <row r="17" spans="1:256" s="2" customFormat="1" ht="13.5" hidden="1" customHeight="1">
      <c r="A17" s="292" t="s">
        <v>374</v>
      </c>
      <c r="B17" s="291"/>
      <c r="C17" s="291"/>
      <c r="D17" s="292"/>
      <c r="E17" s="292"/>
      <c r="J17" s="3"/>
      <c r="M17" s="2" t="s">
        <v>301</v>
      </c>
      <c r="N17" s="2" t="s">
        <v>375</v>
      </c>
    </row>
    <row r="18" spans="1:256" s="2" customFormat="1" ht="13.5" hidden="1" customHeight="1">
      <c r="A18" s="291" t="s">
        <v>315</v>
      </c>
      <c r="B18" s="291"/>
      <c r="C18" s="291"/>
      <c r="D18" s="291"/>
      <c r="E18" s="291"/>
      <c r="J18" s="3"/>
      <c r="M18" s="2" t="s">
        <v>303</v>
      </c>
      <c r="N18" s="2" t="s">
        <v>376</v>
      </c>
    </row>
    <row r="19" spans="1:256" s="2" customFormat="1" ht="13.5" hidden="1" customHeight="1">
      <c r="J19" s="3"/>
    </row>
    <row r="20" spans="1:256" s="4" customFormat="1" ht="13.5" hidden="1" customHeight="1">
      <c r="A20" s="4" t="s">
        <v>304</v>
      </c>
      <c r="C20" s="6">
        <f>'SUMMARY 2018.19'!B2</f>
        <v>43555</v>
      </c>
      <c r="D20" s="2"/>
      <c r="E20" s="2"/>
      <c r="F20" s="2"/>
      <c r="G20" s="2"/>
      <c r="H20" s="2"/>
      <c r="I20" s="2"/>
      <c r="J20" s="3"/>
      <c r="K20" s="2"/>
    </row>
    <row r="21" spans="1:256" s="4" customFormat="1" ht="36.950000000000003" hidden="1" customHeight="1">
      <c r="A21" s="565" t="s">
        <v>305</v>
      </c>
      <c r="B21" s="565"/>
      <c r="C21" s="565"/>
      <c r="D21" s="565"/>
      <c r="E21" s="565"/>
      <c r="F21" s="565"/>
      <c r="G21" s="565"/>
      <c r="H21" s="565"/>
      <c r="I21" s="565"/>
      <c r="J21" s="565"/>
      <c r="K21" s="565"/>
    </row>
    <row r="22" spans="1:256" s="4" customFormat="1" ht="30" hidden="1" customHeight="1">
      <c r="A22" s="2"/>
      <c r="B22" s="2"/>
      <c r="C22" s="2"/>
      <c r="D22" s="2"/>
      <c r="E22" s="2"/>
      <c r="F22" s="2"/>
      <c r="G22" s="2"/>
      <c r="H22" s="2"/>
      <c r="I22" s="2"/>
      <c r="J22" s="3"/>
      <c r="K22" s="2"/>
    </row>
    <row r="23" spans="1:256" s="4" customFormat="1" ht="58.5" hidden="1" customHeight="1">
      <c r="A23" s="51" t="s">
        <v>207</v>
      </c>
      <c r="B23" s="51" t="s">
        <v>208</v>
      </c>
      <c r="C23" s="51" t="s">
        <v>209</v>
      </c>
      <c r="D23" s="51" t="s">
        <v>210</v>
      </c>
      <c r="E23" s="51" t="s">
        <v>212</v>
      </c>
      <c r="F23" s="51"/>
      <c r="G23" s="51" t="s">
        <v>306</v>
      </c>
      <c r="H23" s="51"/>
      <c r="I23" s="51" t="s">
        <v>307</v>
      </c>
      <c r="J23" s="52" t="s">
        <v>53</v>
      </c>
      <c r="K23" s="51" t="s">
        <v>308</v>
      </c>
    </row>
    <row r="24" spans="1:256" ht="30" hidden="1" customHeight="1">
      <c r="A24" s="44"/>
      <c r="B24" s="44"/>
      <c r="C24" s="44"/>
      <c r="D24" s="44"/>
      <c r="E24" s="44">
        <f>62.5*2*0.75</f>
        <v>93.75</v>
      </c>
      <c r="F24" s="44"/>
      <c r="G24" s="108">
        <f>SUM(A24:E24)</f>
        <v>93.75</v>
      </c>
      <c r="H24" s="4"/>
      <c r="I24" s="61" t="s">
        <v>380</v>
      </c>
      <c r="J24" s="10">
        <v>43365</v>
      </c>
      <c r="K24" s="4" t="s">
        <v>381</v>
      </c>
      <c r="L24" s="16"/>
      <c r="M24" s="16"/>
      <c r="N24" s="16"/>
      <c r="O24" s="299" t="s">
        <v>311</v>
      </c>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row>
    <row r="25" spans="1:256" ht="30" hidden="1" customHeight="1">
      <c r="A25" s="40"/>
      <c r="B25" s="40"/>
      <c r="C25" s="40"/>
      <c r="D25" s="40"/>
      <c r="E25" s="40">
        <f>91.67*0.75</f>
        <v>68.752499999999998</v>
      </c>
      <c r="F25" s="40"/>
      <c r="G25" s="146">
        <f t="shared" ref="G25" si="0">SUM(A25:E25)</f>
        <v>68.752499999999998</v>
      </c>
      <c r="H25" s="4"/>
      <c r="I25" s="4" t="s">
        <v>320</v>
      </c>
      <c r="J25" s="10">
        <v>43366</v>
      </c>
      <c r="K25" s="45" t="s">
        <v>372</v>
      </c>
      <c r="L25" s="16"/>
      <c r="O25" s="250" t="s">
        <v>311</v>
      </c>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row>
    <row r="26" spans="1:256" ht="30" hidden="1" customHeight="1">
      <c r="A26" s="4"/>
      <c r="B26" s="4"/>
      <c r="C26" s="4"/>
      <c r="D26" s="303"/>
      <c r="E26" s="1"/>
      <c r="F26" s="1"/>
      <c r="G26" s="2">
        <f>SUM(A26:E26)</f>
        <v>0</v>
      </c>
      <c r="H26" s="4"/>
      <c r="I26" s="4"/>
      <c r="J26" s="10"/>
      <c r="K26" s="4"/>
      <c r="N26" s="2"/>
      <c r="O26" s="250"/>
    </row>
    <row r="27" spans="1:256" ht="30" hidden="1" customHeight="1">
      <c r="A27" s="4"/>
      <c r="B27" s="4"/>
      <c r="C27" s="4"/>
      <c r="D27" s="303"/>
      <c r="E27" s="1"/>
      <c r="F27" s="1"/>
      <c r="G27" s="2">
        <f>SUM(A27:E27)</f>
        <v>0</v>
      </c>
      <c r="H27" s="4"/>
      <c r="I27" s="4"/>
      <c r="J27" s="10"/>
      <c r="K27" s="8"/>
    </row>
    <row r="28" spans="1:256" ht="25.5" hidden="1" customHeight="1">
      <c r="A28" s="4"/>
      <c r="B28" s="4"/>
      <c r="C28" s="4"/>
      <c r="D28" s="303"/>
      <c r="E28" s="1"/>
      <c r="F28" s="1"/>
      <c r="G28" s="2">
        <f>SUM(A28:E28)</f>
        <v>0</v>
      </c>
      <c r="H28" s="4"/>
      <c r="I28" s="4"/>
      <c r="J28" s="10"/>
      <c r="K28" s="8"/>
    </row>
    <row r="29" spans="1:256" ht="26.25" hidden="1" customHeight="1" thickBot="1">
      <c r="A29" s="54">
        <f>SUM(A24:A28)</f>
        <v>0</v>
      </c>
      <c r="B29" s="54">
        <f>SUM(B24:B28)</f>
        <v>0</v>
      </c>
      <c r="C29" s="54">
        <f>SUM(C24:C28)</f>
        <v>0</v>
      </c>
      <c r="D29" s="54">
        <f>SUM(D24:D28)</f>
        <v>0</v>
      </c>
      <c r="E29" s="54">
        <f>SUM(E24:E28)</f>
        <v>162.5025</v>
      </c>
      <c r="F29" s="54">
        <f>SUM(F26:F28)</f>
        <v>0</v>
      </c>
      <c r="G29" s="54">
        <f>SUM(G24:G28)</f>
        <v>162.5025</v>
      </c>
      <c r="H29" s="4"/>
      <c r="I29" s="4"/>
      <c r="J29" s="10"/>
      <c r="K29" s="4"/>
    </row>
    <row r="30" spans="1:256" ht="30" hidden="1" customHeight="1">
      <c r="A30" s="4"/>
      <c r="B30" s="4"/>
      <c r="C30" s="4"/>
      <c r="D30" s="4"/>
      <c r="E30" s="4"/>
      <c r="F30" s="4"/>
      <c r="G30" s="2"/>
      <c r="H30" s="4"/>
      <c r="I30" s="4"/>
      <c r="J30" s="10"/>
      <c r="K30" s="4"/>
    </row>
    <row r="31" spans="1:256" ht="13.15" hidden="1">
      <c r="A31" s="293" t="s">
        <v>373</v>
      </c>
      <c r="B31" s="293"/>
      <c r="C31" s="293"/>
      <c r="D31" s="293"/>
      <c r="E31" s="41"/>
      <c r="F31" s="4"/>
      <c r="G31" s="2"/>
      <c r="H31" s="4"/>
      <c r="I31" s="237"/>
      <c r="J31" s="50"/>
      <c r="K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row>
    <row r="32" spans="1:256" ht="13.15" hidden="1">
      <c r="A32" s="294" t="s">
        <v>374</v>
      </c>
      <c r="B32" s="293"/>
      <c r="C32" s="293"/>
      <c r="D32" s="294"/>
      <c r="E32" s="41"/>
      <c r="F32" s="2"/>
      <c r="G32" s="2"/>
      <c r="H32" s="2"/>
      <c r="I32" s="236"/>
      <c r="J32" s="234"/>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row>
    <row r="33" spans="1:256" ht="13.15" hidden="1">
      <c r="A33" s="293" t="s">
        <v>322</v>
      </c>
      <c r="B33" s="293"/>
      <c r="C33" s="293"/>
      <c r="D33" s="293"/>
      <c r="E33" s="41"/>
      <c r="F33" s="2"/>
      <c r="G33" s="2"/>
      <c r="H33" s="2"/>
      <c r="I33" s="236"/>
      <c r="J33" s="234"/>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row>
    <row r="34" spans="1:256" ht="13.15" hidden="1">
      <c r="A34" s="2"/>
      <c r="B34" s="2"/>
      <c r="C34" s="2"/>
      <c r="D34" s="2"/>
      <c r="E34" s="2"/>
      <c r="F34" s="2"/>
      <c r="G34" s="2"/>
      <c r="H34" s="2"/>
      <c r="I34" s="236"/>
      <c r="J34" s="234"/>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row>
    <row r="35" spans="1:256" ht="13.15" hidden="1">
      <c r="A35" s="4" t="s">
        <v>304</v>
      </c>
      <c r="B35" s="4"/>
      <c r="C35" s="6">
        <f>'[3]SUMMARY 2019.20'!$B$2</f>
        <v>43921</v>
      </c>
      <c r="D35" s="2"/>
      <c r="E35" s="2"/>
      <c r="F35" s="2"/>
      <c r="G35" s="2"/>
      <c r="H35" s="2"/>
      <c r="I35" s="236"/>
      <c r="J35" s="234"/>
      <c r="K35" s="2"/>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row>
    <row r="36" spans="1:256" ht="29.25" hidden="1" customHeight="1">
      <c r="A36" s="565" t="s">
        <v>305</v>
      </c>
      <c r="B36" s="565"/>
      <c r="C36" s="565"/>
      <c r="D36" s="565"/>
      <c r="E36" s="565"/>
      <c r="F36" s="565"/>
      <c r="G36" s="565"/>
      <c r="H36" s="565"/>
      <c r="I36" s="565"/>
      <c r="J36" s="565"/>
      <c r="K36" s="565"/>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row>
    <row r="37" spans="1:256" ht="13.15" hidden="1">
      <c r="A37" s="2"/>
      <c r="B37" s="2"/>
      <c r="C37" s="2"/>
      <c r="D37" s="2"/>
      <c r="E37" s="2"/>
      <c r="F37" s="2"/>
      <c r="G37" s="2"/>
      <c r="H37" s="2"/>
      <c r="I37" s="236"/>
      <c r="J37" s="234"/>
      <c r="K37" s="2"/>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row>
    <row r="38" spans="1:256" ht="39.4" hidden="1">
      <c r="A38" s="57" t="s">
        <v>207</v>
      </c>
      <c r="B38" s="57" t="s">
        <v>208</v>
      </c>
      <c r="C38" s="57" t="s">
        <v>209</v>
      </c>
      <c r="D38" s="57" t="s">
        <v>210</v>
      </c>
      <c r="E38" s="57" t="s">
        <v>212</v>
      </c>
      <c r="F38" s="57"/>
      <c r="G38" s="57" t="s">
        <v>306</v>
      </c>
      <c r="H38" s="58"/>
      <c r="I38" s="51" t="s">
        <v>307</v>
      </c>
      <c r="J38" s="51" t="s">
        <v>53</v>
      </c>
      <c r="K38" s="51" t="s">
        <v>308</v>
      </c>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row>
    <row r="39" spans="1:256" s="4" customFormat="1" ht="13.15" hidden="1">
      <c r="E39" s="4">
        <f>747.5*N39</f>
        <v>672.75</v>
      </c>
      <c r="G39" s="2">
        <f t="shared" ref="G39:G40" si="1">SUM(A39:E39)</f>
        <v>672.75</v>
      </c>
      <c r="I39" s="240" t="s">
        <v>327</v>
      </c>
      <c r="J39" s="50">
        <v>43729</v>
      </c>
      <c r="K39" s="8" t="s">
        <v>329</v>
      </c>
      <c r="L39" s="250"/>
      <c r="M39" s="4" t="s">
        <v>382</v>
      </c>
      <c r="N39" s="8">
        <f>'Conf Party reduction'!B1</f>
        <v>0.9</v>
      </c>
      <c r="P39" s="134"/>
    </row>
    <row r="40" spans="1:256" s="4" customFormat="1" ht="13.15" hidden="1">
      <c r="E40" s="4">
        <f>110/1.2*N40</f>
        <v>68.75</v>
      </c>
      <c r="G40" s="2">
        <f t="shared" si="1"/>
        <v>68.75</v>
      </c>
      <c r="I40" s="240" t="s">
        <v>327</v>
      </c>
      <c r="J40" s="50">
        <v>43729</v>
      </c>
      <c r="K40" s="8" t="s">
        <v>330</v>
      </c>
      <c r="L40" s="250"/>
      <c r="M40" s="4" t="s">
        <v>331</v>
      </c>
      <c r="N40" s="8">
        <f>'Conf Party reduction'!B5</f>
        <v>0.75</v>
      </c>
      <c r="P40" s="134"/>
    </row>
    <row r="41" spans="1:256" s="4" customFormat="1" ht="13.15" hidden="1">
      <c r="D41" s="4">
        <v>104.94</v>
      </c>
      <c r="G41" s="2">
        <f t="shared" ref="G41:G43" si="2">SUM(A41:E41)</f>
        <v>104.94</v>
      </c>
      <c r="I41" s="237" t="s">
        <v>383</v>
      </c>
      <c r="J41" s="50">
        <v>43491</v>
      </c>
      <c r="K41" s="287" t="s">
        <v>384</v>
      </c>
      <c r="N41" s="8"/>
      <c r="P41" s="134"/>
    </row>
    <row r="42" spans="1:256" s="4" customFormat="1" ht="13.15" hidden="1">
      <c r="G42" s="2">
        <f t="shared" si="2"/>
        <v>0</v>
      </c>
      <c r="I42" s="237"/>
      <c r="J42" s="50"/>
      <c r="K42" s="8"/>
      <c r="N42" s="8"/>
      <c r="P42" s="134"/>
    </row>
    <row r="43" spans="1:256" s="4" customFormat="1" ht="13.15" hidden="1">
      <c r="G43" s="2">
        <f t="shared" si="2"/>
        <v>0</v>
      </c>
      <c r="I43" s="237"/>
      <c r="J43" s="50"/>
      <c r="K43" s="8"/>
      <c r="N43" s="8"/>
      <c r="P43" s="134"/>
    </row>
    <row r="44" spans="1:256" s="4" customFormat="1" ht="18.95" hidden="1" customHeight="1" thickBot="1">
      <c r="A44" s="54">
        <f t="shared" ref="A44:G44" si="3">SUM(A39:A43)</f>
        <v>0</v>
      </c>
      <c r="B44" s="54">
        <f t="shared" si="3"/>
        <v>0</v>
      </c>
      <c r="C44" s="54">
        <f t="shared" si="3"/>
        <v>0</v>
      </c>
      <c r="D44" s="54">
        <f t="shared" si="3"/>
        <v>104.94</v>
      </c>
      <c r="E44" s="54">
        <f t="shared" si="3"/>
        <v>741.5</v>
      </c>
      <c r="F44" s="54"/>
      <c r="G44" s="54">
        <f t="shared" si="3"/>
        <v>846.44</v>
      </c>
      <c r="H44" s="58"/>
      <c r="I44" s="237"/>
      <c r="J44" s="50"/>
    </row>
    <row r="45" spans="1:256" s="4" customFormat="1" ht="20.25" hidden="1" customHeight="1">
      <c r="G45" s="2"/>
      <c r="J45" s="10"/>
    </row>
    <row r="46" spans="1:256" ht="20.25" hidden="1" customHeight="1"/>
    <row r="47" spans="1:256" ht="20.25" customHeight="1">
      <c r="A47" s="4"/>
      <c r="B47" s="4"/>
      <c r="C47" s="4"/>
      <c r="D47" s="4"/>
      <c r="E47" s="4"/>
      <c r="F47" s="4"/>
      <c r="G47" s="2"/>
      <c r="H47" s="4"/>
      <c r="I47" s="4"/>
      <c r="J47" s="10"/>
      <c r="K47" s="4"/>
    </row>
    <row r="48" spans="1:256" ht="13.15">
      <c r="A48" s="288" t="s">
        <v>373</v>
      </c>
      <c r="B48" s="288"/>
      <c r="C48" s="288"/>
      <c r="D48" s="288"/>
      <c r="E48" s="41"/>
      <c r="F48" s="4"/>
      <c r="G48" s="2"/>
      <c r="H48" s="4"/>
      <c r="I48" s="237"/>
      <c r="J48" s="50"/>
      <c r="K48" s="4"/>
    </row>
    <row r="49" spans="1:11" ht="13.15">
      <c r="A49" s="289" t="s">
        <v>374</v>
      </c>
      <c r="B49" s="288"/>
      <c r="C49" s="288"/>
      <c r="D49" s="289"/>
      <c r="E49" s="41"/>
      <c r="F49" s="2"/>
      <c r="G49" s="2"/>
      <c r="H49" s="2"/>
      <c r="I49" s="236"/>
      <c r="J49" s="234"/>
      <c r="K49" s="2"/>
    </row>
    <row r="50" spans="1:11" ht="13.15">
      <c r="A50" s="288" t="s">
        <v>334</v>
      </c>
      <c r="B50" s="288"/>
      <c r="C50" s="288"/>
      <c r="D50" s="288"/>
      <c r="E50" s="41"/>
      <c r="F50" s="2"/>
      <c r="G50" s="2"/>
      <c r="H50" s="2"/>
      <c r="I50" s="236"/>
      <c r="J50" s="234"/>
      <c r="K50" s="2"/>
    </row>
    <row r="51" spans="1:11" ht="20.25" customHeight="1">
      <c r="A51" s="2"/>
      <c r="B51" s="2"/>
      <c r="C51" s="2"/>
      <c r="D51" s="2"/>
      <c r="E51" s="2"/>
      <c r="F51" s="2"/>
      <c r="G51" s="2"/>
      <c r="H51" s="2"/>
      <c r="I51" s="236"/>
      <c r="J51" s="234"/>
      <c r="K51" s="2"/>
    </row>
    <row r="52" spans="1:11" ht="20.25" customHeight="1">
      <c r="A52" s="4" t="s">
        <v>304</v>
      </c>
      <c r="B52" s="4"/>
      <c r="C52" s="6">
        <f>'SUMMARY 2021-22'!$C$2</f>
        <v>44651</v>
      </c>
      <c r="D52" s="2"/>
      <c r="E52" s="2"/>
      <c r="F52" s="2"/>
      <c r="G52" s="2"/>
      <c r="H52" s="2"/>
      <c r="I52" s="236"/>
      <c r="J52" s="234"/>
      <c r="K52" s="2"/>
    </row>
    <row r="53" spans="1:11" ht="34.15" customHeight="1">
      <c r="A53" s="565" t="s">
        <v>305</v>
      </c>
      <c r="B53" s="565"/>
      <c r="C53" s="565"/>
      <c r="D53" s="565"/>
      <c r="E53" s="565"/>
      <c r="F53" s="565"/>
      <c r="G53" s="565"/>
      <c r="H53" s="565"/>
      <c r="I53" s="565"/>
      <c r="J53" s="565"/>
      <c r="K53" s="565"/>
    </row>
    <row r="54" spans="1:11" ht="20.65" customHeight="1">
      <c r="A54" s="2"/>
      <c r="B54" s="2"/>
      <c r="C54" s="2"/>
      <c r="D54" s="2"/>
      <c r="E54" s="2"/>
      <c r="F54" s="2"/>
      <c r="G54" s="2"/>
      <c r="H54" s="2"/>
      <c r="I54" s="236"/>
      <c r="J54" s="234"/>
      <c r="K54" s="2"/>
    </row>
    <row r="55" spans="1:11" ht="37.5" customHeight="1">
      <c r="A55" s="57" t="s">
        <v>207</v>
      </c>
      <c r="B55" s="57" t="s">
        <v>208</v>
      </c>
      <c r="C55" s="57" t="s">
        <v>209</v>
      </c>
      <c r="D55" s="57" t="s">
        <v>210</v>
      </c>
      <c r="E55" s="57" t="s">
        <v>212</v>
      </c>
      <c r="F55" s="57"/>
      <c r="G55" s="57" t="s">
        <v>306</v>
      </c>
      <c r="H55" s="58"/>
      <c r="I55" s="51" t="s">
        <v>307</v>
      </c>
      <c r="J55" s="51" t="s">
        <v>53</v>
      </c>
      <c r="K55" s="51" t="s">
        <v>308</v>
      </c>
    </row>
    <row r="56" spans="1:11" ht="20.25" customHeight="1">
      <c r="A56" s="4"/>
      <c r="B56" s="4"/>
      <c r="C56" s="4"/>
      <c r="D56" s="4"/>
      <c r="E56" s="4"/>
      <c r="F56" s="4"/>
      <c r="G56" s="2">
        <f t="shared" ref="G56:G57" si="4">SUM(A56:E56)</f>
        <v>0</v>
      </c>
      <c r="H56" s="4"/>
      <c r="I56" s="240"/>
      <c r="J56" s="50"/>
      <c r="K56" s="8"/>
    </row>
    <row r="57" spans="1:11" ht="20.25" customHeight="1">
      <c r="A57" s="4"/>
      <c r="B57" s="4"/>
      <c r="C57" s="4"/>
      <c r="D57" s="4"/>
      <c r="E57" s="4"/>
      <c r="F57" s="4"/>
      <c r="G57" s="2">
        <f t="shared" si="4"/>
        <v>0</v>
      </c>
      <c r="H57" s="4"/>
      <c r="I57" s="240"/>
      <c r="J57" s="50"/>
      <c r="K57" s="8"/>
    </row>
    <row r="58" spans="1:11" ht="20.25" customHeight="1">
      <c r="A58" s="4"/>
      <c r="B58" s="4"/>
      <c r="C58" s="4"/>
      <c r="D58" s="4"/>
      <c r="E58" s="4"/>
      <c r="F58" s="4"/>
      <c r="G58" s="2">
        <f t="shared" ref="G58:G60" si="5">SUM(A58:E58)</f>
        <v>0</v>
      </c>
      <c r="H58" s="4"/>
      <c r="I58" s="237"/>
      <c r="J58" s="50"/>
      <c r="K58" s="287"/>
    </row>
    <row r="59" spans="1:11" ht="20.25" customHeight="1">
      <c r="A59" s="4"/>
      <c r="B59" s="4"/>
      <c r="C59" s="4"/>
      <c r="D59" s="4"/>
      <c r="E59" s="4"/>
      <c r="F59" s="4"/>
      <c r="G59" s="2">
        <f t="shared" si="5"/>
        <v>0</v>
      </c>
      <c r="H59" s="4"/>
      <c r="I59" s="237"/>
      <c r="J59" s="50"/>
      <c r="K59" s="8"/>
    </row>
    <row r="60" spans="1:11" ht="20.25" customHeight="1">
      <c r="A60" s="4"/>
      <c r="B60" s="4"/>
      <c r="C60" s="4"/>
      <c r="D60" s="4"/>
      <c r="E60" s="4"/>
      <c r="F60" s="4"/>
      <c r="G60" s="2">
        <f t="shared" si="5"/>
        <v>0</v>
      </c>
      <c r="H60" s="4"/>
      <c r="I60" s="237"/>
      <c r="J60" s="50"/>
      <c r="K60" s="8"/>
    </row>
    <row r="61" spans="1:11" ht="20.25" customHeight="1" thickBot="1">
      <c r="A61" s="54">
        <f t="shared" ref="A61:E61" si="6">SUM(A56:A60)</f>
        <v>0</v>
      </c>
      <c r="B61" s="54">
        <f t="shared" si="6"/>
        <v>0</v>
      </c>
      <c r="C61" s="54">
        <f t="shared" si="6"/>
        <v>0</v>
      </c>
      <c r="D61" s="54">
        <f t="shared" si="6"/>
        <v>0</v>
      </c>
      <c r="E61" s="54">
        <f t="shared" si="6"/>
        <v>0</v>
      </c>
      <c r="F61" s="54"/>
      <c r="G61" s="54">
        <f t="shared" ref="G61" si="7">SUM(G56:G60)</f>
        <v>0</v>
      </c>
      <c r="H61" s="58"/>
      <c r="I61" s="237"/>
      <c r="J61" s="50"/>
      <c r="K61" s="4"/>
    </row>
    <row r="62" spans="1:11" ht="20.25" customHeight="1">
      <c r="A62" s="4"/>
      <c r="B62" s="4"/>
      <c r="C62" s="4"/>
      <c r="D62" s="4"/>
      <c r="E62" s="4"/>
      <c r="F62" s="4"/>
      <c r="G62" s="2"/>
      <c r="H62" s="4"/>
      <c r="I62" s="4"/>
      <c r="J62" s="10"/>
      <c r="K62" s="4"/>
    </row>
    <row r="63" spans="1:11" ht="20.25" customHeight="1"/>
    <row r="64" spans="1:11" ht="20.25" customHeight="1"/>
    <row r="65" ht="20.25" customHeight="1"/>
  </sheetData>
  <mergeCells count="4">
    <mergeCell ref="A6:K6"/>
    <mergeCell ref="A21:K21"/>
    <mergeCell ref="A36:K36"/>
    <mergeCell ref="A53:K53"/>
  </mergeCells>
  <pageMargins left="0.39370078740157483" right="0" top="0.39370078740157483" bottom="0.78740157480314965" header="0.51181102362204722" footer="0.51181102362204722"/>
  <pageSetup paperSize="8" orientation="landscape" r:id="rId1"/>
  <headerFooter alignWithMargins="0"/>
  <ignoredErrors>
    <ignoredError sqref="F14 F29"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V98"/>
  <sheetViews>
    <sheetView zoomScale="75" zoomScaleNormal="75" workbookViewId="0">
      <pane ySplit="8" topLeftCell="A57" activePane="bottomLeft" state="frozen"/>
      <selection activeCell="K129" sqref="K129"/>
      <selection pane="bottomLeft" activeCell="K92" sqref="K92"/>
    </sheetView>
  </sheetViews>
  <sheetFormatPr defaultColWidth="9.1328125" defaultRowHeight="30" customHeight="1"/>
  <cols>
    <col min="1" max="1" width="9.86328125" style="16" customWidth="1"/>
    <col min="2" max="2" width="10.59765625" style="16" customWidth="1"/>
    <col min="3" max="3" width="12.265625" style="16" customWidth="1"/>
    <col min="4" max="4" width="10.59765625" style="16" customWidth="1"/>
    <col min="5" max="5" width="11.3984375" style="16" customWidth="1"/>
    <col min="6" max="6" width="1.59765625" style="16" customWidth="1"/>
    <col min="7" max="7" width="10.3984375" style="16" customWidth="1"/>
    <col min="8" max="8" width="2.1328125" style="16" customWidth="1"/>
    <col min="9" max="9" width="23" style="244" customWidth="1"/>
    <col min="10" max="10" width="10.86328125" style="235" customWidth="1"/>
    <col min="11" max="11" width="86" style="16" customWidth="1"/>
    <col min="12" max="12" width="7.59765625" style="163" hidden="1" customWidth="1"/>
    <col min="13" max="13" width="62.3984375" style="16" hidden="1" customWidth="1"/>
    <col min="14" max="14" width="24.73046875" style="16" hidden="1" customWidth="1"/>
    <col min="15" max="17" width="0" style="16" hidden="1" customWidth="1"/>
    <col min="18" max="18" width="10.73046875" style="16" customWidth="1"/>
    <col min="19" max="27" width="9.1328125" style="16"/>
    <col min="28" max="67" width="9.1328125" style="4"/>
    <col min="68" max="16384" width="9.1328125" style="16"/>
  </cols>
  <sheetData>
    <row r="1" spans="1:27" s="4" customFormat="1" ht="13.5" hidden="1" customHeight="1">
      <c r="A1" s="104" t="s">
        <v>385</v>
      </c>
      <c r="B1" s="104"/>
      <c r="C1" s="104"/>
      <c r="D1" s="104"/>
      <c r="E1" s="104"/>
      <c r="I1" s="242"/>
      <c r="J1" s="50"/>
      <c r="L1" s="161"/>
    </row>
    <row r="2" spans="1:27" s="2" customFormat="1" ht="13.5" hidden="1" customHeight="1">
      <c r="A2" s="296" t="s">
        <v>272</v>
      </c>
      <c r="B2" s="104"/>
      <c r="C2" s="104"/>
      <c r="D2" s="296"/>
      <c r="E2" s="296"/>
      <c r="I2" s="243"/>
      <c r="J2" s="234"/>
      <c r="L2" s="162"/>
    </row>
    <row r="3" spans="1:27" s="2" customFormat="1" ht="13.5" hidden="1" customHeight="1">
      <c r="A3" s="104" t="s">
        <v>302</v>
      </c>
      <c r="B3" s="104"/>
      <c r="C3" s="104"/>
      <c r="D3" s="104"/>
      <c r="E3" s="104"/>
      <c r="I3" s="243"/>
      <c r="J3" s="234"/>
      <c r="L3" s="162"/>
    </row>
    <row r="4" spans="1:27" s="2" customFormat="1" ht="13.5" hidden="1" customHeight="1">
      <c r="I4" s="243"/>
      <c r="J4" s="234"/>
      <c r="L4" s="162"/>
    </row>
    <row r="5" spans="1:27" s="4" customFormat="1" ht="13.5" hidden="1" customHeight="1">
      <c r="A5" s="4" t="s">
        <v>304</v>
      </c>
      <c r="C5" s="6">
        <v>43190</v>
      </c>
      <c r="D5" s="2"/>
      <c r="E5" s="2"/>
      <c r="F5" s="2"/>
      <c r="G5" s="2"/>
      <c r="H5" s="2"/>
      <c r="I5" s="243"/>
      <c r="J5" s="234"/>
      <c r="K5" s="2"/>
      <c r="L5" s="161"/>
    </row>
    <row r="6" spans="1:27" s="4" customFormat="1" ht="36.950000000000003" hidden="1" customHeight="1">
      <c r="A6" s="565" t="s">
        <v>305</v>
      </c>
      <c r="B6" s="565"/>
      <c r="C6" s="565"/>
      <c r="D6" s="565"/>
      <c r="E6" s="565"/>
      <c r="F6" s="565"/>
      <c r="G6" s="565"/>
      <c r="H6" s="565"/>
      <c r="I6" s="565"/>
      <c r="J6" s="565"/>
      <c r="K6" s="565"/>
      <c r="L6" s="161"/>
    </row>
    <row r="7" spans="1:27" s="4" customFormat="1" ht="30" hidden="1" customHeight="1">
      <c r="A7" s="2"/>
      <c r="B7" s="2"/>
      <c r="C7" s="2"/>
      <c r="D7" s="2"/>
      <c r="E7" s="2"/>
      <c r="F7" s="2"/>
      <c r="G7" s="2"/>
      <c r="H7" s="2"/>
      <c r="I7" s="243"/>
      <c r="J7" s="234"/>
      <c r="K7" s="2"/>
      <c r="L7" s="161"/>
    </row>
    <row r="8" spans="1:27" s="4" customFormat="1" ht="58.5" hidden="1" customHeight="1">
      <c r="A8" s="57" t="s">
        <v>207</v>
      </c>
      <c r="B8" s="57" t="s">
        <v>208</v>
      </c>
      <c r="C8" s="57" t="s">
        <v>209</v>
      </c>
      <c r="D8" s="57" t="s">
        <v>210</v>
      </c>
      <c r="E8" s="57" t="s">
        <v>212</v>
      </c>
      <c r="F8" s="57"/>
      <c r="G8" s="57" t="s">
        <v>306</v>
      </c>
      <c r="H8" s="51"/>
      <c r="I8" s="239" t="s">
        <v>307</v>
      </c>
      <c r="J8" s="52" t="s">
        <v>53</v>
      </c>
      <c r="K8" s="51" t="s">
        <v>308</v>
      </c>
      <c r="L8" s="161"/>
    </row>
    <row r="9" spans="1:27" ht="30" hidden="1" customHeight="1">
      <c r="A9" s="4"/>
      <c r="B9" s="4"/>
      <c r="C9" s="4">
        <v>18.45</v>
      </c>
      <c r="D9" s="4"/>
      <c r="E9" s="4"/>
      <c r="F9" s="5"/>
      <c r="G9" s="2">
        <f t="shared" ref="G9:G23" si="0">SUM(A9:E9)</f>
        <v>18.45</v>
      </c>
      <c r="H9" s="4"/>
      <c r="I9" s="242" t="s">
        <v>386</v>
      </c>
      <c r="J9" s="50">
        <v>43003</v>
      </c>
      <c r="K9" s="4" t="s">
        <v>364</v>
      </c>
      <c r="L9" s="300" t="s">
        <v>311</v>
      </c>
      <c r="M9" s="4"/>
      <c r="N9" s="4"/>
      <c r="O9" s="4"/>
      <c r="P9" s="4"/>
      <c r="Q9" s="4"/>
      <c r="R9" s="4"/>
      <c r="S9" s="4"/>
      <c r="T9" s="4"/>
      <c r="U9" s="4"/>
      <c r="V9" s="4"/>
      <c r="W9" s="4"/>
      <c r="X9" s="4"/>
      <c r="Y9" s="4"/>
      <c r="Z9" s="4"/>
      <c r="AA9" s="4"/>
    </row>
    <row r="10" spans="1:27" ht="30" hidden="1" customHeight="1">
      <c r="A10" s="4"/>
      <c r="B10" s="4"/>
      <c r="C10" s="4"/>
      <c r="D10" s="4"/>
      <c r="E10" s="4">
        <v>49.97</v>
      </c>
      <c r="F10" s="5"/>
      <c r="G10" s="2">
        <f t="shared" si="0"/>
        <v>49.97</v>
      </c>
      <c r="H10" s="4"/>
      <c r="I10" s="242" t="s">
        <v>387</v>
      </c>
      <c r="J10" s="50">
        <v>43012</v>
      </c>
      <c r="K10" s="8" t="s">
        <v>388</v>
      </c>
      <c r="L10" s="300" t="s">
        <v>311</v>
      </c>
      <c r="M10" s="4"/>
      <c r="N10" s="4"/>
      <c r="O10" s="4"/>
      <c r="P10" s="4"/>
      <c r="Q10" s="4"/>
      <c r="R10" s="4"/>
      <c r="S10" s="4"/>
      <c r="T10" s="4"/>
      <c r="U10" s="4"/>
      <c r="V10" s="4"/>
      <c r="W10" s="4"/>
      <c r="X10" s="4"/>
      <c r="Y10" s="4"/>
      <c r="Z10" s="4"/>
      <c r="AA10" s="4"/>
    </row>
    <row r="11" spans="1:27" ht="30" hidden="1" customHeight="1">
      <c r="A11" s="44"/>
      <c r="B11" s="44"/>
      <c r="C11" s="44"/>
      <c r="D11" s="44">
        <v>87</v>
      </c>
      <c r="E11" s="44"/>
      <c r="F11" s="40"/>
      <c r="G11" s="146">
        <f t="shared" si="0"/>
        <v>87</v>
      </c>
      <c r="H11" s="4"/>
      <c r="I11" s="242" t="s">
        <v>379</v>
      </c>
      <c r="J11" s="50">
        <v>43030</v>
      </c>
      <c r="K11" s="8" t="s">
        <v>389</v>
      </c>
      <c r="L11" s="300" t="s">
        <v>311</v>
      </c>
      <c r="M11" s="4"/>
      <c r="N11" s="4"/>
      <c r="O11" s="4"/>
      <c r="P11" s="4"/>
      <c r="Q11" s="4"/>
      <c r="R11" s="4"/>
      <c r="S11" s="4"/>
      <c r="T11" s="4"/>
      <c r="U11" s="4"/>
      <c r="V11" s="4"/>
      <c r="W11" s="4"/>
      <c r="X11" s="4"/>
      <c r="Y11" s="4"/>
      <c r="Z11" s="4"/>
      <c r="AA11" s="4"/>
    </row>
    <row r="12" spans="1:27" s="41" customFormat="1" ht="30" hidden="1" customHeight="1">
      <c r="A12" s="44"/>
      <c r="B12" s="44"/>
      <c r="C12" s="44"/>
      <c r="D12" s="44">
        <f>808/5</f>
        <v>161.6</v>
      </c>
      <c r="E12" s="44"/>
      <c r="F12" s="44"/>
      <c r="G12" s="108">
        <f t="shared" si="0"/>
        <v>161.6</v>
      </c>
      <c r="H12" s="4"/>
      <c r="I12" s="238" t="s">
        <v>312</v>
      </c>
      <c r="J12" s="50">
        <v>43031</v>
      </c>
      <c r="K12" s="8" t="s">
        <v>390</v>
      </c>
      <c r="L12" s="300" t="s">
        <v>314</v>
      </c>
      <c r="M12" s="4"/>
    </row>
    <row r="13" spans="1:27" s="41" customFormat="1" ht="30" hidden="1" customHeight="1">
      <c r="A13" s="44"/>
      <c r="B13" s="44"/>
      <c r="C13" s="44"/>
      <c r="D13" s="44"/>
      <c r="E13" s="44">
        <v>15.45</v>
      </c>
      <c r="F13" s="44"/>
      <c r="G13" s="108">
        <f t="shared" si="0"/>
        <v>15.45</v>
      </c>
      <c r="H13" s="4"/>
      <c r="I13" s="238" t="s">
        <v>312</v>
      </c>
      <c r="J13" s="50">
        <v>43027</v>
      </c>
      <c r="K13" s="8" t="s">
        <v>391</v>
      </c>
      <c r="L13" s="300" t="s">
        <v>314</v>
      </c>
      <c r="M13" s="4"/>
    </row>
    <row r="14" spans="1:27" s="41" customFormat="1" ht="30" hidden="1" customHeight="1">
      <c r="A14" s="44"/>
      <c r="B14" s="44"/>
      <c r="C14" s="44"/>
      <c r="D14" s="44"/>
      <c r="E14" s="44">
        <v>175.88</v>
      </c>
      <c r="F14" s="44"/>
      <c r="G14" s="108">
        <f t="shared" si="0"/>
        <v>175.88</v>
      </c>
      <c r="H14" s="4"/>
      <c r="I14" s="238" t="s">
        <v>312</v>
      </c>
      <c r="J14" s="50">
        <v>43034</v>
      </c>
      <c r="K14" s="8" t="s">
        <v>392</v>
      </c>
      <c r="L14" s="300" t="s">
        <v>314</v>
      </c>
      <c r="M14" s="4"/>
    </row>
    <row r="15" spans="1:27" s="41" customFormat="1" ht="30" hidden="1" customHeight="1">
      <c r="A15" s="44"/>
      <c r="B15" s="44"/>
      <c r="C15" s="44"/>
      <c r="D15" s="44"/>
      <c r="E15" s="44">
        <v>106.6</v>
      </c>
      <c r="F15" s="44"/>
      <c r="G15" s="108">
        <f t="shared" si="0"/>
        <v>106.6</v>
      </c>
      <c r="H15" s="4"/>
      <c r="I15" s="238" t="s">
        <v>312</v>
      </c>
      <c r="J15" s="50">
        <v>43039</v>
      </c>
      <c r="K15" s="8" t="s">
        <v>313</v>
      </c>
      <c r="L15" s="300" t="s">
        <v>314</v>
      </c>
      <c r="M15" s="4"/>
    </row>
    <row r="16" spans="1:27" s="41" customFormat="1" ht="30" hidden="1" customHeight="1">
      <c r="A16" s="44"/>
      <c r="B16" s="44"/>
      <c r="C16" s="44"/>
      <c r="D16" s="44">
        <v>125.88</v>
      </c>
      <c r="E16" s="44"/>
      <c r="F16" s="44"/>
      <c r="G16" s="108">
        <f t="shared" si="0"/>
        <v>125.88</v>
      </c>
      <c r="H16" s="4"/>
      <c r="I16" s="238" t="s">
        <v>393</v>
      </c>
      <c r="J16" s="50">
        <v>43076</v>
      </c>
      <c r="K16" s="8" t="s">
        <v>394</v>
      </c>
      <c r="L16" s="300" t="s">
        <v>395</v>
      </c>
      <c r="M16" s="4"/>
      <c r="N16" s="250"/>
    </row>
    <row r="17" spans="1:27" s="41" customFormat="1" ht="30" hidden="1" customHeight="1">
      <c r="A17" s="44"/>
      <c r="B17" s="44"/>
      <c r="C17" s="44"/>
      <c r="D17" s="44">
        <f>2007.18/14</f>
        <v>143.37</v>
      </c>
      <c r="E17" s="44"/>
      <c r="F17" s="44"/>
      <c r="G17" s="108">
        <f t="shared" si="0"/>
        <v>143.37</v>
      </c>
      <c r="H17" s="4"/>
      <c r="I17" s="238" t="s">
        <v>396</v>
      </c>
      <c r="J17" s="50">
        <v>43071</v>
      </c>
      <c r="K17" s="8" t="s">
        <v>397</v>
      </c>
      <c r="L17" s="300" t="s">
        <v>395</v>
      </c>
      <c r="M17" s="4"/>
      <c r="N17" s="301" t="s">
        <v>398</v>
      </c>
    </row>
    <row r="18" spans="1:27" s="41" customFormat="1" ht="30" hidden="1" customHeight="1">
      <c r="A18" s="44"/>
      <c r="B18" s="44"/>
      <c r="C18" s="44"/>
      <c r="D18" s="44"/>
      <c r="E18" s="44">
        <f>270720/83.301793/18*2</f>
        <v>361.09666931178776</v>
      </c>
      <c r="F18" s="44"/>
      <c r="G18" s="108">
        <f t="shared" si="0"/>
        <v>361.09666931178776</v>
      </c>
      <c r="H18" s="4"/>
      <c r="I18" s="238" t="s">
        <v>396</v>
      </c>
      <c r="J18" s="50">
        <v>43071</v>
      </c>
      <c r="K18" s="8" t="s">
        <v>399</v>
      </c>
      <c r="L18" s="300" t="s">
        <v>395</v>
      </c>
      <c r="M18" s="4"/>
      <c r="N18" s="302" t="s">
        <v>400</v>
      </c>
    </row>
    <row r="19" spans="1:27" s="41" customFormat="1" ht="30" hidden="1" customHeight="1">
      <c r="A19" s="44"/>
      <c r="B19" s="44"/>
      <c r="C19" s="44"/>
      <c r="D19" s="44"/>
      <c r="E19" s="44">
        <f>28000/84.101763/8+28000/83.412774/8</f>
        <v>83.576250101492519</v>
      </c>
      <c r="F19" s="44"/>
      <c r="G19" s="108">
        <f t="shared" si="0"/>
        <v>83.576250101492519</v>
      </c>
      <c r="H19" s="4"/>
      <c r="I19" s="238" t="s">
        <v>396</v>
      </c>
      <c r="J19" s="50">
        <v>43074</v>
      </c>
      <c r="K19" s="8" t="s">
        <v>401</v>
      </c>
      <c r="L19" s="300" t="s">
        <v>395</v>
      </c>
      <c r="M19" s="4"/>
      <c r="N19" s="302" t="s">
        <v>402</v>
      </c>
    </row>
    <row r="20" spans="1:27" s="41" customFormat="1" ht="30" hidden="1" customHeight="1">
      <c r="A20" s="44"/>
      <c r="B20" s="44"/>
      <c r="C20" s="44"/>
      <c r="D20" s="44"/>
      <c r="E20" s="44">
        <v>-167.52</v>
      </c>
      <c r="F20" s="44"/>
      <c r="G20" s="108">
        <f t="shared" si="0"/>
        <v>-167.52</v>
      </c>
      <c r="H20" s="4"/>
      <c r="I20" s="238" t="s">
        <v>403</v>
      </c>
      <c r="J20" s="50">
        <v>43049</v>
      </c>
      <c r="K20" s="8" t="s">
        <v>404</v>
      </c>
      <c r="L20" s="300" t="s">
        <v>395</v>
      </c>
      <c r="M20" s="4"/>
    </row>
    <row r="21" spans="1:27" s="41" customFormat="1" ht="30" hidden="1" customHeight="1">
      <c r="A21" s="44"/>
      <c r="B21" s="44"/>
      <c r="C21" s="44"/>
      <c r="D21" s="44"/>
      <c r="E21" s="44">
        <f>103.11/4</f>
        <v>25.7775</v>
      </c>
      <c r="F21" s="44"/>
      <c r="G21" s="108">
        <f t="shared" si="0"/>
        <v>25.7775</v>
      </c>
      <c r="H21" s="4"/>
      <c r="I21" s="238" t="s">
        <v>405</v>
      </c>
      <c r="J21" s="50">
        <v>76042</v>
      </c>
      <c r="K21" s="8" t="s">
        <v>406</v>
      </c>
      <c r="L21" s="300" t="s">
        <v>407</v>
      </c>
      <c r="M21" s="4"/>
      <c r="N21" s="290"/>
      <c r="O21" s="4"/>
      <c r="P21" s="134"/>
      <c r="Q21" s="4"/>
      <c r="R21" s="4"/>
      <c r="S21" s="4"/>
      <c r="T21" s="4"/>
    </row>
    <row r="22" spans="1:27" s="41" customFormat="1" ht="30" hidden="1" customHeight="1">
      <c r="A22" s="44"/>
      <c r="B22" s="44"/>
      <c r="C22" s="44"/>
      <c r="D22" s="44"/>
      <c r="E22" s="44">
        <f>86.2/6</f>
        <v>14.366666666666667</v>
      </c>
      <c r="F22" s="44"/>
      <c r="G22" s="108">
        <f t="shared" si="0"/>
        <v>14.366666666666667</v>
      </c>
      <c r="H22" s="4"/>
      <c r="I22" s="238" t="s">
        <v>405</v>
      </c>
      <c r="J22" s="50">
        <v>43169</v>
      </c>
      <c r="K22" s="8" t="s">
        <v>406</v>
      </c>
      <c r="L22" s="300" t="s">
        <v>407</v>
      </c>
      <c r="M22" s="4"/>
      <c r="N22" s="290"/>
      <c r="O22" s="4"/>
      <c r="P22" s="134"/>
      <c r="Q22" s="4"/>
      <c r="R22" s="4"/>
      <c r="S22" s="4"/>
      <c r="T22" s="4"/>
    </row>
    <row r="23" spans="1:27" s="41" customFormat="1" ht="30" hidden="1" customHeight="1">
      <c r="A23" s="44"/>
      <c r="B23" s="44"/>
      <c r="C23" s="44"/>
      <c r="D23" s="44"/>
      <c r="E23" s="44">
        <f>52.21/4</f>
        <v>13.0525</v>
      </c>
      <c r="F23" s="44"/>
      <c r="G23" s="108">
        <f t="shared" si="0"/>
        <v>13.0525</v>
      </c>
      <c r="H23" s="4"/>
      <c r="I23" s="238" t="s">
        <v>405</v>
      </c>
      <c r="J23" s="50">
        <v>43169</v>
      </c>
      <c r="K23" s="8" t="s">
        <v>406</v>
      </c>
      <c r="L23" s="300" t="s">
        <v>407</v>
      </c>
      <c r="M23" s="4"/>
      <c r="N23" s="290"/>
      <c r="O23" s="4"/>
      <c r="P23" s="134"/>
      <c r="Q23" s="4"/>
      <c r="R23" s="4"/>
      <c r="S23" s="4"/>
      <c r="T23" s="4"/>
    </row>
    <row r="24" spans="1:27" s="5" customFormat="1" ht="28.5" hidden="1" customHeight="1">
      <c r="D24" s="5">
        <v>996.51</v>
      </c>
      <c r="G24" s="108">
        <f>SUM(A24:E24)</f>
        <v>996.51</v>
      </c>
      <c r="I24" s="241">
        <v>3100976046</v>
      </c>
      <c r="J24" s="50">
        <v>43169</v>
      </c>
      <c r="K24" s="8" t="s">
        <v>408</v>
      </c>
      <c r="L24" s="300" t="s">
        <v>407</v>
      </c>
    </row>
    <row r="25" spans="1:27" s="41" customFormat="1" ht="30" hidden="1" customHeight="1">
      <c r="A25" s="44"/>
      <c r="B25" s="44"/>
      <c r="C25" s="44"/>
      <c r="D25" s="44"/>
      <c r="E25" s="44">
        <f>560.73/3</f>
        <v>186.91</v>
      </c>
      <c r="F25" s="44"/>
      <c r="G25" s="108">
        <f>SUM(A25:E25)</f>
        <v>186.91</v>
      </c>
      <c r="H25" s="4"/>
      <c r="I25" s="238" t="s">
        <v>403</v>
      </c>
      <c r="J25" s="50">
        <v>43169</v>
      </c>
      <c r="K25" s="8" t="s">
        <v>409</v>
      </c>
      <c r="L25" s="300" t="s">
        <v>407</v>
      </c>
      <c r="M25" s="4"/>
      <c r="N25" s="246"/>
    </row>
    <row r="26" spans="1:27" s="41" customFormat="1" ht="30" hidden="1" customHeight="1">
      <c r="A26" s="44"/>
      <c r="B26" s="44"/>
      <c r="C26" s="44"/>
      <c r="D26" s="44">
        <v>594.9</v>
      </c>
      <c r="E26" s="44"/>
      <c r="F26" s="44"/>
      <c r="G26" s="108">
        <f t="shared" ref="G26" si="1">SUM(A26:E26)</f>
        <v>594.9</v>
      </c>
      <c r="H26" s="4"/>
      <c r="I26" s="238">
        <v>3100968523</v>
      </c>
      <c r="J26" s="50">
        <v>43442</v>
      </c>
      <c r="K26" s="8" t="s">
        <v>410</v>
      </c>
      <c r="L26" s="250"/>
      <c r="M26" s="4"/>
      <c r="N26" s="290"/>
      <c r="O26" s="4"/>
      <c r="P26" s="134"/>
      <c r="Q26" s="4"/>
      <c r="R26" s="4"/>
      <c r="S26" s="4"/>
      <c r="T26" s="4"/>
    </row>
    <row r="27" spans="1:27" ht="30" hidden="1" customHeight="1">
      <c r="A27" s="40"/>
      <c r="B27" s="40"/>
      <c r="C27" s="40"/>
      <c r="D27" s="40"/>
      <c r="E27" s="40"/>
      <c r="F27" s="40"/>
      <c r="G27" s="108">
        <f t="shared" ref="G27" si="2">SUM(A27:E27)</f>
        <v>0</v>
      </c>
      <c r="H27" s="4"/>
      <c r="I27" s="242"/>
      <c r="J27" s="50"/>
      <c r="K27" s="4"/>
      <c r="L27" s="161"/>
      <c r="M27" s="4"/>
      <c r="N27" s="4"/>
      <c r="O27" s="4"/>
      <c r="P27" s="4"/>
      <c r="Q27" s="4"/>
      <c r="R27" s="4"/>
      <c r="S27" s="4"/>
      <c r="T27" s="4"/>
      <c r="U27" s="4"/>
      <c r="V27" s="4"/>
      <c r="W27" s="4"/>
      <c r="X27" s="4"/>
      <c r="Y27" s="4"/>
      <c r="Z27" s="4"/>
      <c r="AA27" s="4"/>
    </row>
    <row r="28" spans="1:27" ht="33" hidden="1" customHeight="1" thickBot="1">
      <c r="A28" s="54">
        <f t="shared" ref="A28:E28" si="3">SUM(A9:A27)</f>
        <v>0</v>
      </c>
      <c r="B28" s="54">
        <f t="shared" si="3"/>
        <v>0</v>
      </c>
      <c r="C28" s="54">
        <f t="shared" si="3"/>
        <v>18.45</v>
      </c>
      <c r="D28" s="54">
        <f t="shared" si="3"/>
        <v>2109.2600000000002</v>
      </c>
      <c r="E28" s="54">
        <f t="shared" si="3"/>
        <v>865.15958607994696</v>
      </c>
      <c r="F28" s="54"/>
      <c r="G28" s="54">
        <f>SUM(G9:G27)</f>
        <v>2992.8695860799467</v>
      </c>
      <c r="H28" s="4"/>
      <c r="I28" s="242"/>
      <c r="J28" s="50"/>
      <c r="K28" s="4"/>
      <c r="L28" s="161"/>
      <c r="M28" s="4"/>
      <c r="N28" s="4"/>
      <c r="O28" s="4"/>
      <c r="P28" s="4"/>
      <c r="Q28" s="4"/>
      <c r="R28" s="4"/>
      <c r="S28" s="4"/>
      <c r="T28" s="4"/>
      <c r="U28" s="4"/>
      <c r="V28" s="4"/>
      <c r="W28" s="4"/>
      <c r="X28" s="4"/>
      <c r="Y28" s="4"/>
      <c r="Z28" s="4"/>
      <c r="AA28" s="4"/>
    </row>
    <row r="29" spans="1:27" ht="30" hidden="1" customHeight="1">
      <c r="A29" s="40"/>
      <c r="B29" s="40"/>
      <c r="C29" s="40"/>
      <c r="D29" s="40"/>
      <c r="E29" s="40"/>
      <c r="F29" s="40"/>
      <c r="G29" s="40"/>
      <c r="H29" s="4"/>
      <c r="I29" s="242"/>
      <c r="J29" s="50"/>
      <c r="K29" s="4"/>
      <c r="L29" s="161"/>
      <c r="M29" s="4"/>
      <c r="N29" s="4"/>
      <c r="O29" s="4"/>
      <c r="P29" s="4"/>
      <c r="Q29" s="4"/>
      <c r="R29" s="4"/>
      <c r="S29" s="4"/>
      <c r="T29" s="4"/>
      <c r="U29" s="4"/>
      <c r="V29" s="4"/>
      <c r="W29" s="4"/>
      <c r="X29" s="4"/>
      <c r="Y29" s="4"/>
      <c r="Z29" s="4"/>
      <c r="AA29" s="4"/>
    </row>
    <row r="30" spans="1:27" s="4" customFormat="1" ht="13.5" hidden="1" customHeight="1">
      <c r="A30" s="291" t="s">
        <v>385</v>
      </c>
      <c r="B30" s="291"/>
      <c r="C30" s="291"/>
      <c r="D30" s="291"/>
      <c r="E30" s="291"/>
      <c r="I30" s="242"/>
      <c r="J30" s="50"/>
      <c r="L30" s="161"/>
    </row>
    <row r="31" spans="1:27" s="2" customFormat="1" ht="13.5" hidden="1" customHeight="1">
      <c r="A31" s="292" t="s">
        <v>272</v>
      </c>
      <c r="B31" s="291"/>
      <c r="C31" s="291"/>
      <c r="D31" s="292"/>
      <c r="E31" s="292"/>
      <c r="I31" s="243"/>
      <c r="J31" s="234"/>
      <c r="L31" s="162"/>
    </row>
    <row r="32" spans="1:27" s="2" customFormat="1" ht="13.5" hidden="1" customHeight="1">
      <c r="A32" s="291" t="s">
        <v>315</v>
      </c>
      <c r="B32" s="291"/>
      <c r="C32" s="291"/>
      <c r="D32" s="291"/>
      <c r="E32" s="291"/>
      <c r="I32" s="243"/>
      <c r="J32" s="234"/>
      <c r="L32" s="162"/>
    </row>
    <row r="33" spans="1:256" s="2" customFormat="1" ht="13.5" hidden="1" customHeight="1">
      <c r="I33" s="243"/>
      <c r="J33" s="234"/>
      <c r="L33" s="162"/>
    </row>
    <row r="34" spans="1:256" s="4" customFormat="1" ht="13.5" hidden="1" customHeight="1">
      <c r="A34" s="4" t="s">
        <v>304</v>
      </c>
      <c r="C34" s="6">
        <f>'SUMMARY 2018.19'!B2</f>
        <v>43555</v>
      </c>
      <c r="D34" s="2"/>
      <c r="E34" s="2"/>
      <c r="F34" s="2"/>
      <c r="G34" s="2"/>
      <c r="H34" s="2"/>
      <c r="I34" s="243"/>
      <c r="J34" s="234"/>
      <c r="K34" s="2"/>
      <c r="L34" s="161"/>
    </row>
    <row r="35" spans="1:256" s="4" customFormat="1" ht="36.75" hidden="1" customHeight="1">
      <c r="A35" s="565" t="s">
        <v>305</v>
      </c>
      <c r="B35" s="565"/>
      <c r="C35" s="565"/>
      <c r="D35" s="565"/>
      <c r="E35" s="565"/>
      <c r="F35" s="565"/>
      <c r="G35" s="565"/>
      <c r="H35" s="565"/>
      <c r="I35" s="565"/>
      <c r="J35" s="565"/>
      <c r="K35" s="565"/>
      <c r="L35" s="161"/>
    </row>
    <row r="36" spans="1:256" s="4" customFormat="1" ht="6.75" hidden="1" customHeight="1">
      <c r="A36" s="2"/>
      <c r="B36" s="2"/>
      <c r="C36" s="2"/>
      <c r="D36" s="2"/>
      <c r="E36" s="2"/>
      <c r="F36" s="2"/>
      <c r="G36" s="2"/>
      <c r="H36" s="2"/>
      <c r="I36" s="243"/>
      <c r="J36" s="234"/>
      <c r="K36" s="2"/>
      <c r="L36" s="161"/>
    </row>
    <row r="37" spans="1:256" s="4" customFormat="1" ht="40.5" hidden="1" customHeight="1">
      <c r="A37" s="57" t="s">
        <v>207</v>
      </c>
      <c r="B37" s="57" t="s">
        <v>208</v>
      </c>
      <c r="C37" s="57" t="s">
        <v>209</v>
      </c>
      <c r="D37" s="57" t="s">
        <v>210</v>
      </c>
      <c r="E37" s="57" t="s">
        <v>212</v>
      </c>
      <c r="F37" s="57"/>
      <c r="G37" s="57" t="s">
        <v>306</v>
      </c>
      <c r="H37" s="51"/>
      <c r="I37" s="239" t="s">
        <v>307</v>
      </c>
      <c r="J37" s="52" t="s">
        <v>53</v>
      </c>
      <c r="K37" s="51" t="s">
        <v>308</v>
      </c>
      <c r="L37" s="161"/>
    </row>
    <row r="38" spans="1:256" s="18" customFormat="1" ht="30" hidden="1" customHeight="1">
      <c r="A38" s="44"/>
      <c r="B38" s="44"/>
      <c r="C38" s="44">
        <f>69*0.75</f>
        <v>51.75</v>
      </c>
      <c r="D38" s="44"/>
      <c r="E38" s="44"/>
      <c r="F38" s="44"/>
      <c r="G38" s="108">
        <f>SUM(A38:E38)</f>
        <v>51.75</v>
      </c>
      <c r="H38" s="4"/>
      <c r="I38" s="4" t="s">
        <v>316</v>
      </c>
      <c r="J38" s="50">
        <v>43366</v>
      </c>
      <c r="K38" s="4" t="s">
        <v>370</v>
      </c>
      <c r="M38" s="16"/>
      <c r="O38" s="299" t="s">
        <v>311</v>
      </c>
      <c r="R38" s="41"/>
      <c r="S38" s="41"/>
      <c r="T38" s="41"/>
      <c r="U38" s="41"/>
      <c r="V38" s="41"/>
      <c r="W38" s="41"/>
      <c r="X38" s="41"/>
      <c r="Y38" s="41"/>
      <c r="Z38" s="41"/>
      <c r="AA38" s="41"/>
      <c r="AB38" s="41"/>
      <c r="AC38" s="41"/>
      <c r="AD38" s="41"/>
      <c r="AE38" s="41"/>
      <c r="AF38" s="41"/>
      <c r="AG38" s="41"/>
      <c r="AH38" s="41"/>
      <c r="AI38" s="41"/>
      <c r="AJ38" s="41"/>
      <c r="AK38" s="41"/>
      <c r="AL38" s="41"/>
      <c r="AM38" s="41"/>
      <c r="AN38" s="41"/>
      <c r="AO38" s="41"/>
      <c r="AP38" s="41"/>
      <c r="AQ38" s="41"/>
      <c r="AR38" s="41"/>
      <c r="AS38" s="41"/>
      <c r="AT38" s="41"/>
      <c r="AU38" s="41"/>
      <c r="AV38" s="41"/>
      <c r="AW38" s="41"/>
      <c r="AX38" s="41"/>
      <c r="AY38" s="41"/>
      <c r="AZ38" s="41"/>
    </row>
    <row r="39" spans="1:256" s="4" customFormat="1" ht="30" hidden="1" customHeight="1">
      <c r="A39" s="40"/>
      <c r="B39" s="40"/>
      <c r="C39" s="40"/>
      <c r="D39" s="40">
        <v>235.8</v>
      </c>
      <c r="E39" s="40"/>
      <c r="F39" s="40"/>
      <c r="G39" s="146">
        <f t="shared" ref="G39" si="4">SUM(A39:F39)</f>
        <v>235.8</v>
      </c>
      <c r="I39" s="4" t="s">
        <v>411</v>
      </c>
      <c r="J39" s="50">
        <v>43375</v>
      </c>
      <c r="K39" s="4" t="s">
        <v>412</v>
      </c>
      <c r="L39" s="161"/>
    </row>
    <row r="40" spans="1:256" ht="27" hidden="1" customHeight="1">
      <c r="A40" s="194"/>
      <c r="B40" s="194"/>
      <c r="C40" s="194"/>
      <c r="D40" s="194">
        <f>244.5</f>
        <v>244.5</v>
      </c>
      <c r="E40" s="194"/>
      <c r="F40" s="194"/>
      <c r="G40" s="2">
        <f t="shared" ref="G40:G41" si="5">SUM(A40:E40)</f>
        <v>244.5</v>
      </c>
      <c r="H40" s="4"/>
      <c r="I40" s="4" t="s">
        <v>413</v>
      </c>
      <c r="J40" s="50">
        <v>43399</v>
      </c>
      <c r="K40" s="287" t="s">
        <v>414</v>
      </c>
      <c r="L40" s="250"/>
      <c r="M40" s="4"/>
      <c r="N40" s="4"/>
      <c r="O40" s="4"/>
      <c r="P40" s="4"/>
      <c r="Q40" s="250"/>
      <c r="R40" s="4"/>
      <c r="S40" s="4"/>
      <c r="T40" s="4"/>
      <c r="U40" s="4"/>
      <c r="V40" s="4"/>
      <c r="W40" s="4"/>
      <c r="X40" s="4"/>
      <c r="Y40" s="4"/>
      <c r="Z40" s="4"/>
      <c r="AA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row>
    <row r="41" spans="1:256" s="41" customFormat="1" ht="22.5" hidden="1" customHeight="1">
      <c r="A41" s="44"/>
      <c r="B41" s="44"/>
      <c r="C41" s="44"/>
      <c r="D41" s="44"/>
      <c r="E41" s="44">
        <f>74*0.75</f>
        <v>55.5</v>
      </c>
      <c r="F41" s="44"/>
      <c r="G41" s="108">
        <f t="shared" si="5"/>
        <v>55.5</v>
      </c>
      <c r="H41" s="4"/>
      <c r="I41" s="4" t="s">
        <v>318</v>
      </c>
      <c r="J41" s="50">
        <v>43366</v>
      </c>
      <c r="K41" s="8" t="s">
        <v>371</v>
      </c>
      <c r="M41" s="4"/>
      <c r="N41" s="246"/>
      <c r="O41" s="250"/>
      <c r="Q41" s="250"/>
    </row>
    <row r="42" spans="1:256" ht="19.5" hidden="1" customHeight="1">
      <c r="A42" s="40"/>
      <c r="B42" s="40"/>
      <c r="C42" s="40"/>
      <c r="D42" s="40"/>
      <c r="E42" s="40">
        <f>91.67*0.75</f>
        <v>68.752499999999998</v>
      </c>
      <c r="F42" s="40"/>
      <c r="G42" s="146">
        <f t="shared" ref="G42" si="6">SUM(A42:E42)</f>
        <v>68.752499999999998</v>
      </c>
      <c r="H42" s="4"/>
      <c r="I42" s="4" t="s">
        <v>320</v>
      </c>
      <c r="J42" s="10">
        <v>43366</v>
      </c>
      <c r="K42" s="45" t="s">
        <v>372</v>
      </c>
      <c r="L42" s="16"/>
      <c r="M42" s="4"/>
      <c r="N42" s="4"/>
      <c r="O42" s="250" t="s">
        <v>311</v>
      </c>
      <c r="R42" s="4"/>
      <c r="S42" s="4"/>
      <c r="T42" s="4"/>
      <c r="U42" s="4"/>
      <c r="V42" s="4"/>
      <c r="W42" s="4"/>
      <c r="X42" s="4"/>
      <c r="Y42" s="4"/>
      <c r="Z42" s="4"/>
      <c r="AA42" s="4"/>
      <c r="BA42" s="16"/>
      <c r="BB42" s="16"/>
      <c r="BC42" s="16"/>
      <c r="BD42" s="16"/>
      <c r="BE42" s="16"/>
      <c r="BF42" s="16"/>
      <c r="BG42" s="16"/>
      <c r="BH42" s="16"/>
      <c r="BI42" s="16"/>
      <c r="BJ42" s="16"/>
      <c r="BK42" s="16"/>
      <c r="BL42" s="16"/>
      <c r="BM42" s="16"/>
      <c r="BN42" s="16"/>
      <c r="BO42" s="16"/>
    </row>
    <row r="43" spans="1:256" ht="21" hidden="1" customHeight="1">
      <c r="A43" s="194"/>
      <c r="B43" s="194"/>
      <c r="C43" s="194"/>
      <c r="D43" s="194">
        <v>78.34</v>
      </c>
      <c r="E43" s="194"/>
      <c r="F43" s="194"/>
      <c r="G43" s="2">
        <f t="shared" ref="G43" si="7">SUM(A43:E43)</f>
        <v>78.34</v>
      </c>
      <c r="H43" s="4"/>
      <c r="I43" s="4" t="s">
        <v>415</v>
      </c>
      <c r="J43" s="50">
        <v>43416</v>
      </c>
      <c r="K43" s="287" t="s">
        <v>416</v>
      </c>
      <c r="L43" s="250"/>
      <c r="M43" s="4"/>
      <c r="N43" s="4"/>
      <c r="O43" s="4"/>
      <c r="P43" s="4"/>
      <c r="Q43" s="250"/>
      <c r="R43" s="4"/>
      <c r="S43" s="4"/>
      <c r="T43" s="4"/>
      <c r="U43" s="4"/>
      <c r="V43" s="4"/>
      <c r="W43" s="4"/>
      <c r="X43" s="4"/>
      <c r="Y43" s="4"/>
      <c r="Z43" s="4"/>
      <c r="AA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row>
    <row r="44" spans="1:256" s="41" customFormat="1" ht="22.5" hidden="1" customHeight="1">
      <c r="A44" s="44"/>
      <c r="B44" s="44"/>
      <c r="C44" s="44"/>
      <c r="D44" s="44">
        <v>70.5</v>
      </c>
      <c r="E44" s="44"/>
      <c r="F44" s="44"/>
      <c r="G44" s="108">
        <f t="shared" ref="G44:G46" si="8">SUM(A44:E44)</f>
        <v>70.5</v>
      </c>
      <c r="H44" s="4"/>
      <c r="I44" s="4" t="s">
        <v>415</v>
      </c>
      <c r="J44" s="50">
        <v>43417</v>
      </c>
      <c r="K44" s="287" t="s">
        <v>417</v>
      </c>
      <c r="M44" s="4"/>
      <c r="N44" s="246"/>
      <c r="O44" s="250"/>
      <c r="Q44" s="250"/>
    </row>
    <row r="45" spans="1:256" s="41" customFormat="1" ht="22.5" hidden="1" customHeight="1">
      <c r="A45" s="44"/>
      <c r="B45" s="44"/>
      <c r="C45" s="44"/>
      <c r="D45" s="44">
        <v>9.8000000000000007</v>
      </c>
      <c r="E45" s="44"/>
      <c r="F45" s="44"/>
      <c r="G45" s="108">
        <f t="shared" si="8"/>
        <v>9.8000000000000007</v>
      </c>
      <c r="H45" s="4"/>
      <c r="I45" s="4" t="s">
        <v>418</v>
      </c>
      <c r="J45" s="50">
        <v>43443</v>
      </c>
      <c r="K45" s="287" t="s">
        <v>419</v>
      </c>
      <c r="M45" s="250" t="s">
        <v>420</v>
      </c>
      <c r="N45" s="246"/>
      <c r="O45" s="250"/>
      <c r="Q45" s="250"/>
    </row>
    <row r="46" spans="1:256" s="41" customFormat="1" ht="22.5" hidden="1" customHeight="1">
      <c r="A46" s="44"/>
      <c r="B46" s="44"/>
      <c r="C46" s="44"/>
      <c r="D46" s="44">
        <v>53.3</v>
      </c>
      <c r="E46" s="44"/>
      <c r="F46" s="44"/>
      <c r="G46" s="108">
        <f t="shared" si="8"/>
        <v>53.3</v>
      </c>
      <c r="H46" s="4"/>
      <c r="I46" s="4" t="s">
        <v>418</v>
      </c>
      <c r="J46" s="50">
        <v>43375</v>
      </c>
      <c r="K46" s="287" t="s">
        <v>421</v>
      </c>
      <c r="M46" s="250" t="s">
        <v>420</v>
      </c>
      <c r="N46" s="246"/>
      <c r="O46" s="250"/>
      <c r="Q46" s="250"/>
    </row>
    <row r="47" spans="1:256" ht="22.5" hidden="1" customHeight="1">
      <c r="A47" s="194"/>
      <c r="B47" s="194"/>
      <c r="C47" s="194"/>
      <c r="D47" s="194">
        <f>129.2/4</f>
        <v>32.299999999999997</v>
      </c>
      <c r="E47" s="194"/>
      <c r="F47" s="194"/>
      <c r="G47" s="2">
        <f t="shared" ref="G47:G50" si="9">SUM(A47:E47)</f>
        <v>32.299999999999997</v>
      </c>
      <c r="H47" s="4"/>
      <c r="I47" s="4" t="s">
        <v>422</v>
      </c>
      <c r="J47" s="50">
        <v>43415</v>
      </c>
      <c r="K47" s="287" t="s">
        <v>423</v>
      </c>
      <c r="L47" s="250"/>
      <c r="M47" s="250" t="s">
        <v>420</v>
      </c>
      <c r="N47" s="4"/>
      <c r="O47" s="4"/>
      <c r="P47" s="4"/>
      <c r="Q47" s="250"/>
      <c r="R47" s="4"/>
      <c r="S47" s="4"/>
      <c r="T47" s="4"/>
      <c r="U47" s="4"/>
      <c r="V47" s="4"/>
      <c r="W47" s="4"/>
      <c r="X47" s="4"/>
      <c r="Y47" s="4"/>
      <c r="Z47" s="4"/>
      <c r="AA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row>
    <row r="48" spans="1:256" ht="21.75" hidden="1" customHeight="1">
      <c r="A48" s="194"/>
      <c r="B48" s="194"/>
      <c r="C48" s="194"/>
      <c r="D48" s="194"/>
      <c r="E48" s="194">
        <f>(225+2.53)/1.111339</f>
        <v>204.7350088496849</v>
      </c>
      <c r="F48" s="194"/>
      <c r="G48" s="2">
        <f t="shared" si="9"/>
        <v>204.7350088496849</v>
      </c>
      <c r="H48" s="4"/>
      <c r="I48" s="240" t="s">
        <v>424</v>
      </c>
      <c r="J48" s="50">
        <v>43416</v>
      </c>
      <c r="K48" s="287" t="s">
        <v>425</v>
      </c>
      <c r="L48" s="250" t="s">
        <v>420</v>
      </c>
      <c r="M48" s="250" t="s">
        <v>420</v>
      </c>
      <c r="N48" s="4"/>
      <c r="O48" s="4"/>
      <c r="P48" s="4"/>
      <c r="Q48" s="250"/>
      <c r="R48" s="4"/>
      <c r="S48" s="4"/>
      <c r="T48" s="4"/>
      <c r="U48" s="4"/>
      <c r="V48" s="4"/>
      <c r="W48" s="4"/>
      <c r="X48" s="4"/>
      <c r="Y48" s="4"/>
      <c r="Z48" s="4"/>
      <c r="AA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row>
    <row r="49" spans="1:256" ht="24.75" hidden="1" customHeight="1">
      <c r="A49" s="194"/>
      <c r="B49" s="194"/>
      <c r="C49" s="194"/>
      <c r="D49" s="194"/>
      <c r="E49" s="4">
        <v>91.33</v>
      </c>
      <c r="F49" s="194"/>
      <c r="G49" s="2">
        <f t="shared" ref="G49" si="10">SUM(A49:E49)</f>
        <v>91.33</v>
      </c>
      <c r="H49" s="4"/>
      <c r="I49" s="240" t="s">
        <v>426</v>
      </c>
      <c r="J49" s="50">
        <v>43415</v>
      </c>
      <c r="K49" s="287" t="s">
        <v>427</v>
      </c>
      <c r="L49" s="250" t="s">
        <v>420</v>
      </c>
      <c r="M49" s="250" t="s">
        <v>420</v>
      </c>
      <c r="N49" s="4"/>
      <c r="O49" s="4"/>
      <c r="P49" s="4"/>
      <c r="Q49" s="250"/>
      <c r="R49" s="4"/>
      <c r="S49" s="4"/>
      <c r="T49" s="4"/>
      <c r="U49" s="4"/>
      <c r="V49" s="4"/>
      <c r="W49" s="4"/>
      <c r="X49" s="4"/>
      <c r="Y49" s="4"/>
      <c r="Z49" s="4"/>
      <c r="AA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row>
    <row r="50" spans="1:256" ht="21.75" hidden="1" customHeight="1">
      <c r="A50" s="194"/>
      <c r="B50" s="194"/>
      <c r="C50" s="194"/>
      <c r="D50" s="194">
        <v>58.94</v>
      </c>
      <c r="E50" s="4"/>
      <c r="F50" s="194"/>
      <c r="G50" s="2">
        <f t="shared" si="9"/>
        <v>58.94</v>
      </c>
      <c r="H50" s="4"/>
      <c r="I50" s="240" t="s">
        <v>428</v>
      </c>
      <c r="J50" s="50">
        <v>43440</v>
      </c>
      <c r="K50" s="287" t="s">
        <v>429</v>
      </c>
      <c r="L50" s="250"/>
      <c r="M50" s="250" t="s">
        <v>420</v>
      </c>
      <c r="N50" s="4"/>
      <c r="O50" s="4"/>
      <c r="P50" s="4"/>
      <c r="Q50" s="250"/>
      <c r="R50" s="4"/>
      <c r="S50" s="4"/>
      <c r="T50" s="4"/>
      <c r="U50" s="4"/>
      <c r="V50" s="4"/>
      <c r="W50" s="4"/>
      <c r="X50" s="4"/>
      <c r="Y50" s="4"/>
      <c r="Z50" s="4"/>
      <c r="AA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row>
    <row r="51" spans="1:256" s="4" customFormat="1" ht="21.75" hidden="1" customHeight="1">
      <c r="G51" s="146">
        <f t="shared" ref="G51" si="11">SUM(A51:F51)</f>
        <v>0</v>
      </c>
      <c r="J51" s="50"/>
      <c r="L51" s="161"/>
    </row>
    <row r="52" spans="1:256" s="4" customFormat="1" ht="13.5" hidden="1" thickBot="1">
      <c r="A52" s="54">
        <f>SUM(A38:A51)</f>
        <v>0</v>
      </c>
      <c r="B52" s="54">
        <f>SUM(B38:B51)</f>
        <v>0</v>
      </c>
      <c r="C52" s="54">
        <f>SUM(C38:C51)</f>
        <v>51.75</v>
      </c>
      <c r="D52" s="54">
        <f>SUM(D38:D51)</f>
        <v>783.47999999999979</v>
      </c>
      <c r="E52" s="54">
        <f>SUM(E38:E51)</f>
        <v>420.31750884968488</v>
      </c>
      <c r="F52" s="54"/>
      <c r="G52" s="54">
        <f>SUM(G38:G51)</f>
        <v>1255.5475088496848</v>
      </c>
      <c r="I52" s="242"/>
      <c r="J52" s="50"/>
      <c r="L52" s="161"/>
    </row>
    <row r="53" spans="1:256" s="4" customFormat="1" ht="12.75" hidden="1">
      <c r="I53" s="242"/>
      <c r="J53" s="50"/>
      <c r="L53" s="161"/>
    </row>
    <row r="54" spans="1:256" ht="13.15" hidden="1">
      <c r="A54" s="293" t="s">
        <v>385</v>
      </c>
      <c r="B54" s="293"/>
      <c r="C54" s="293"/>
      <c r="D54" s="293"/>
      <c r="E54" s="41"/>
      <c r="F54" s="4"/>
      <c r="G54" s="2"/>
      <c r="H54" s="4"/>
      <c r="I54" s="237"/>
      <c r="J54" s="50"/>
      <c r="K54" s="4"/>
      <c r="L54" s="4"/>
      <c r="M54" s="4"/>
      <c r="N54" s="4"/>
      <c r="O54" s="4"/>
      <c r="P54" s="4"/>
      <c r="Q54" s="4"/>
      <c r="R54" s="4"/>
      <c r="S54" s="4"/>
      <c r="T54" s="4"/>
      <c r="U54" s="4"/>
      <c r="V54" s="4"/>
      <c r="W54" s="4"/>
      <c r="X54" s="4"/>
      <c r="Y54" s="4"/>
      <c r="Z54" s="4"/>
      <c r="AA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row>
    <row r="55" spans="1:256" ht="13.15" hidden="1">
      <c r="A55" s="294" t="s">
        <v>272</v>
      </c>
      <c r="B55" s="293"/>
      <c r="C55" s="293"/>
      <c r="D55" s="294"/>
      <c r="E55" s="41"/>
      <c r="F55" s="2"/>
      <c r="G55" s="2"/>
      <c r="H55" s="2"/>
      <c r="I55" s="236"/>
      <c r="J55" s="234"/>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ht="13.15" hidden="1">
      <c r="A56" s="293" t="s">
        <v>322</v>
      </c>
      <c r="B56" s="293"/>
      <c r="C56" s="293"/>
      <c r="D56" s="293"/>
      <c r="E56" s="41"/>
      <c r="F56" s="2"/>
      <c r="G56" s="2"/>
      <c r="H56" s="2"/>
      <c r="I56" s="236"/>
      <c r="J56" s="234"/>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ht="13.15" hidden="1">
      <c r="A57" s="2"/>
      <c r="B57" s="2"/>
      <c r="C57" s="2"/>
      <c r="D57" s="2"/>
      <c r="E57" s="2"/>
      <c r="F57" s="2"/>
      <c r="G57" s="2"/>
      <c r="H57" s="2"/>
      <c r="I57" s="236"/>
      <c r="J57" s="234"/>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ht="13.15" hidden="1">
      <c r="A58" s="4" t="s">
        <v>304</v>
      </c>
      <c r="B58" s="4"/>
      <c r="C58" s="6">
        <f>'[2]SUMMARY 2019.20'!$B$2</f>
        <v>43921</v>
      </c>
      <c r="D58" s="2"/>
      <c r="E58" s="2"/>
      <c r="F58" s="2"/>
      <c r="G58" s="2"/>
      <c r="H58" s="2"/>
      <c r="I58" s="236"/>
      <c r="J58" s="234"/>
      <c r="K58" s="2"/>
      <c r="L58" s="4"/>
      <c r="M58" s="4"/>
      <c r="N58" s="4"/>
      <c r="O58" s="4"/>
      <c r="P58" s="4"/>
      <c r="Q58" s="4"/>
      <c r="R58" s="4"/>
      <c r="S58" s="4"/>
      <c r="T58" s="4"/>
      <c r="U58" s="4"/>
      <c r="V58" s="4"/>
      <c r="W58" s="4"/>
      <c r="X58" s="4"/>
      <c r="Y58" s="4"/>
      <c r="Z58" s="4"/>
      <c r="AA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row>
    <row r="59" spans="1:256" ht="29.25" hidden="1" customHeight="1">
      <c r="A59" s="565" t="s">
        <v>305</v>
      </c>
      <c r="B59" s="565"/>
      <c r="C59" s="565"/>
      <c r="D59" s="565"/>
      <c r="E59" s="565"/>
      <c r="F59" s="565"/>
      <c r="G59" s="565"/>
      <c r="H59" s="565"/>
      <c r="I59" s="565"/>
      <c r="J59" s="565"/>
      <c r="K59" s="565"/>
      <c r="L59" s="4"/>
      <c r="M59" s="4"/>
      <c r="N59" s="4"/>
      <c r="O59" s="4"/>
      <c r="P59" s="4"/>
      <c r="Q59" s="4"/>
      <c r="R59" s="4"/>
      <c r="S59" s="4"/>
      <c r="T59" s="4"/>
      <c r="U59" s="4"/>
      <c r="V59" s="4"/>
      <c r="W59" s="4"/>
      <c r="X59" s="4"/>
      <c r="Y59" s="4"/>
      <c r="Z59" s="4"/>
      <c r="AA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c r="IT59" s="4"/>
      <c r="IU59" s="4"/>
      <c r="IV59" s="4"/>
    </row>
    <row r="60" spans="1:256" ht="13.15" hidden="1">
      <c r="A60" s="2"/>
      <c r="B60" s="2"/>
      <c r="C60" s="2"/>
      <c r="D60" s="2"/>
      <c r="E60" s="2"/>
      <c r="F60" s="2"/>
      <c r="G60" s="2"/>
      <c r="H60" s="2"/>
      <c r="I60" s="236"/>
      <c r="J60" s="234"/>
      <c r="K60" s="2"/>
      <c r="L60" s="4"/>
      <c r="M60" s="4"/>
      <c r="N60" s="4"/>
      <c r="O60" s="4"/>
      <c r="P60" s="4"/>
      <c r="Q60" s="4"/>
      <c r="R60" s="4"/>
      <c r="S60" s="4"/>
      <c r="T60" s="4"/>
      <c r="U60" s="4"/>
      <c r="V60" s="4"/>
      <c r="W60" s="4"/>
      <c r="X60" s="4"/>
      <c r="Y60" s="4"/>
      <c r="Z60" s="4"/>
      <c r="AA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c r="IS60" s="4"/>
      <c r="IT60" s="4"/>
      <c r="IU60" s="4"/>
      <c r="IV60" s="4"/>
    </row>
    <row r="61" spans="1:256" ht="39.4" hidden="1">
      <c r="A61" s="57" t="s">
        <v>207</v>
      </c>
      <c r="B61" s="57" t="s">
        <v>208</v>
      </c>
      <c r="C61" s="57" t="s">
        <v>209</v>
      </c>
      <c r="D61" s="57" t="s">
        <v>210</v>
      </c>
      <c r="E61" s="57" t="s">
        <v>212</v>
      </c>
      <c r="F61" s="57"/>
      <c r="G61" s="57" t="s">
        <v>306</v>
      </c>
      <c r="H61" s="58"/>
      <c r="I61" s="51" t="s">
        <v>307</v>
      </c>
      <c r="J61" s="51" t="s">
        <v>53</v>
      </c>
      <c r="K61" s="51" t="s">
        <v>308</v>
      </c>
      <c r="L61" s="4"/>
      <c r="M61" s="4"/>
      <c r="N61" s="4"/>
      <c r="O61" s="4"/>
      <c r="P61" s="4"/>
      <c r="Q61" s="4"/>
      <c r="R61" s="4"/>
      <c r="S61" s="4"/>
      <c r="T61" s="4"/>
      <c r="U61" s="4"/>
      <c r="V61" s="4"/>
      <c r="W61" s="4"/>
      <c r="X61" s="4"/>
      <c r="Y61" s="4"/>
      <c r="Z61" s="4"/>
      <c r="AA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c r="IS61" s="4"/>
      <c r="IT61" s="4"/>
      <c r="IU61" s="4"/>
      <c r="IV61" s="4"/>
    </row>
    <row r="62" spans="1:256" s="4" customFormat="1" ht="13.15" hidden="1">
      <c r="D62" s="4">
        <f>365.76/4</f>
        <v>91.44</v>
      </c>
      <c r="G62" s="2">
        <f t="shared" ref="G62:G77" si="12">SUM(A62:E62)</f>
        <v>91.44</v>
      </c>
      <c r="I62" s="240" t="s">
        <v>430</v>
      </c>
      <c r="J62" s="50">
        <v>43708</v>
      </c>
      <c r="K62" s="287" t="s">
        <v>431</v>
      </c>
      <c r="N62" s="8"/>
      <c r="P62" s="134"/>
    </row>
    <row r="63" spans="1:256" s="4" customFormat="1" ht="13.15" hidden="1">
      <c r="A63" s="194"/>
      <c r="B63" s="194"/>
      <c r="C63" s="194"/>
      <c r="D63" s="194">
        <v>121</v>
      </c>
      <c r="E63" s="194"/>
      <c r="F63" s="194"/>
      <c r="G63" s="2">
        <f t="shared" si="12"/>
        <v>121</v>
      </c>
      <c r="I63" s="240" t="s">
        <v>430</v>
      </c>
      <c r="J63" s="50">
        <v>43708</v>
      </c>
      <c r="K63" s="287" t="s">
        <v>432</v>
      </c>
      <c r="L63" s="250"/>
      <c r="Q63" s="250"/>
    </row>
    <row r="64" spans="1:256" s="4" customFormat="1" ht="11.25" hidden="1" customHeight="1">
      <c r="D64" s="4">
        <f>398.13/7</f>
        <v>56.875714285714288</v>
      </c>
      <c r="G64" s="2">
        <f t="shared" si="12"/>
        <v>56.875714285714288</v>
      </c>
      <c r="I64" s="240" t="s">
        <v>433</v>
      </c>
      <c r="J64" s="50">
        <v>43709</v>
      </c>
      <c r="K64" s="8" t="s">
        <v>434</v>
      </c>
      <c r="N64" s="8"/>
      <c r="P64" s="134"/>
    </row>
    <row r="65" spans="1:18" s="4" customFormat="1" ht="13.15" hidden="1">
      <c r="A65" s="194"/>
      <c r="B65" s="194"/>
      <c r="C65" s="194"/>
      <c r="E65" s="194">
        <f>48.02/7</f>
        <v>6.86</v>
      </c>
      <c r="F65" s="194"/>
      <c r="G65" s="2">
        <f t="shared" si="12"/>
        <v>6.86</v>
      </c>
      <c r="I65" s="240" t="s">
        <v>433</v>
      </c>
      <c r="J65" s="50">
        <v>43709</v>
      </c>
      <c r="K65" s="8"/>
      <c r="L65" s="250"/>
      <c r="Q65" s="250"/>
    </row>
    <row r="66" spans="1:18" s="4" customFormat="1" ht="11.25" hidden="1" customHeight="1">
      <c r="E66" s="4">
        <f>58.65/4</f>
        <v>14.6625</v>
      </c>
      <c r="G66" s="2">
        <f t="shared" si="12"/>
        <v>14.6625</v>
      </c>
      <c r="I66" s="240" t="s">
        <v>433</v>
      </c>
      <c r="J66" s="50">
        <v>43710</v>
      </c>
      <c r="K66" s="8" t="s">
        <v>435</v>
      </c>
      <c r="N66" s="8"/>
      <c r="P66" s="134"/>
    </row>
    <row r="67" spans="1:18" s="4" customFormat="1" ht="13.15" hidden="1">
      <c r="D67" s="4">
        <f>850.06/4</f>
        <v>212.51499999999999</v>
      </c>
      <c r="G67" s="2">
        <f t="shared" si="12"/>
        <v>212.51499999999999</v>
      </c>
      <c r="I67" s="240" t="s">
        <v>430</v>
      </c>
      <c r="J67" s="50">
        <v>43710</v>
      </c>
      <c r="K67" s="287" t="s">
        <v>436</v>
      </c>
      <c r="N67" s="8"/>
      <c r="P67" s="134"/>
    </row>
    <row r="68" spans="1:18" s="4" customFormat="1" ht="13.15" hidden="1">
      <c r="E68" s="4">
        <f>130/1.2*0.75</f>
        <v>81.25</v>
      </c>
      <c r="G68" s="2">
        <f t="shared" si="12"/>
        <v>81.25</v>
      </c>
      <c r="I68" s="240" t="s">
        <v>327</v>
      </c>
      <c r="J68" s="50">
        <v>43729</v>
      </c>
      <c r="K68" s="287" t="s">
        <v>330</v>
      </c>
      <c r="N68" s="8"/>
      <c r="P68" s="134"/>
    </row>
    <row r="69" spans="1:18" s="4" customFormat="1" ht="12" hidden="1" customHeight="1">
      <c r="D69" s="4">
        <v>88.13</v>
      </c>
      <c r="G69" s="2">
        <f t="shared" si="12"/>
        <v>88.13</v>
      </c>
      <c r="I69" s="240" t="s">
        <v>437</v>
      </c>
      <c r="J69" s="50">
        <v>43856</v>
      </c>
      <c r="K69" s="287" t="s">
        <v>384</v>
      </c>
      <c r="L69" s="267"/>
      <c r="M69" s="267"/>
      <c r="N69" s="266"/>
      <c r="O69" s="267"/>
      <c r="P69" s="268"/>
      <c r="Q69" s="267"/>
    </row>
    <row r="70" spans="1:18" s="4" customFormat="1" ht="13.15" hidden="1">
      <c r="G70" s="2">
        <f t="shared" si="12"/>
        <v>0</v>
      </c>
      <c r="I70" s="240"/>
      <c r="J70" s="50"/>
      <c r="K70" s="287"/>
      <c r="N70" s="8"/>
      <c r="P70" s="134"/>
    </row>
    <row r="71" spans="1:18" s="4" customFormat="1" ht="25.9" hidden="1">
      <c r="D71" s="4">
        <v>1049.03</v>
      </c>
      <c r="G71" s="271">
        <f t="shared" si="12"/>
        <v>1049.03</v>
      </c>
      <c r="I71" s="240" t="s">
        <v>438</v>
      </c>
      <c r="J71" s="50">
        <v>43919</v>
      </c>
      <c r="K71" s="270" t="s">
        <v>439</v>
      </c>
      <c r="N71" s="8"/>
      <c r="P71" s="134"/>
      <c r="R71" s="4" t="s">
        <v>440</v>
      </c>
    </row>
    <row r="72" spans="1:18" s="4" customFormat="1" ht="25.9" hidden="1">
      <c r="D72" s="4">
        <v>-1036.17</v>
      </c>
      <c r="G72" s="271">
        <f t="shared" si="12"/>
        <v>-1036.17</v>
      </c>
      <c r="I72" s="240" t="s">
        <v>441</v>
      </c>
      <c r="J72" s="50">
        <v>43919</v>
      </c>
      <c r="K72" s="270" t="s">
        <v>442</v>
      </c>
      <c r="N72" s="8"/>
      <c r="P72" s="134"/>
      <c r="R72" s="4" t="s">
        <v>440</v>
      </c>
    </row>
    <row r="73" spans="1:18" s="4" customFormat="1" ht="13.15" hidden="1">
      <c r="C73" s="4">
        <v>13.95</v>
      </c>
      <c r="G73" s="271">
        <f t="shared" si="12"/>
        <v>13.95</v>
      </c>
      <c r="I73" s="240" t="s">
        <v>443</v>
      </c>
      <c r="J73" s="50">
        <v>43732</v>
      </c>
      <c r="K73" s="270" t="s">
        <v>444</v>
      </c>
      <c r="N73" s="8"/>
      <c r="P73" s="134"/>
    </row>
    <row r="74" spans="1:18" s="4" customFormat="1" ht="13.15" hidden="1">
      <c r="E74" s="4">
        <v>258</v>
      </c>
      <c r="G74" s="271">
        <f>SUM(A74:E74)</f>
        <v>258</v>
      </c>
      <c r="I74" s="240" t="s">
        <v>445</v>
      </c>
      <c r="J74" s="50">
        <v>43866</v>
      </c>
      <c r="K74" s="282" t="s">
        <v>446</v>
      </c>
      <c r="N74" s="8"/>
      <c r="P74" s="134"/>
    </row>
    <row r="75" spans="1:18" s="4" customFormat="1" ht="13.15" hidden="1">
      <c r="D75" s="4">
        <v>68.5</v>
      </c>
      <c r="G75" s="271">
        <f>SUM(A75:E75)</f>
        <v>68.5</v>
      </c>
      <c r="I75" s="240" t="s">
        <v>445</v>
      </c>
      <c r="J75" s="50">
        <v>43866</v>
      </c>
      <c r="K75" s="270" t="s">
        <v>447</v>
      </c>
      <c r="N75" s="8"/>
      <c r="P75" s="134"/>
    </row>
    <row r="76" spans="1:18" s="4" customFormat="1" ht="13.15" hidden="1">
      <c r="D76" s="4">
        <v>234</v>
      </c>
      <c r="G76" s="271">
        <f>SUM(A76:E76)</f>
        <v>234</v>
      </c>
      <c r="I76" s="240" t="s">
        <v>448</v>
      </c>
      <c r="J76" s="50">
        <v>43879</v>
      </c>
      <c r="K76" s="270" t="s">
        <v>449</v>
      </c>
      <c r="N76" s="8"/>
      <c r="P76" s="134"/>
      <c r="R76" s="285">
        <f>SUM(G71:G76)</f>
        <v>587.30999999999995</v>
      </c>
    </row>
    <row r="77" spans="1:18" s="4" customFormat="1" ht="13.15" hidden="1">
      <c r="G77" s="2">
        <f t="shared" si="12"/>
        <v>0</v>
      </c>
      <c r="I77" s="237"/>
      <c r="J77" s="50"/>
      <c r="N77" s="8"/>
      <c r="P77" s="134"/>
    </row>
    <row r="78" spans="1:18" s="4" customFormat="1" ht="18.95" hidden="1" customHeight="1" thickBot="1">
      <c r="A78" s="54">
        <f>SUM(A62:A77)</f>
        <v>0</v>
      </c>
      <c r="B78" s="54">
        <f>SUM(B62:B77)</f>
        <v>0</v>
      </c>
      <c r="C78" s="54">
        <f>SUM(C62:C77)</f>
        <v>13.95</v>
      </c>
      <c r="D78" s="54">
        <f>SUM(D62:D77)</f>
        <v>885.32071428571408</v>
      </c>
      <c r="E78" s="54">
        <f>SUM(E62:E77)</f>
        <v>360.77250000000004</v>
      </c>
      <c r="F78" s="54"/>
      <c r="G78" s="54">
        <f>SUM(G62:G77)</f>
        <v>1260.0432142857142</v>
      </c>
      <c r="H78" s="58"/>
      <c r="I78" s="237"/>
      <c r="J78" s="50"/>
    </row>
    <row r="79" spans="1:18" s="4" customFormat="1" ht="30" hidden="1" customHeight="1">
      <c r="I79" s="242"/>
      <c r="J79" s="50"/>
      <c r="L79" s="161"/>
    </row>
    <row r="80" spans="1:18" s="4" customFormat="1" ht="13.15">
      <c r="G80" s="2"/>
      <c r="I80" s="240"/>
      <c r="J80" s="50"/>
      <c r="K80" s="287"/>
      <c r="N80" s="8"/>
      <c r="P80" s="134"/>
    </row>
    <row r="81" spans="1:18" s="4" customFormat="1" ht="13.15">
      <c r="A81" s="288" t="s">
        <v>385</v>
      </c>
      <c r="B81" s="288"/>
      <c r="C81" s="288"/>
      <c r="D81" s="288"/>
      <c r="G81" s="2"/>
      <c r="I81" s="240"/>
      <c r="J81" s="50"/>
      <c r="K81" s="287"/>
      <c r="N81" s="8"/>
      <c r="P81" s="134"/>
    </row>
    <row r="82" spans="1:18" ht="13.15">
      <c r="A82" s="289" t="s">
        <v>272</v>
      </c>
      <c r="B82" s="288"/>
      <c r="C82" s="288"/>
      <c r="D82" s="289"/>
      <c r="E82" s="4"/>
      <c r="F82" s="4"/>
      <c r="G82" s="4"/>
      <c r="H82" s="4"/>
      <c r="I82" s="242"/>
      <c r="J82" s="50"/>
      <c r="K82" s="4"/>
      <c r="L82" s="161"/>
      <c r="M82" s="4"/>
      <c r="N82" s="4"/>
      <c r="O82" s="4"/>
      <c r="P82" s="4"/>
      <c r="Q82" s="4"/>
      <c r="R82" s="4"/>
    </row>
    <row r="83" spans="1:18" ht="13.15">
      <c r="A83" s="288" t="s">
        <v>334</v>
      </c>
      <c r="B83" s="288"/>
      <c r="C83" s="288"/>
      <c r="D83" s="288"/>
      <c r="E83" s="2"/>
      <c r="F83" s="2"/>
      <c r="G83" s="2"/>
      <c r="H83" s="2"/>
      <c r="I83" s="236"/>
      <c r="J83" s="234"/>
      <c r="K83" s="2"/>
      <c r="L83" s="4"/>
      <c r="M83" s="4"/>
      <c r="N83" s="4"/>
      <c r="O83" s="4"/>
      <c r="P83" s="4"/>
      <c r="Q83" s="4"/>
      <c r="R83" s="4"/>
    </row>
    <row r="84" spans="1:18" s="4" customFormat="1" ht="13.15">
      <c r="A84" s="2"/>
      <c r="B84" s="2"/>
      <c r="C84" s="2"/>
      <c r="D84" s="2"/>
      <c r="E84" s="2"/>
      <c r="F84" s="2"/>
      <c r="G84" s="2"/>
      <c r="H84" s="2"/>
      <c r="I84" s="236"/>
      <c r="J84" s="234"/>
      <c r="K84" s="2"/>
    </row>
    <row r="85" spans="1:18" ht="26.65" customHeight="1">
      <c r="A85" s="565" t="s">
        <v>305</v>
      </c>
      <c r="B85" s="565"/>
      <c r="C85" s="565"/>
      <c r="D85" s="565"/>
      <c r="E85" s="565"/>
      <c r="F85" s="565"/>
      <c r="G85" s="565"/>
      <c r="H85" s="565"/>
      <c r="I85" s="565"/>
      <c r="J85" s="565"/>
      <c r="K85" s="565"/>
      <c r="L85" s="4"/>
      <c r="M85" s="4"/>
      <c r="N85" s="4"/>
      <c r="O85" s="4"/>
      <c r="P85" s="4"/>
      <c r="Q85" s="4"/>
      <c r="R85" s="4"/>
    </row>
    <row r="86" spans="1:18" ht="20.25" customHeight="1">
      <c r="A86" s="2"/>
      <c r="B86" s="2"/>
      <c r="C86" s="2"/>
      <c r="D86" s="2"/>
      <c r="E86" s="2"/>
      <c r="F86" s="2"/>
      <c r="G86" s="2"/>
      <c r="H86" s="2"/>
      <c r="I86" s="236"/>
      <c r="J86" s="234"/>
      <c r="K86" s="2"/>
      <c r="L86" s="4"/>
      <c r="M86" s="4"/>
      <c r="N86" s="4"/>
      <c r="O86" s="4"/>
      <c r="P86" s="4"/>
      <c r="Q86" s="4"/>
      <c r="R86" s="4"/>
    </row>
    <row r="87" spans="1:18" ht="24.75" customHeight="1">
      <c r="A87" s="57" t="s">
        <v>207</v>
      </c>
      <c r="B87" s="57" t="s">
        <v>208</v>
      </c>
      <c r="C87" s="57" t="s">
        <v>209</v>
      </c>
      <c r="D87" s="57" t="s">
        <v>210</v>
      </c>
      <c r="E87" s="57" t="s">
        <v>212</v>
      </c>
      <c r="F87" s="57"/>
      <c r="G87" s="57" t="s">
        <v>306</v>
      </c>
      <c r="H87" s="58"/>
      <c r="I87" s="51" t="s">
        <v>307</v>
      </c>
      <c r="J87" s="51" t="s">
        <v>53</v>
      </c>
      <c r="K87" s="51" t="s">
        <v>308</v>
      </c>
      <c r="L87" s="4"/>
      <c r="M87" s="4"/>
      <c r="N87" s="4"/>
      <c r="O87" s="4"/>
      <c r="P87" s="4"/>
      <c r="Q87" s="4"/>
      <c r="R87" s="4"/>
    </row>
    <row r="88" spans="1:18" ht="20.25" customHeight="1">
      <c r="A88" s="194"/>
      <c r="B88" s="194"/>
      <c r="C88" s="194"/>
      <c r="D88" s="194"/>
      <c r="E88" s="194"/>
      <c r="F88" s="194"/>
      <c r="G88" s="2">
        <f>SUM(A88:E88)</f>
        <v>0</v>
      </c>
      <c r="H88" s="4"/>
      <c r="I88" s="240"/>
      <c r="J88" s="50"/>
      <c r="K88" s="287"/>
      <c r="L88" s="250"/>
      <c r="M88" s="4"/>
      <c r="N88" s="4"/>
      <c r="O88" s="4"/>
      <c r="P88" s="4"/>
      <c r="Q88" s="250"/>
      <c r="R88" s="4"/>
    </row>
    <row r="89" spans="1:18" ht="20.25" customHeight="1">
      <c r="A89" s="4"/>
      <c r="B89" s="4"/>
      <c r="C89" s="4"/>
      <c r="D89" s="4"/>
      <c r="E89" s="4"/>
      <c r="F89" s="4"/>
      <c r="G89" s="2">
        <f>SUM(A89:E89)</f>
        <v>0</v>
      </c>
      <c r="H89" s="4"/>
      <c r="I89" s="240"/>
      <c r="J89" s="50"/>
      <c r="K89" s="8"/>
      <c r="L89" s="4"/>
      <c r="M89" s="4"/>
      <c r="N89" s="8"/>
      <c r="O89" s="4"/>
      <c r="P89" s="134"/>
      <c r="Q89" s="4"/>
      <c r="R89" s="4"/>
    </row>
    <row r="90" spans="1:18" ht="20.25" customHeight="1">
      <c r="A90" s="194"/>
      <c r="B90" s="194"/>
      <c r="C90" s="194"/>
      <c r="D90" s="4"/>
      <c r="E90" s="194"/>
      <c r="F90" s="194"/>
      <c r="G90" s="2">
        <f>SUM(A90:E90)</f>
        <v>0</v>
      </c>
      <c r="H90" s="4"/>
      <c r="I90" s="240"/>
      <c r="J90" s="50"/>
      <c r="K90" s="8"/>
      <c r="L90" s="250"/>
      <c r="M90" s="4"/>
      <c r="N90" s="4"/>
      <c r="O90" s="4"/>
      <c r="P90" s="4"/>
      <c r="Q90" s="250"/>
      <c r="R90" s="4"/>
    </row>
    <row r="91" spans="1:18" ht="20.25" customHeight="1">
      <c r="A91" s="4"/>
      <c r="B91" s="4"/>
      <c r="C91" s="4"/>
      <c r="D91" s="4"/>
      <c r="E91" s="4"/>
      <c r="F91" s="4"/>
      <c r="G91" s="2">
        <f>SUM(A91:E91)</f>
        <v>0</v>
      </c>
      <c r="H91" s="4"/>
      <c r="I91" s="240"/>
      <c r="J91" s="50"/>
      <c r="K91" s="8"/>
      <c r="L91" s="4"/>
      <c r="M91" s="4"/>
      <c r="N91" s="8"/>
      <c r="O91" s="4"/>
      <c r="P91" s="134"/>
      <c r="Q91" s="4"/>
      <c r="R91" s="4"/>
    </row>
    <row r="92" spans="1:18" ht="20.25" customHeight="1">
      <c r="A92" s="4"/>
      <c r="B92" s="4"/>
      <c r="C92" s="4"/>
      <c r="D92" s="4"/>
      <c r="E92" s="4"/>
      <c r="F92" s="4"/>
      <c r="G92" s="2">
        <f t="shared" ref="G92:G95" si="13">SUM(A92:E92)</f>
        <v>0</v>
      </c>
      <c r="H92" s="4"/>
      <c r="I92" s="240"/>
      <c r="J92" s="50"/>
      <c r="K92" s="287"/>
      <c r="L92" s="4"/>
      <c r="M92" s="4"/>
      <c r="N92" s="8"/>
      <c r="O92" s="4"/>
      <c r="P92" s="134"/>
      <c r="Q92" s="4"/>
      <c r="R92" s="4"/>
    </row>
    <row r="93" spans="1:18" ht="20.25" customHeight="1">
      <c r="A93" s="4"/>
      <c r="B93" s="4"/>
      <c r="C93" s="4"/>
      <c r="D93" s="4"/>
      <c r="E93" s="4"/>
      <c r="F93" s="4"/>
      <c r="G93" s="2">
        <f t="shared" si="13"/>
        <v>0</v>
      </c>
      <c r="H93" s="4"/>
      <c r="I93" s="240"/>
      <c r="J93" s="50"/>
      <c r="K93" s="287"/>
      <c r="L93" s="4"/>
      <c r="M93" s="4"/>
      <c r="N93" s="8"/>
      <c r="O93" s="4"/>
      <c r="P93" s="134"/>
      <c r="Q93" s="4"/>
      <c r="R93" s="4"/>
    </row>
    <row r="94" spans="1:18" ht="20.25" customHeight="1">
      <c r="A94" s="4"/>
      <c r="B94" s="4"/>
      <c r="C94" s="4"/>
      <c r="D94" s="4"/>
      <c r="E94" s="4"/>
      <c r="F94" s="4"/>
      <c r="G94" s="2">
        <f t="shared" si="13"/>
        <v>0</v>
      </c>
      <c r="H94" s="4"/>
      <c r="I94" s="240"/>
      <c r="J94" s="50"/>
      <c r="K94" s="287"/>
      <c r="L94" s="267"/>
      <c r="M94" s="267"/>
      <c r="N94" s="266"/>
      <c r="O94" s="267"/>
      <c r="P94" s="268"/>
      <c r="Q94" s="267"/>
      <c r="R94" s="4"/>
    </row>
    <row r="95" spans="1:18" ht="20.25" customHeight="1">
      <c r="A95" s="4"/>
      <c r="B95" s="4"/>
      <c r="C95" s="4"/>
      <c r="D95" s="4"/>
      <c r="E95" s="4"/>
      <c r="F95" s="4"/>
      <c r="G95" s="2">
        <f t="shared" si="13"/>
        <v>0</v>
      </c>
      <c r="H95" s="4"/>
      <c r="I95" s="240"/>
      <c r="J95" s="50"/>
      <c r="K95" s="287"/>
      <c r="L95" s="4"/>
      <c r="M95" s="4"/>
      <c r="N95" s="8"/>
      <c r="O95" s="4"/>
      <c r="P95" s="134"/>
      <c r="Q95" s="4"/>
      <c r="R95" s="4"/>
    </row>
    <row r="96" spans="1:18" ht="20.25" customHeight="1">
      <c r="A96" s="4"/>
      <c r="B96" s="4"/>
      <c r="C96" s="4"/>
      <c r="D96" s="4"/>
      <c r="E96" s="4"/>
      <c r="F96" s="4"/>
      <c r="G96" s="2">
        <f t="shared" ref="G96" si="14">SUM(A96:E96)</f>
        <v>0</v>
      </c>
      <c r="H96" s="4"/>
      <c r="I96" s="237"/>
      <c r="J96" s="50"/>
      <c r="K96" s="4"/>
      <c r="L96" s="4"/>
      <c r="M96" s="4"/>
      <c r="N96" s="8"/>
      <c r="O96" s="4"/>
      <c r="P96" s="134"/>
      <c r="Q96" s="4"/>
      <c r="R96" s="4"/>
    </row>
    <row r="97" spans="1:18" ht="20.25" customHeight="1" thickBot="1">
      <c r="A97" s="54">
        <f>SUM(A88:A96)</f>
        <v>0</v>
      </c>
      <c r="B97" s="54">
        <f>SUM(B88:B96)</f>
        <v>0</v>
      </c>
      <c r="C97" s="54">
        <f>SUM(C88:C96)</f>
        <v>0</v>
      </c>
      <c r="D97" s="54">
        <f>SUM(D88:D96)</f>
        <v>0</v>
      </c>
      <c r="E97" s="54">
        <f>SUM(E88:E96)</f>
        <v>0</v>
      </c>
      <c r="F97" s="54"/>
      <c r="G97" s="54">
        <f>SUM(G88:G96)</f>
        <v>0</v>
      </c>
      <c r="H97" s="58"/>
      <c r="I97" s="237"/>
      <c r="J97" s="50"/>
      <c r="K97" s="4"/>
      <c r="L97" s="4"/>
      <c r="M97" s="4"/>
      <c r="N97" s="4"/>
      <c r="O97" s="4"/>
      <c r="P97" s="4"/>
      <c r="Q97" s="4"/>
      <c r="R97" s="4"/>
    </row>
    <row r="98" spans="1:18" ht="20.25" customHeight="1"/>
  </sheetData>
  <mergeCells count="4">
    <mergeCell ref="A6:K6"/>
    <mergeCell ref="A35:K35"/>
    <mergeCell ref="A59:K59"/>
    <mergeCell ref="A85:K85"/>
  </mergeCells>
  <pageMargins left="0.39370078740157483" right="0" top="0.39370078740157483" bottom="0.78740157480314965" header="0.51181102362204722" footer="0.51181102362204722"/>
  <pageSetup paperSize="8" orientation="landscape" r:id="rId1"/>
  <headerFooter alignWithMargins="0"/>
  <ignoredErrors>
    <ignoredError sqref="G43 G39:G42 G49"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O103"/>
  <sheetViews>
    <sheetView topLeftCell="A40" zoomScale="75" zoomScaleNormal="75" workbookViewId="0">
      <selection activeCell="K65" sqref="K65"/>
    </sheetView>
  </sheetViews>
  <sheetFormatPr defaultColWidth="9.1328125" defaultRowHeight="30" customHeight="1"/>
  <cols>
    <col min="1" max="1" width="10.265625" style="16" customWidth="1"/>
    <col min="2" max="2" width="10.59765625" style="16" customWidth="1"/>
    <col min="3" max="3" width="11.59765625" style="16" customWidth="1"/>
    <col min="4" max="4" width="10.59765625" style="16" customWidth="1"/>
    <col min="5" max="5" width="11.73046875" style="16" bestFit="1" customWidth="1"/>
    <col min="6" max="6" width="1.59765625" style="16" customWidth="1"/>
    <col min="7" max="7" width="10.86328125" style="26" bestFit="1" customWidth="1"/>
    <col min="8" max="8" width="2.1328125" style="16" customWidth="1"/>
    <col min="9" max="9" width="21.265625" style="16" customWidth="1"/>
    <col min="10" max="10" width="11.3984375" style="20" customWidth="1"/>
    <col min="11" max="11" width="75" style="16" customWidth="1"/>
    <col min="12" max="12" width="13.3984375" style="16" bestFit="1" customWidth="1"/>
    <col min="13" max="13" width="9.1328125" style="79" hidden="1" customWidth="1"/>
    <col min="14" max="14" width="9.1328125" style="16" hidden="1" customWidth="1"/>
    <col min="15" max="15" width="9.1328125" style="16" customWidth="1"/>
    <col min="16" max="16" width="9.1328125" style="16"/>
    <col min="17" max="17" width="22" style="107" customWidth="1"/>
    <col min="18" max="18" width="19.59765625" style="4" bestFit="1" customWidth="1"/>
    <col min="19" max="19" width="9.1328125" style="4"/>
    <col min="20" max="20" width="35.86328125" style="4" bestFit="1" customWidth="1"/>
    <col min="21" max="26" width="9.1328125" style="4"/>
    <col min="27" max="27" width="16.73046875" style="4" bestFit="1" customWidth="1"/>
    <col min="28" max="30" width="9.1328125" style="4"/>
    <col min="31" max="16384" width="9.1328125" style="16"/>
  </cols>
  <sheetData>
    <row r="1" spans="1:43" s="4" customFormat="1" ht="13.5" hidden="1" customHeight="1">
      <c r="A1" s="100" t="s">
        <v>450</v>
      </c>
      <c r="B1" s="100"/>
      <c r="C1" s="100"/>
      <c r="D1" s="100"/>
      <c r="E1" s="100"/>
      <c r="G1" s="2"/>
      <c r="J1" s="10"/>
      <c r="M1" s="80" t="s">
        <v>300</v>
      </c>
      <c r="Q1" s="107"/>
    </row>
    <row r="2" spans="1:43" s="2" customFormat="1" ht="13.5" hidden="1" customHeight="1">
      <c r="A2" s="102" t="s">
        <v>451</v>
      </c>
      <c r="B2" s="100"/>
      <c r="C2" s="100"/>
      <c r="D2" s="102"/>
      <c r="E2" s="102"/>
      <c r="J2" s="3"/>
      <c r="M2" s="77" t="s">
        <v>301</v>
      </c>
      <c r="Q2" s="172"/>
    </row>
    <row r="3" spans="1:43" s="2" customFormat="1" ht="13.5" hidden="1" customHeight="1">
      <c r="A3" s="100" t="s">
        <v>302</v>
      </c>
      <c r="B3" s="100"/>
      <c r="C3" s="100"/>
      <c r="D3" s="100"/>
      <c r="E3" s="100"/>
      <c r="J3" s="3"/>
      <c r="M3" s="77" t="s">
        <v>303</v>
      </c>
      <c r="Q3" s="172"/>
    </row>
    <row r="4" spans="1:43" s="2" customFormat="1" ht="13.5" hidden="1" customHeight="1">
      <c r="J4" s="3"/>
      <c r="M4" s="77"/>
      <c r="Q4" s="172"/>
    </row>
    <row r="5" spans="1:43" s="4" customFormat="1" ht="13.5" hidden="1" customHeight="1">
      <c r="A5" s="4" t="s">
        <v>304</v>
      </c>
      <c r="C5" s="6">
        <v>43190</v>
      </c>
      <c r="D5" s="2"/>
      <c r="E5" s="2"/>
      <c r="F5" s="2"/>
      <c r="G5" s="2"/>
      <c r="H5" s="2"/>
      <c r="I5" s="2"/>
      <c r="J5" s="3"/>
      <c r="K5" s="2"/>
      <c r="M5" s="80"/>
      <c r="Q5" s="107"/>
    </row>
    <row r="6" spans="1:43" s="4" customFormat="1" ht="36.950000000000003" hidden="1" customHeight="1">
      <c r="A6" s="565" t="s">
        <v>305</v>
      </c>
      <c r="B6" s="565"/>
      <c r="C6" s="565"/>
      <c r="D6" s="565"/>
      <c r="E6" s="565"/>
      <c r="F6" s="565"/>
      <c r="G6" s="565"/>
      <c r="H6" s="565"/>
      <c r="I6" s="565"/>
      <c r="J6" s="565"/>
      <c r="K6" s="565"/>
      <c r="M6" s="80"/>
      <c r="Q6" s="107"/>
    </row>
    <row r="7" spans="1:43" s="4" customFormat="1" ht="30" hidden="1" customHeight="1">
      <c r="A7" s="2"/>
      <c r="B7" s="2"/>
      <c r="C7" s="2"/>
      <c r="D7" s="2"/>
      <c r="E7" s="2"/>
      <c r="F7" s="2"/>
      <c r="G7" s="2"/>
      <c r="H7" s="2"/>
      <c r="I7" s="2"/>
      <c r="J7" s="3"/>
      <c r="K7" s="2"/>
      <c r="M7" s="80"/>
      <c r="Q7" s="107"/>
    </row>
    <row r="8" spans="1:43" s="4" customFormat="1" ht="58.5" hidden="1" customHeight="1">
      <c r="A8" s="7" t="s">
        <v>207</v>
      </c>
      <c r="B8" s="7" t="s">
        <v>208</v>
      </c>
      <c r="C8" s="7" t="s">
        <v>209</v>
      </c>
      <c r="D8" s="7" t="s">
        <v>210</v>
      </c>
      <c r="E8" s="7" t="s">
        <v>212</v>
      </c>
      <c r="F8" s="7"/>
      <c r="G8" s="7" t="s">
        <v>306</v>
      </c>
      <c r="H8" s="7"/>
      <c r="I8" s="7" t="s">
        <v>307</v>
      </c>
      <c r="J8" s="9" t="s">
        <v>53</v>
      </c>
      <c r="K8" s="7" t="s">
        <v>308</v>
      </c>
      <c r="M8" s="80"/>
      <c r="Q8" s="107"/>
    </row>
    <row r="9" spans="1:43" s="18" customFormat="1" ht="30" hidden="1" customHeight="1">
      <c r="A9" s="44"/>
      <c r="B9" s="44"/>
      <c r="C9" s="44"/>
      <c r="D9" s="44"/>
      <c r="E9" s="44">
        <f>108.33*0.75</f>
        <v>81.247500000000002</v>
      </c>
      <c r="F9" s="44"/>
      <c r="G9" s="108">
        <f t="shared" ref="G9:G15" si="0">SUM(A9:E9)</f>
        <v>81.247500000000002</v>
      </c>
      <c r="H9" s="4"/>
      <c r="I9" s="4" t="s">
        <v>309</v>
      </c>
      <c r="J9" s="10">
        <v>43002</v>
      </c>
      <c r="K9" s="4" t="s">
        <v>310</v>
      </c>
      <c r="L9" s="41"/>
      <c r="M9" s="81"/>
      <c r="N9" s="41"/>
      <c r="O9" s="120" t="s">
        <v>311</v>
      </c>
      <c r="P9" s="41"/>
      <c r="Q9" s="107"/>
      <c r="R9" s="41"/>
      <c r="S9" s="41"/>
      <c r="T9" s="41"/>
      <c r="U9" s="41"/>
      <c r="V9" s="41"/>
      <c r="W9" s="41"/>
      <c r="X9" s="41"/>
      <c r="Y9" s="41"/>
      <c r="Z9" s="41"/>
      <c r="AA9" s="41"/>
      <c r="AB9" s="41"/>
      <c r="AC9" s="41"/>
      <c r="AD9" s="41"/>
    </row>
    <row r="10" spans="1:43" ht="30" hidden="1" customHeight="1">
      <c r="A10" s="63"/>
      <c r="B10" s="63"/>
      <c r="C10" s="63"/>
      <c r="D10" s="63"/>
      <c r="E10" s="44">
        <f>200*0.75</f>
        <v>150</v>
      </c>
      <c r="F10" s="62"/>
      <c r="G10" s="146">
        <f t="shared" si="0"/>
        <v>150</v>
      </c>
      <c r="H10" s="4"/>
      <c r="I10" s="4" t="s">
        <v>379</v>
      </c>
      <c r="J10" s="10">
        <v>43001</v>
      </c>
      <c r="K10" s="4" t="s">
        <v>378</v>
      </c>
      <c r="L10" s="4"/>
      <c r="M10" s="80"/>
      <c r="N10" s="4"/>
      <c r="O10" s="120" t="s">
        <v>311</v>
      </c>
      <c r="P10" s="4"/>
    </row>
    <row r="11" spans="1:43" s="18" customFormat="1" ht="30" hidden="1" customHeight="1">
      <c r="A11" s="44"/>
      <c r="B11" s="44"/>
      <c r="C11" s="44"/>
      <c r="D11" s="44"/>
      <c r="E11" s="44">
        <v>290</v>
      </c>
      <c r="F11" s="44"/>
      <c r="G11" s="108">
        <f t="shared" si="0"/>
        <v>290</v>
      </c>
      <c r="H11" s="4"/>
      <c r="I11" s="4" t="s">
        <v>379</v>
      </c>
      <c r="J11" s="10">
        <v>43009</v>
      </c>
      <c r="K11" s="4" t="s">
        <v>452</v>
      </c>
      <c r="L11" s="41"/>
      <c r="M11" s="81"/>
      <c r="N11" s="74"/>
      <c r="O11" s="120" t="s">
        <v>311</v>
      </c>
      <c r="P11" s="41"/>
      <c r="Q11" s="107"/>
      <c r="R11" s="41"/>
      <c r="S11" s="41"/>
      <c r="T11" s="41"/>
      <c r="U11" s="41"/>
      <c r="V11" s="41"/>
      <c r="W11" s="41"/>
      <c r="X11" s="41"/>
      <c r="Y11" s="41"/>
      <c r="Z11" s="41"/>
      <c r="AA11" s="41"/>
      <c r="AB11" s="41"/>
      <c r="AC11" s="41"/>
      <c r="AD11" s="41"/>
    </row>
    <row r="12" spans="1:43" s="18" customFormat="1" ht="30" hidden="1" customHeight="1">
      <c r="A12" s="44"/>
      <c r="B12" s="44"/>
      <c r="C12" s="44"/>
      <c r="D12" s="44"/>
      <c r="E12" s="44">
        <v>395.83</v>
      </c>
      <c r="F12" s="44"/>
      <c r="G12" s="108">
        <f t="shared" si="0"/>
        <v>395.83</v>
      </c>
      <c r="H12" s="4"/>
      <c r="I12" s="4" t="s">
        <v>453</v>
      </c>
      <c r="J12" s="10">
        <v>43009</v>
      </c>
      <c r="K12" s="4" t="s">
        <v>454</v>
      </c>
      <c r="L12" s="41"/>
      <c r="M12" s="81"/>
      <c r="N12" s="74"/>
      <c r="O12" s="120" t="s">
        <v>311</v>
      </c>
      <c r="P12" s="41"/>
      <c r="Q12" s="107"/>
      <c r="R12" s="41"/>
      <c r="S12" s="41"/>
      <c r="T12" s="41"/>
      <c r="U12" s="41"/>
      <c r="V12" s="41"/>
      <c r="W12" s="41"/>
      <c r="X12" s="41"/>
      <c r="Y12" s="41"/>
      <c r="Z12" s="41"/>
      <c r="AA12" s="41"/>
      <c r="AB12" s="41"/>
      <c r="AC12" s="41"/>
      <c r="AD12" s="41"/>
    </row>
    <row r="13" spans="1:43" s="18" customFormat="1" ht="40.5" hidden="1" customHeight="1">
      <c r="A13" s="44"/>
      <c r="B13" s="44"/>
      <c r="C13" s="44"/>
      <c r="D13" s="44">
        <v>2160.37</v>
      </c>
      <c r="E13" s="44"/>
      <c r="F13" s="44"/>
      <c r="G13" s="108">
        <f t="shared" si="0"/>
        <v>2160.37</v>
      </c>
      <c r="H13" s="4"/>
      <c r="I13" s="75">
        <v>3100961586</v>
      </c>
      <c r="J13" s="10">
        <v>43061</v>
      </c>
      <c r="K13" s="8" t="s">
        <v>455</v>
      </c>
      <c r="L13" s="41"/>
      <c r="M13" s="81"/>
      <c r="N13" s="74"/>
      <c r="O13" s="126" t="s">
        <v>314</v>
      </c>
      <c r="P13" s="41"/>
      <c r="Q13" s="107"/>
      <c r="R13" s="41"/>
      <c r="S13" s="41"/>
      <c r="T13" s="41"/>
      <c r="U13" s="41"/>
      <c r="V13" s="41"/>
      <c r="W13" s="41"/>
      <c r="X13" s="41"/>
      <c r="Y13" s="41"/>
      <c r="Z13" s="41"/>
      <c r="AA13" s="41"/>
      <c r="AB13" s="41"/>
      <c r="AC13" s="41"/>
      <c r="AD13" s="41"/>
    </row>
    <row r="14" spans="1:43" ht="34.5" hidden="1" customHeight="1">
      <c r="A14" s="62"/>
      <c r="B14" s="62"/>
      <c r="C14" s="62"/>
      <c r="D14" s="62">
        <v>163.77000000000001</v>
      </c>
      <c r="E14" s="62"/>
      <c r="F14" s="62"/>
      <c r="G14" s="146">
        <f t="shared" si="0"/>
        <v>163.77000000000001</v>
      </c>
      <c r="H14" s="4"/>
      <c r="I14" s="75">
        <v>3100940942</v>
      </c>
      <c r="J14" s="42">
        <v>43170</v>
      </c>
      <c r="K14" s="4" t="s">
        <v>456</v>
      </c>
      <c r="L14" s="64"/>
      <c r="M14" s="64"/>
      <c r="N14" s="64"/>
      <c r="O14" s="157" t="s">
        <v>407</v>
      </c>
      <c r="P14" s="64"/>
      <c r="Q14" s="173"/>
      <c r="R14" s="64"/>
      <c r="S14"/>
      <c r="T14"/>
      <c r="U14"/>
      <c r="V14"/>
      <c r="W14"/>
      <c r="X14"/>
      <c r="Y14"/>
      <c r="Z14"/>
      <c r="AA14"/>
      <c r="AB14"/>
      <c r="AC14"/>
      <c r="AD14"/>
      <c r="AE14"/>
      <c r="AF14"/>
      <c r="AG14"/>
      <c r="AH14"/>
      <c r="AI14"/>
      <c r="AJ14"/>
      <c r="AK14"/>
      <c r="AL14"/>
      <c r="AM14"/>
      <c r="AN14"/>
      <c r="AO14"/>
      <c r="AP14"/>
      <c r="AQ14"/>
    </row>
    <row r="15" spans="1:43" ht="30" hidden="1" customHeight="1">
      <c r="A15" s="40"/>
      <c r="B15" s="40"/>
      <c r="C15" s="40"/>
      <c r="D15" s="40"/>
      <c r="E15" s="40"/>
      <c r="F15" s="40"/>
      <c r="G15" s="108">
        <f t="shared" si="0"/>
        <v>0</v>
      </c>
      <c r="H15" s="4"/>
      <c r="I15" s="4"/>
      <c r="J15" s="10"/>
      <c r="K15" s="4"/>
      <c r="L15" s="4"/>
      <c r="M15" s="80"/>
      <c r="N15" s="4"/>
      <c r="O15" s="107"/>
      <c r="P15" s="4"/>
    </row>
    <row r="16" spans="1:43" ht="30" hidden="1" customHeight="1" thickBot="1">
      <c r="A16" s="54">
        <f>SUM(A9:A15)</f>
        <v>0</v>
      </c>
      <c r="B16" s="54">
        <f>SUM(B9:B15)</f>
        <v>0</v>
      </c>
      <c r="C16" s="54">
        <f>SUM(C9:C15)</f>
        <v>0</v>
      </c>
      <c r="D16" s="54">
        <f>SUM(D9:D15)</f>
        <v>2324.14</v>
      </c>
      <c r="E16" s="54">
        <f>SUM(E9:E15)</f>
        <v>917.07749999999987</v>
      </c>
      <c r="F16" s="54"/>
      <c r="G16" s="54">
        <f>SUM(G9:G15)</f>
        <v>3241.2174999999997</v>
      </c>
      <c r="H16" s="4"/>
      <c r="I16" s="4"/>
      <c r="J16" s="10"/>
      <c r="K16" s="4"/>
      <c r="L16" s="4"/>
      <c r="M16" s="80"/>
      <c r="N16" s="4"/>
      <c r="O16" s="4"/>
      <c r="P16" s="4"/>
    </row>
    <row r="17" spans="1:17" ht="30" hidden="1" customHeight="1">
      <c r="A17" s="40"/>
      <c r="B17" s="40"/>
      <c r="C17" s="40"/>
      <c r="D17" s="40"/>
      <c r="E17" s="40"/>
      <c r="F17" s="40"/>
      <c r="G17" s="146"/>
      <c r="H17" s="4"/>
      <c r="I17" s="4"/>
      <c r="J17" s="10"/>
      <c r="K17" s="4"/>
      <c r="L17" s="4"/>
      <c r="M17" s="80"/>
      <c r="N17" s="4"/>
      <c r="O17" s="4"/>
      <c r="P17" s="4"/>
    </row>
    <row r="18" spans="1:17" s="4" customFormat="1" ht="13.5" hidden="1" customHeight="1">
      <c r="A18" s="158" t="s">
        <v>450</v>
      </c>
      <c r="B18" s="158"/>
      <c r="C18" s="158"/>
      <c r="D18" s="158"/>
      <c r="E18" s="158"/>
      <c r="G18" s="2"/>
      <c r="J18" s="10"/>
      <c r="M18" s="80" t="s">
        <v>300</v>
      </c>
      <c r="Q18" s="107"/>
    </row>
    <row r="19" spans="1:17" s="2" customFormat="1" ht="13.5" hidden="1" customHeight="1">
      <c r="A19" s="159" t="s">
        <v>451</v>
      </c>
      <c r="B19" s="158"/>
      <c r="C19" s="158"/>
      <c r="D19" s="159"/>
      <c r="E19" s="159"/>
      <c r="J19" s="3"/>
      <c r="M19" s="77" t="s">
        <v>301</v>
      </c>
      <c r="Q19" s="107"/>
    </row>
    <row r="20" spans="1:17" s="2" customFormat="1" ht="13.5" hidden="1" customHeight="1">
      <c r="A20" s="158" t="s">
        <v>315</v>
      </c>
      <c r="B20" s="158"/>
      <c r="C20" s="158"/>
      <c r="D20" s="158"/>
      <c r="E20" s="158"/>
      <c r="J20" s="3"/>
      <c r="M20" s="77" t="s">
        <v>303</v>
      </c>
      <c r="Q20" s="172"/>
    </row>
    <row r="21" spans="1:17" s="2" customFormat="1" ht="13.5" hidden="1" customHeight="1">
      <c r="J21" s="3"/>
      <c r="M21" s="77"/>
      <c r="Q21" s="172"/>
    </row>
    <row r="22" spans="1:17" s="4" customFormat="1" ht="13.5" hidden="1" customHeight="1">
      <c r="A22" s="4" t="s">
        <v>304</v>
      </c>
      <c r="C22" s="6">
        <f>'SUMMARY 2018.19'!B2</f>
        <v>43555</v>
      </c>
      <c r="D22" s="2"/>
      <c r="E22" s="2"/>
      <c r="F22" s="2"/>
      <c r="G22" s="2"/>
      <c r="H22" s="2"/>
      <c r="I22" s="2"/>
      <c r="J22" s="3"/>
      <c r="K22" s="2"/>
      <c r="M22" s="80"/>
      <c r="Q22" s="107"/>
    </row>
    <row r="23" spans="1:17" s="4" customFormat="1" ht="36.950000000000003" hidden="1" customHeight="1">
      <c r="A23" s="565" t="s">
        <v>305</v>
      </c>
      <c r="B23" s="565"/>
      <c r="C23" s="565"/>
      <c r="D23" s="565"/>
      <c r="E23" s="565"/>
      <c r="F23" s="565"/>
      <c r="G23" s="565"/>
      <c r="H23" s="565"/>
      <c r="I23" s="565"/>
      <c r="J23" s="565"/>
      <c r="K23" s="565"/>
      <c r="M23" s="80"/>
      <c r="Q23" s="107"/>
    </row>
    <row r="24" spans="1:17" s="4" customFormat="1" ht="30" hidden="1" customHeight="1">
      <c r="A24" s="2"/>
      <c r="B24" s="2"/>
      <c r="C24" s="2"/>
      <c r="D24" s="2"/>
      <c r="E24" s="2"/>
      <c r="F24" s="2"/>
      <c r="G24" s="2"/>
      <c r="H24" s="2"/>
      <c r="I24" s="2"/>
      <c r="J24" s="3"/>
      <c r="K24" s="2"/>
      <c r="M24" s="80"/>
      <c r="Q24" s="107"/>
    </row>
    <row r="25" spans="1:17" s="4" customFormat="1" ht="58.5" hidden="1" customHeight="1">
      <c r="A25" s="146" t="s">
        <v>207</v>
      </c>
      <c r="B25" s="146" t="s">
        <v>208</v>
      </c>
      <c r="C25" s="146" t="s">
        <v>209</v>
      </c>
      <c r="D25" s="146" t="s">
        <v>210</v>
      </c>
      <c r="E25" s="146" t="s">
        <v>212</v>
      </c>
      <c r="F25" s="146"/>
      <c r="G25" s="146" t="s">
        <v>306</v>
      </c>
      <c r="H25" s="7"/>
      <c r="I25" s="7" t="s">
        <v>307</v>
      </c>
      <c r="J25" s="9" t="s">
        <v>53</v>
      </c>
      <c r="K25" s="7" t="s">
        <v>308</v>
      </c>
      <c r="M25" s="80"/>
      <c r="Q25" s="107"/>
    </row>
    <row r="26" spans="1:17" s="41" customFormat="1" ht="28.5" hidden="1" customHeight="1">
      <c r="A26" s="44"/>
      <c r="B26" s="44"/>
      <c r="C26" s="44"/>
      <c r="D26" s="44">
        <v>928.11</v>
      </c>
      <c r="E26" s="44"/>
      <c r="F26" s="44"/>
      <c r="G26" s="108">
        <f t="shared" ref="G26:G35" si="1">SUM(A26:E26)</f>
        <v>928.11</v>
      </c>
      <c r="H26" s="4"/>
      <c r="I26" s="75">
        <v>5109323358</v>
      </c>
      <c r="J26" s="10">
        <v>43210</v>
      </c>
      <c r="K26" s="8" t="s">
        <v>457</v>
      </c>
      <c r="M26" s="81"/>
      <c r="O26" s="120" t="s">
        <v>458</v>
      </c>
      <c r="Q26" s="126" t="s">
        <v>459</v>
      </c>
    </row>
    <row r="27" spans="1:17" s="41" customFormat="1" ht="28.5" hidden="1" customHeight="1">
      <c r="A27" s="44"/>
      <c r="B27" s="44"/>
      <c r="C27" s="44"/>
      <c r="D27" s="44"/>
      <c r="E27" s="44">
        <v>561.04999999999995</v>
      </c>
      <c r="F27" s="44"/>
      <c r="G27" s="108">
        <f t="shared" si="1"/>
        <v>561.04999999999995</v>
      </c>
      <c r="H27" s="4"/>
      <c r="I27" s="4" t="s">
        <v>460</v>
      </c>
      <c r="J27" s="10">
        <v>43211</v>
      </c>
      <c r="K27" s="8" t="s">
        <v>461</v>
      </c>
      <c r="M27" s="81"/>
      <c r="N27" s="74"/>
      <c r="O27" s="120" t="s">
        <v>458</v>
      </c>
      <c r="Q27" s="126" t="s">
        <v>459</v>
      </c>
    </row>
    <row r="28" spans="1:17" s="4" customFormat="1" ht="28.5" hidden="1" customHeight="1">
      <c r="A28" s="63"/>
      <c r="B28" s="63"/>
      <c r="C28" s="63"/>
      <c r="D28" s="44">
        <v>227.7</v>
      </c>
      <c r="E28" s="44"/>
      <c r="F28" s="62"/>
      <c r="G28" s="146">
        <f t="shared" si="1"/>
        <v>227.7</v>
      </c>
      <c r="I28" s="75">
        <v>5109323359</v>
      </c>
      <c r="J28" s="10">
        <v>43216</v>
      </c>
      <c r="K28" s="8" t="s">
        <v>462</v>
      </c>
      <c r="M28" s="80"/>
      <c r="O28" s="120" t="s">
        <v>458</v>
      </c>
      <c r="Q28" s="126" t="s">
        <v>459</v>
      </c>
    </row>
    <row r="29" spans="1:17" s="41" customFormat="1" ht="28.5" hidden="1" customHeight="1">
      <c r="A29" s="44"/>
      <c r="B29" s="44"/>
      <c r="C29" s="44"/>
      <c r="E29" s="44">
        <f>43.73/3</f>
        <v>14.576666666666666</v>
      </c>
      <c r="F29" s="44"/>
      <c r="G29" s="108">
        <f t="shared" si="1"/>
        <v>14.576666666666666</v>
      </c>
      <c r="H29" s="4"/>
      <c r="I29" s="4" t="s">
        <v>460</v>
      </c>
      <c r="J29" s="10">
        <v>43214</v>
      </c>
      <c r="K29" s="8" t="s">
        <v>463</v>
      </c>
      <c r="M29" s="81"/>
      <c r="N29" s="74"/>
      <c r="O29" s="120" t="s">
        <v>458</v>
      </c>
      <c r="Q29" s="126" t="s">
        <v>459</v>
      </c>
    </row>
    <row r="30" spans="1:17" s="41" customFormat="1" ht="28.5" hidden="1" customHeight="1">
      <c r="A30" s="44"/>
      <c r="B30" s="44"/>
      <c r="C30" s="44"/>
      <c r="D30" s="44"/>
      <c r="E30" s="44">
        <f>1204.94/3</f>
        <v>401.6466666666667</v>
      </c>
      <c r="F30" s="44"/>
      <c r="G30" s="108">
        <f t="shared" si="1"/>
        <v>401.6466666666667</v>
      </c>
      <c r="H30" s="4"/>
      <c r="I30" s="4" t="s">
        <v>460</v>
      </c>
      <c r="J30" s="10">
        <v>43214</v>
      </c>
      <c r="K30" s="8" t="s">
        <v>464</v>
      </c>
      <c r="M30" s="81"/>
      <c r="N30" s="74"/>
      <c r="O30" s="120" t="s">
        <v>458</v>
      </c>
      <c r="Q30" s="126" t="s">
        <v>459</v>
      </c>
    </row>
    <row r="31" spans="1:17" s="41" customFormat="1" ht="28.5" hidden="1" customHeight="1">
      <c r="A31" s="44"/>
      <c r="B31" s="44"/>
      <c r="C31" s="44"/>
      <c r="D31" s="44"/>
      <c r="E31" s="44">
        <f>840.47/3</f>
        <v>280.15666666666669</v>
      </c>
      <c r="F31" s="44"/>
      <c r="G31" s="108">
        <f t="shared" si="1"/>
        <v>280.15666666666669</v>
      </c>
      <c r="H31" s="4"/>
      <c r="I31" s="4" t="s">
        <v>460</v>
      </c>
      <c r="J31" s="10">
        <v>43216</v>
      </c>
      <c r="K31" s="8" t="s">
        <v>465</v>
      </c>
      <c r="M31" s="81"/>
      <c r="N31" s="74"/>
      <c r="O31" s="120" t="s">
        <v>458</v>
      </c>
      <c r="Q31" s="126" t="s">
        <v>459</v>
      </c>
    </row>
    <row r="32" spans="1:17" s="41" customFormat="1" ht="28.5" hidden="1" customHeight="1">
      <c r="A32" s="44"/>
      <c r="B32" s="44"/>
      <c r="C32" s="44"/>
      <c r="D32" s="44"/>
      <c r="E32" s="44">
        <f>2524.82/3</f>
        <v>841.60666666666668</v>
      </c>
      <c r="F32" s="44"/>
      <c r="G32" s="108">
        <f t="shared" si="1"/>
        <v>841.60666666666668</v>
      </c>
      <c r="H32" s="4"/>
      <c r="I32" s="75">
        <v>3101014894</v>
      </c>
      <c r="J32" s="10">
        <v>43214</v>
      </c>
      <c r="K32" s="8" t="s">
        <v>466</v>
      </c>
      <c r="M32" s="81"/>
      <c r="N32" s="74"/>
      <c r="O32" s="120"/>
      <c r="Q32" s="126" t="s">
        <v>459</v>
      </c>
    </row>
    <row r="33" spans="1:30" s="41" customFormat="1" ht="29.25" hidden="1" customHeight="1">
      <c r="A33" s="44"/>
      <c r="B33" s="44"/>
      <c r="C33" s="44"/>
      <c r="D33" s="44"/>
      <c r="E33" s="44">
        <f>222*0.75</f>
        <v>166.5</v>
      </c>
      <c r="F33" s="44"/>
      <c r="G33" s="108">
        <f t="shared" si="1"/>
        <v>166.5</v>
      </c>
      <c r="H33" s="4"/>
      <c r="I33" s="75" t="s">
        <v>318</v>
      </c>
      <c r="J33" s="10">
        <v>43365</v>
      </c>
      <c r="K33" s="8" t="s">
        <v>467</v>
      </c>
      <c r="M33" s="81"/>
      <c r="N33" s="74"/>
      <c r="O33" s="120"/>
      <c r="Q33" s="126"/>
    </row>
    <row r="34" spans="1:30" ht="30" hidden="1" customHeight="1">
      <c r="A34" s="40"/>
      <c r="B34" s="40"/>
      <c r="C34" s="40"/>
      <c r="D34" s="40"/>
      <c r="E34" s="40">
        <f>91.67*0.75</f>
        <v>68.752499999999998</v>
      </c>
      <c r="F34" s="40"/>
      <c r="G34" s="146">
        <f t="shared" si="1"/>
        <v>68.752499999999998</v>
      </c>
      <c r="H34" s="4"/>
      <c r="I34" s="4" t="s">
        <v>320</v>
      </c>
      <c r="J34" s="10">
        <v>43366</v>
      </c>
      <c r="K34" s="45" t="s">
        <v>372</v>
      </c>
      <c r="M34" s="80"/>
      <c r="N34" s="4"/>
      <c r="O34" s="120" t="s">
        <v>311</v>
      </c>
      <c r="Q34" s="16"/>
      <c r="R34" s="16"/>
      <c r="S34" s="16"/>
      <c r="T34" s="16"/>
      <c r="U34" s="16"/>
      <c r="V34" s="16"/>
      <c r="W34" s="16"/>
      <c r="X34" s="16"/>
      <c r="Y34" s="16"/>
      <c r="Z34" s="16"/>
      <c r="AA34" s="16"/>
      <c r="AB34" s="16"/>
      <c r="AC34" s="16"/>
      <c r="AD34" s="16"/>
    </row>
    <row r="35" spans="1:30" s="41" customFormat="1" ht="23.25" hidden="1" customHeight="1">
      <c r="A35" s="44"/>
      <c r="B35" s="44"/>
      <c r="C35" s="44"/>
      <c r="D35" s="44">
        <v>145.44</v>
      </c>
      <c r="E35" s="44"/>
      <c r="F35" s="44"/>
      <c r="G35" s="108">
        <f t="shared" si="1"/>
        <v>145.44</v>
      </c>
      <c r="H35" s="4"/>
      <c r="I35" s="75" t="s">
        <v>468</v>
      </c>
      <c r="J35" s="10">
        <v>43439</v>
      </c>
      <c r="K35" s="8" t="s">
        <v>469</v>
      </c>
      <c r="M35" s="81"/>
      <c r="N35" s="74"/>
      <c r="O35" s="120"/>
      <c r="Q35" s="126"/>
    </row>
    <row r="36" spans="1:30" s="41" customFormat="1" ht="13.15" hidden="1">
      <c r="A36" s="44"/>
      <c r="B36" s="44"/>
      <c r="C36" s="44"/>
      <c r="D36" s="44"/>
      <c r="E36" s="44"/>
      <c r="F36" s="44"/>
      <c r="G36" s="108"/>
      <c r="H36" s="4"/>
      <c r="I36" s="75"/>
      <c r="J36" s="10"/>
      <c r="K36" s="8"/>
      <c r="M36" s="81"/>
      <c r="N36" s="74"/>
      <c r="O36" s="120"/>
      <c r="Q36" s="126"/>
    </row>
    <row r="37" spans="1:30" s="4" customFormat="1" ht="18.75" hidden="1" customHeight="1">
      <c r="A37" s="40"/>
      <c r="B37" s="40"/>
      <c r="C37" s="40"/>
      <c r="D37" s="40"/>
      <c r="E37" s="40"/>
      <c r="F37" s="40"/>
      <c r="G37" s="108"/>
      <c r="J37" s="10"/>
      <c r="M37" s="80"/>
      <c r="O37" s="107"/>
      <c r="Q37" s="107"/>
    </row>
    <row r="38" spans="1:30" s="4" customFormat="1" ht="30" hidden="1" customHeight="1" thickBot="1">
      <c r="A38" s="54">
        <f t="shared" ref="A38:G38" si="2">SUM(A26:A37)</f>
        <v>0</v>
      </c>
      <c r="B38" s="54">
        <f t="shared" si="2"/>
        <v>0</v>
      </c>
      <c r="C38" s="54">
        <f t="shared" si="2"/>
        <v>0</v>
      </c>
      <c r="D38" s="54">
        <f t="shared" si="2"/>
        <v>1301.25</v>
      </c>
      <c r="E38" s="54">
        <f t="shared" si="2"/>
        <v>2334.2891666666669</v>
      </c>
      <c r="F38" s="54"/>
      <c r="G38" s="54">
        <f t="shared" si="2"/>
        <v>3635.5391666666665</v>
      </c>
      <c r="J38" s="10"/>
      <c r="M38" s="80"/>
      <c r="Q38" s="107"/>
    </row>
    <row r="39" spans="1:30" s="4" customFormat="1" ht="30" hidden="1" customHeight="1">
      <c r="G39" s="2"/>
      <c r="J39" s="10"/>
      <c r="M39" s="80"/>
      <c r="Q39" s="107"/>
    </row>
    <row r="40" spans="1:30" s="4" customFormat="1" ht="30" customHeight="1">
      <c r="G40" s="2"/>
      <c r="J40" s="10"/>
      <c r="M40" s="80"/>
      <c r="Q40" s="107"/>
    </row>
    <row r="41" spans="1:30" s="4" customFormat="1" ht="13.5" customHeight="1">
      <c r="A41" s="247" t="s">
        <v>470</v>
      </c>
      <c r="B41" s="247"/>
      <c r="C41" s="247"/>
      <c r="D41" s="247"/>
      <c r="E41" s="247"/>
      <c r="G41" s="2"/>
      <c r="J41" s="10"/>
      <c r="M41" s="80" t="s">
        <v>300</v>
      </c>
      <c r="Q41" s="107"/>
    </row>
    <row r="42" spans="1:30" s="2" customFormat="1" ht="13.5" customHeight="1">
      <c r="A42" s="248" t="s">
        <v>451</v>
      </c>
      <c r="B42" s="247"/>
      <c r="C42" s="247"/>
      <c r="D42" s="248"/>
      <c r="E42" s="248"/>
      <c r="J42" s="3"/>
      <c r="M42" s="77" t="s">
        <v>301</v>
      </c>
      <c r="Q42" s="107"/>
    </row>
    <row r="43" spans="1:30" s="2" customFormat="1" ht="13.5" customHeight="1">
      <c r="A43" s="247" t="s">
        <v>322</v>
      </c>
      <c r="B43" s="247"/>
      <c r="C43" s="247"/>
      <c r="D43" s="247"/>
      <c r="E43" s="247"/>
      <c r="J43" s="3"/>
      <c r="M43" s="77" t="s">
        <v>303</v>
      </c>
      <c r="Q43" s="172"/>
    </row>
    <row r="44" spans="1:30" s="2" customFormat="1" ht="13.5" customHeight="1">
      <c r="J44" s="3"/>
      <c r="M44" s="77"/>
      <c r="Q44" s="172"/>
    </row>
    <row r="45" spans="1:30" s="4" customFormat="1" ht="13.5" customHeight="1">
      <c r="A45" s="4" t="s">
        <v>304</v>
      </c>
      <c r="C45" s="6">
        <f>'[3]SUMMARY 2019.20'!$B$2</f>
        <v>43921</v>
      </c>
      <c r="D45" s="2"/>
      <c r="E45" s="2"/>
      <c r="F45" s="2"/>
      <c r="G45" s="2"/>
      <c r="H45" s="2"/>
      <c r="I45" s="2"/>
      <c r="J45" s="3"/>
      <c r="K45" s="2"/>
      <c r="M45" s="80"/>
      <c r="Q45" s="107"/>
    </row>
    <row r="46" spans="1:30" s="4" customFormat="1" ht="36.950000000000003" customHeight="1">
      <c r="A46" s="565" t="s">
        <v>305</v>
      </c>
      <c r="B46" s="565"/>
      <c r="C46" s="565"/>
      <c r="D46" s="565"/>
      <c r="E46" s="565"/>
      <c r="F46" s="565"/>
      <c r="G46" s="565"/>
      <c r="H46" s="565"/>
      <c r="I46" s="565"/>
      <c r="J46" s="565"/>
      <c r="K46" s="565"/>
      <c r="M46" s="80"/>
      <c r="Q46" s="107"/>
    </row>
    <row r="47" spans="1:30" s="4" customFormat="1" ht="15" customHeight="1">
      <c r="A47" s="2"/>
      <c r="B47" s="2"/>
      <c r="C47" s="2"/>
      <c r="D47" s="2"/>
      <c r="E47" s="2"/>
      <c r="F47" s="2"/>
      <c r="G47" s="2"/>
      <c r="H47" s="2"/>
      <c r="I47" s="2"/>
      <c r="J47" s="3"/>
      <c r="K47" s="2"/>
      <c r="M47" s="80"/>
      <c r="Q47" s="107"/>
    </row>
    <row r="48" spans="1:30" s="4" customFormat="1" ht="39.4">
      <c r="A48" s="146" t="s">
        <v>207</v>
      </c>
      <c r="B48" s="146" t="s">
        <v>208</v>
      </c>
      <c r="C48" s="146" t="s">
        <v>209</v>
      </c>
      <c r="D48" s="146" t="s">
        <v>210</v>
      </c>
      <c r="E48" s="146" t="s">
        <v>212</v>
      </c>
      <c r="F48" s="146"/>
      <c r="G48" s="146" t="s">
        <v>306</v>
      </c>
      <c r="H48" s="7"/>
      <c r="I48" s="7" t="s">
        <v>307</v>
      </c>
      <c r="J48" s="9" t="s">
        <v>53</v>
      </c>
      <c r="K48" s="7" t="s">
        <v>308</v>
      </c>
      <c r="M48" s="80"/>
      <c r="Q48" s="107"/>
    </row>
    <row r="49" spans="1:67" s="41" customFormat="1" ht="25.9">
      <c r="A49" s="44"/>
      <c r="B49" s="44"/>
      <c r="C49" s="44">
        <v>71.75</v>
      </c>
      <c r="D49" s="44"/>
      <c r="E49" s="44"/>
      <c r="F49" s="44"/>
      <c r="G49" s="108">
        <f>SUM(A49:E49)</f>
        <v>71.75</v>
      </c>
      <c r="H49" s="4"/>
      <c r="I49" s="75" t="s">
        <v>471</v>
      </c>
      <c r="J49" s="10">
        <v>43640</v>
      </c>
      <c r="K49" s="45" t="s">
        <v>472</v>
      </c>
      <c r="M49" s="81"/>
      <c r="O49" s="120"/>
      <c r="Q49" s="126"/>
      <c r="BO49" s="4"/>
    </row>
    <row r="50" spans="1:67" s="4" customFormat="1" ht="13.15">
      <c r="E50" s="4">
        <f>712.58*N50</f>
        <v>641.322</v>
      </c>
      <c r="G50" s="2">
        <f>SUM(A50:E50)</f>
        <v>641.322</v>
      </c>
      <c r="I50" s="75" t="s">
        <v>473</v>
      </c>
      <c r="J50" s="50">
        <v>43729</v>
      </c>
      <c r="K50" s="8" t="s">
        <v>329</v>
      </c>
      <c r="L50" s="126"/>
      <c r="M50" s="4" t="s">
        <v>474</v>
      </c>
      <c r="N50" s="8">
        <f>'Conf Party reduction'!B1</f>
        <v>0.9</v>
      </c>
      <c r="P50" s="134"/>
    </row>
    <row r="51" spans="1:67" s="4" customFormat="1" ht="13.15">
      <c r="E51" s="4">
        <f>110/1.2*N51</f>
        <v>68.75</v>
      </c>
      <c r="G51" s="2">
        <f>SUM(A51:E51)</f>
        <v>68.75</v>
      </c>
      <c r="I51" s="75" t="s">
        <v>327</v>
      </c>
      <c r="J51" s="50">
        <v>43729</v>
      </c>
      <c r="K51" s="8" t="s">
        <v>330</v>
      </c>
      <c r="L51" s="126"/>
      <c r="M51" s="4" t="s">
        <v>331</v>
      </c>
      <c r="N51" s="8">
        <f>'Conf Party reduction'!B5</f>
        <v>0.75</v>
      </c>
      <c r="P51" s="134"/>
    </row>
    <row r="52" spans="1:67" s="4" customFormat="1" ht="13.15">
      <c r="A52" s="63"/>
      <c r="B52" s="63"/>
      <c r="C52" s="63"/>
      <c r="D52" s="44"/>
      <c r="E52" s="44">
        <f>210*N52</f>
        <v>189</v>
      </c>
      <c r="F52" s="62"/>
      <c r="G52" s="146">
        <f t="shared" ref="G52" si="3">SUM(A52:E52)</f>
        <v>189</v>
      </c>
      <c r="I52" s="75" t="s">
        <v>475</v>
      </c>
      <c r="J52" s="10">
        <v>43732</v>
      </c>
      <c r="K52" s="8" t="s">
        <v>328</v>
      </c>
      <c r="M52" s="80"/>
      <c r="N52" s="8">
        <v>0.9</v>
      </c>
      <c r="O52" s="120"/>
      <c r="Q52" s="126"/>
    </row>
    <row r="53" spans="1:67" s="41" customFormat="1" ht="13.15">
      <c r="A53" s="44"/>
      <c r="B53" s="44"/>
      <c r="C53" s="44"/>
      <c r="E53" s="44"/>
      <c r="F53" s="44"/>
      <c r="G53" s="108">
        <f>SUM(A53:E53)</f>
        <v>0</v>
      </c>
      <c r="H53" s="4"/>
      <c r="I53" s="75"/>
      <c r="J53" s="10"/>
      <c r="K53" s="8"/>
      <c r="M53" s="81"/>
      <c r="N53" s="74"/>
      <c r="O53" s="120"/>
      <c r="Q53" s="126"/>
      <c r="BO53" s="4"/>
    </row>
    <row r="54" spans="1:67" s="4" customFormat="1" ht="13.5" thickBot="1">
      <c r="A54" s="249">
        <f t="shared" ref="A54:G54" si="4">SUM(A49:A53)</f>
        <v>0</v>
      </c>
      <c r="B54" s="249">
        <f t="shared" si="4"/>
        <v>0</v>
      </c>
      <c r="C54" s="249">
        <f t="shared" si="4"/>
        <v>71.75</v>
      </c>
      <c r="D54" s="249">
        <f t="shared" si="4"/>
        <v>0</v>
      </c>
      <c r="E54" s="249">
        <f t="shared" si="4"/>
        <v>899.072</v>
      </c>
      <c r="F54" s="249"/>
      <c r="G54" s="249">
        <f t="shared" si="4"/>
        <v>970.822</v>
      </c>
      <c r="J54" s="10"/>
      <c r="M54" s="80"/>
      <c r="Q54" s="107"/>
    </row>
    <row r="55" spans="1:67" s="4" customFormat="1" ht="30" customHeight="1">
      <c r="G55" s="2"/>
      <c r="J55" s="10"/>
      <c r="M55" s="80"/>
      <c r="Q55" s="107"/>
    </row>
    <row r="56" spans="1:67" s="4" customFormat="1" ht="30" customHeight="1">
      <c r="G56" s="2"/>
      <c r="J56" s="10"/>
      <c r="M56" s="80"/>
      <c r="Q56" s="107"/>
    </row>
    <row r="57" spans="1:67" s="4" customFormat="1" ht="30" customHeight="1">
      <c r="G57" s="2"/>
      <c r="J57" s="10"/>
      <c r="M57" s="80"/>
      <c r="Q57" s="107"/>
    </row>
    <row r="58" spans="1:67" s="4" customFormat="1" ht="30" customHeight="1">
      <c r="G58" s="2"/>
      <c r="J58" s="10"/>
      <c r="M58" s="80"/>
      <c r="Q58" s="107"/>
    </row>
    <row r="59" spans="1:67" s="4" customFormat="1" ht="30" customHeight="1">
      <c r="G59" s="2"/>
      <c r="J59" s="10"/>
      <c r="M59" s="80"/>
      <c r="Q59" s="107"/>
    </row>
    <row r="60" spans="1:67" s="4" customFormat="1" ht="30" customHeight="1">
      <c r="G60" s="2"/>
      <c r="J60" s="10"/>
      <c r="M60" s="80"/>
      <c r="Q60" s="107"/>
    </row>
    <row r="61" spans="1:67" s="4" customFormat="1" ht="30" customHeight="1">
      <c r="G61" s="2"/>
      <c r="J61" s="10"/>
      <c r="M61" s="80"/>
      <c r="Q61" s="107"/>
    </row>
    <row r="62" spans="1:67" s="4" customFormat="1" ht="30" customHeight="1">
      <c r="G62" s="2"/>
      <c r="J62" s="10"/>
      <c r="M62" s="80"/>
      <c r="Q62" s="107"/>
    </row>
    <row r="63" spans="1:67" s="4" customFormat="1" ht="30" customHeight="1">
      <c r="G63" s="2"/>
      <c r="J63" s="10"/>
      <c r="M63" s="80"/>
      <c r="Q63" s="107"/>
    </row>
    <row r="64" spans="1:67" s="4" customFormat="1" ht="30" customHeight="1">
      <c r="G64" s="2"/>
      <c r="J64" s="10"/>
      <c r="M64" s="80"/>
      <c r="Q64" s="107"/>
    </row>
    <row r="65" spans="7:17" s="4" customFormat="1" ht="30" customHeight="1">
      <c r="G65" s="2"/>
      <c r="J65" s="10"/>
      <c r="M65" s="80"/>
      <c r="Q65" s="107"/>
    </row>
    <row r="66" spans="7:17" s="4" customFormat="1" ht="30" customHeight="1">
      <c r="G66" s="2"/>
      <c r="J66" s="10"/>
      <c r="M66" s="80"/>
      <c r="Q66" s="107"/>
    </row>
    <row r="67" spans="7:17" s="4" customFormat="1" ht="30" customHeight="1">
      <c r="G67" s="2"/>
      <c r="J67" s="10"/>
      <c r="M67" s="80"/>
      <c r="Q67" s="107"/>
    </row>
    <row r="68" spans="7:17" s="4" customFormat="1" ht="30" customHeight="1">
      <c r="G68" s="2"/>
      <c r="J68" s="10"/>
      <c r="M68" s="80"/>
      <c r="Q68" s="107"/>
    </row>
    <row r="69" spans="7:17" s="4" customFormat="1" ht="30" customHeight="1">
      <c r="G69" s="2"/>
      <c r="J69" s="10"/>
      <c r="M69" s="80"/>
      <c r="Q69" s="107"/>
    </row>
    <row r="70" spans="7:17" s="4" customFormat="1" ht="30" customHeight="1">
      <c r="G70" s="2"/>
      <c r="J70" s="10"/>
      <c r="M70" s="80"/>
      <c r="Q70" s="107"/>
    </row>
    <row r="71" spans="7:17" s="4" customFormat="1" ht="30" customHeight="1">
      <c r="G71" s="2"/>
      <c r="J71" s="10"/>
      <c r="M71" s="80"/>
      <c r="Q71" s="107"/>
    </row>
    <row r="72" spans="7:17" s="4" customFormat="1" ht="30" customHeight="1">
      <c r="G72" s="2"/>
      <c r="J72" s="10"/>
      <c r="M72" s="80"/>
      <c r="Q72" s="107"/>
    </row>
    <row r="73" spans="7:17" s="4" customFormat="1" ht="30" customHeight="1">
      <c r="G73" s="2"/>
      <c r="J73" s="10"/>
      <c r="M73" s="80"/>
      <c r="Q73" s="107"/>
    </row>
    <row r="74" spans="7:17" s="4" customFormat="1" ht="30" customHeight="1">
      <c r="G74" s="2"/>
      <c r="J74" s="10"/>
      <c r="M74" s="80"/>
      <c r="Q74" s="107"/>
    </row>
    <row r="75" spans="7:17" s="4" customFormat="1" ht="30" customHeight="1">
      <c r="G75" s="2"/>
      <c r="J75" s="10"/>
      <c r="M75" s="80"/>
      <c r="Q75" s="107"/>
    </row>
    <row r="76" spans="7:17" s="4" customFormat="1" ht="30" customHeight="1">
      <c r="G76" s="2"/>
      <c r="J76" s="10"/>
      <c r="M76" s="80"/>
      <c r="Q76" s="107"/>
    </row>
    <row r="77" spans="7:17" s="4" customFormat="1" ht="30" customHeight="1">
      <c r="G77" s="2"/>
      <c r="J77" s="10"/>
      <c r="M77" s="80"/>
      <c r="Q77" s="107"/>
    </row>
    <row r="78" spans="7:17" s="4" customFormat="1" ht="30" customHeight="1">
      <c r="G78" s="2"/>
      <c r="J78" s="10"/>
      <c r="M78" s="80"/>
      <c r="Q78" s="107"/>
    </row>
    <row r="79" spans="7:17" s="4" customFormat="1" ht="30" customHeight="1">
      <c r="G79" s="2"/>
      <c r="J79" s="10"/>
      <c r="M79" s="80"/>
      <c r="Q79" s="107"/>
    </row>
    <row r="80" spans="7:17" s="4" customFormat="1" ht="30" customHeight="1">
      <c r="G80" s="2"/>
      <c r="J80" s="10"/>
      <c r="M80" s="80"/>
      <c r="Q80" s="107"/>
    </row>
    <row r="81" spans="7:17" s="4" customFormat="1" ht="30" customHeight="1">
      <c r="G81" s="2"/>
      <c r="J81" s="10"/>
      <c r="M81" s="80"/>
      <c r="Q81" s="107"/>
    </row>
    <row r="82" spans="7:17" s="4" customFormat="1" ht="30" customHeight="1">
      <c r="G82" s="2"/>
      <c r="J82" s="10"/>
      <c r="M82" s="80"/>
      <c r="Q82" s="107"/>
    </row>
    <row r="83" spans="7:17" s="4" customFormat="1" ht="30" customHeight="1">
      <c r="G83" s="2"/>
      <c r="J83" s="10"/>
      <c r="M83" s="80"/>
      <c r="Q83" s="107"/>
    </row>
    <row r="84" spans="7:17" s="4" customFormat="1" ht="30" customHeight="1">
      <c r="G84" s="2"/>
      <c r="J84" s="10"/>
      <c r="M84" s="80"/>
      <c r="Q84" s="107"/>
    </row>
    <row r="85" spans="7:17" s="4" customFormat="1" ht="30" customHeight="1">
      <c r="G85" s="2"/>
      <c r="J85" s="10"/>
      <c r="M85" s="80"/>
      <c r="Q85" s="107"/>
    </row>
    <row r="86" spans="7:17" s="4" customFormat="1" ht="30" customHeight="1">
      <c r="G86" s="2"/>
      <c r="J86" s="10"/>
      <c r="M86" s="80"/>
      <c r="Q86" s="107"/>
    </row>
    <row r="87" spans="7:17" s="4" customFormat="1" ht="30" customHeight="1">
      <c r="G87" s="2"/>
      <c r="J87" s="10"/>
      <c r="M87" s="80"/>
      <c r="Q87" s="107"/>
    </row>
    <row r="88" spans="7:17" s="4" customFormat="1" ht="30" customHeight="1">
      <c r="G88" s="2"/>
      <c r="J88" s="10"/>
      <c r="M88" s="80"/>
      <c r="Q88" s="107"/>
    </row>
    <row r="89" spans="7:17" s="4" customFormat="1" ht="30" customHeight="1">
      <c r="G89" s="2"/>
      <c r="J89" s="10"/>
      <c r="M89" s="80"/>
      <c r="Q89" s="107"/>
    </row>
    <row r="90" spans="7:17" s="4" customFormat="1" ht="30" customHeight="1">
      <c r="G90" s="2"/>
      <c r="J90" s="10"/>
      <c r="M90" s="80"/>
      <c r="Q90" s="107"/>
    </row>
    <row r="91" spans="7:17" s="4" customFormat="1" ht="30" customHeight="1">
      <c r="G91" s="2"/>
      <c r="J91" s="10"/>
      <c r="M91" s="80"/>
      <c r="Q91" s="107"/>
    </row>
    <row r="92" spans="7:17" s="4" customFormat="1" ht="30" customHeight="1">
      <c r="G92" s="2"/>
      <c r="J92" s="10"/>
      <c r="M92" s="80"/>
      <c r="Q92" s="107"/>
    </row>
    <row r="93" spans="7:17" s="4" customFormat="1" ht="30" customHeight="1">
      <c r="G93" s="2"/>
      <c r="J93" s="10"/>
      <c r="M93" s="80"/>
      <c r="Q93" s="107"/>
    </row>
    <row r="94" spans="7:17" s="4" customFormat="1" ht="30" customHeight="1">
      <c r="G94" s="2"/>
      <c r="J94" s="10"/>
      <c r="M94" s="80"/>
      <c r="Q94" s="107"/>
    </row>
    <row r="95" spans="7:17" s="4" customFormat="1" ht="30" customHeight="1">
      <c r="G95" s="2"/>
      <c r="J95" s="10"/>
      <c r="M95" s="80"/>
      <c r="Q95" s="107"/>
    </row>
    <row r="96" spans="7:17" s="4" customFormat="1" ht="30" customHeight="1">
      <c r="G96" s="2"/>
      <c r="J96" s="10"/>
      <c r="M96" s="80"/>
      <c r="Q96" s="107"/>
    </row>
    <row r="97" spans="7:17" s="4" customFormat="1" ht="30" customHeight="1">
      <c r="G97" s="2"/>
      <c r="J97" s="10"/>
      <c r="M97" s="80"/>
      <c r="Q97" s="107"/>
    </row>
    <row r="98" spans="7:17" s="4" customFormat="1" ht="30" customHeight="1">
      <c r="G98" s="2"/>
      <c r="J98" s="10"/>
      <c r="M98" s="80"/>
      <c r="Q98" s="107"/>
    </row>
    <row r="99" spans="7:17" s="4" customFormat="1" ht="30" customHeight="1">
      <c r="G99" s="2"/>
      <c r="J99" s="10"/>
      <c r="M99" s="80"/>
      <c r="Q99" s="107"/>
    </row>
    <row r="100" spans="7:17" s="4" customFormat="1" ht="30" customHeight="1">
      <c r="G100" s="2"/>
      <c r="J100" s="10"/>
      <c r="M100" s="80"/>
      <c r="Q100" s="107"/>
    </row>
    <row r="101" spans="7:17" s="4" customFormat="1" ht="30" customHeight="1">
      <c r="G101" s="2"/>
      <c r="J101" s="10"/>
      <c r="M101" s="80"/>
      <c r="Q101" s="107"/>
    </row>
    <row r="102" spans="7:17" s="4" customFormat="1" ht="30" customHeight="1">
      <c r="G102" s="2"/>
      <c r="J102" s="10"/>
      <c r="M102" s="80"/>
      <c r="Q102" s="107"/>
    </row>
    <row r="103" spans="7:17" s="4" customFormat="1" ht="30" customHeight="1">
      <c r="G103" s="2"/>
      <c r="J103" s="10"/>
      <c r="M103" s="80"/>
      <c r="Q103" s="107"/>
    </row>
  </sheetData>
  <mergeCells count="3">
    <mergeCell ref="A6:K6"/>
    <mergeCell ref="A23:K23"/>
    <mergeCell ref="A46:K46"/>
  </mergeCells>
  <pageMargins left="0.39370078740157483" right="0" top="0.39370078740157483" bottom="0.78740157480314965" header="0.51181102362204722" footer="0.51181102362204722"/>
  <pageSetup paperSize="8" orientation="landscape" r:id="rId1"/>
  <headerFooter alignWithMargins="0"/>
  <ignoredErrors>
    <ignoredError sqref="G51"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M36"/>
  <sheetViews>
    <sheetView zoomScale="85" zoomScaleNormal="85" workbookViewId="0">
      <pane ySplit="7" topLeftCell="A8" activePane="bottomLeft" state="frozen"/>
      <selection activeCell="D58" sqref="D58:E58"/>
      <selection pane="bottomLeft" activeCell="D58" sqref="D58:E58"/>
    </sheetView>
  </sheetViews>
  <sheetFormatPr defaultColWidth="9.1328125" defaultRowHeight="30" customHeight="1"/>
  <cols>
    <col min="1" max="1" width="9.1328125" style="16"/>
    <col min="2" max="2" width="9.3984375" style="16" bestFit="1" customWidth="1"/>
    <col min="3" max="3" width="10.3984375" style="16" customWidth="1"/>
    <col min="4" max="4" width="10.59765625" style="16" customWidth="1"/>
    <col min="5" max="5" width="10.1328125" style="16" customWidth="1"/>
    <col min="6" max="6" width="1.59765625" style="16" customWidth="1"/>
    <col min="7" max="7" width="9.1328125" style="16"/>
    <col min="8" max="8" width="2.1328125" style="16" customWidth="1"/>
    <col min="9" max="9" width="26.59765625" style="16" hidden="1" customWidth="1"/>
    <col min="10" max="10" width="10.1328125" style="20" bestFit="1" customWidth="1"/>
    <col min="11" max="11" width="69" style="16" customWidth="1"/>
    <col min="12" max="12" width="69" style="130" hidden="1" customWidth="1"/>
    <col min="13" max="13" width="69" style="79" hidden="1" customWidth="1"/>
    <col min="14" max="15" width="69" style="16" customWidth="1"/>
    <col min="16" max="16384" width="9.1328125" style="16"/>
  </cols>
  <sheetData>
    <row r="1" spans="1:13" s="4" customFormat="1" ht="13.5" hidden="1" customHeight="1">
      <c r="A1" s="100" t="s">
        <v>476</v>
      </c>
      <c r="B1" s="100"/>
      <c r="C1" s="100"/>
      <c r="D1" s="100"/>
      <c r="E1" s="100"/>
      <c r="J1" s="10"/>
      <c r="L1" s="128"/>
      <c r="M1" s="80" t="s">
        <v>300</v>
      </c>
    </row>
    <row r="2" spans="1:13" s="2" customFormat="1" ht="13.5" hidden="1" customHeight="1">
      <c r="A2" s="102" t="s">
        <v>477</v>
      </c>
      <c r="B2" s="100"/>
      <c r="C2" s="100"/>
      <c r="D2" s="102"/>
      <c r="E2" s="102"/>
      <c r="J2" s="3"/>
      <c r="L2" s="129"/>
      <c r="M2" s="77" t="s">
        <v>301</v>
      </c>
    </row>
    <row r="3" spans="1:13" s="2" customFormat="1" ht="13.5" hidden="1" customHeight="1">
      <c r="A3" s="100" t="s">
        <v>302</v>
      </c>
      <c r="B3" s="100"/>
      <c r="C3" s="100"/>
      <c r="D3" s="100"/>
      <c r="E3" s="100"/>
      <c r="J3" s="3"/>
      <c r="L3" s="129"/>
      <c r="M3" s="77" t="s">
        <v>303</v>
      </c>
    </row>
    <row r="4" spans="1:13" s="2" customFormat="1" ht="13.5" hidden="1" customHeight="1">
      <c r="J4" s="3"/>
      <c r="L4" s="129"/>
      <c r="M4" s="77"/>
    </row>
    <row r="5" spans="1:13" s="4" customFormat="1" ht="13.5" hidden="1" customHeight="1">
      <c r="A5" s="4" t="s">
        <v>304</v>
      </c>
      <c r="C5" s="6">
        <v>43190</v>
      </c>
      <c r="D5" s="2"/>
      <c r="E5" s="2"/>
      <c r="F5" s="2"/>
      <c r="G5" s="2"/>
      <c r="H5" s="2"/>
      <c r="I5" s="2"/>
      <c r="J5" s="3"/>
      <c r="K5" s="2"/>
      <c r="L5" s="128"/>
      <c r="M5" s="80"/>
    </row>
    <row r="6" spans="1:13" s="4" customFormat="1" ht="36.950000000000003" hidden="1" customHeight="1">
      <c r="A6" s="565" t="s">
        <v>305</v>
      </c>
      <c r="B6" s="565"/>
      <c r="C6" s="565"/>
      <c r="D6" s="565"/>
      <c r="E6" s="565"/>
      <c r="F6" s="565"/>
      <c r="G6" s="565"/>
      <c r="H6" s="565"/>
      <c r="I6" s="565"/>
      <c r="J6" s="565"/>
      <c r="K6" s="565"/>
      <c r="L6" s="128"/>
      <c r="M6" s="80"/>
    </row>
    <row r="7" spans="1:13" s="4" customFormat="1" ht="30" hidden="1" customHeight="1">
      <c r="A7" s="2"/>
      <c r="B7" s="2"/>
      <c r="C7" s="2"/>
      <c r="D7" s="2"/>
      <c r="E7" s="2"/>
      <c r="F7" s="2"/>
      <c r="G7" s="2"/>
      <c r="H7" s="2"/>
      <c r="I7" s="2"/>
      <c r="J7" s="3"/>
      <c r="K7" s="2"/>
      <c r="L7" s="128"/>
      <c r="M7" s="80"/>
    </row>
    <row r="8" spans="1:13" ht="39.4" hidden="1">
      <c r="A8" s="57" t="s">
        <v>207</v>
      </c>
      <c r="B8" s="57" t="s">
        <v>208</v>
      </c>
      <c r="C8" s="57" t="s">
        <v>209</v>
      </c>
      <c r="D8" s="57" t="s">
        <v>210</v>
      </c>
      <c r="E8" s="57" t="s">
        <v>212</v>
      </c>
      <c r="F8" s="57"/>
      <c r="G8" s="57" t="s">
        <v>306</v>
      </c>
      <c r="H8" s="58"/>
      <c r="I8" s="57" t="s">
        <v>307</v>
      </c>
      <c r="J8" s="56" t="s">
        <v>53</v>
      </c>
      <c r="K8" s="58" t="s">
        <v>308</v>
      </c>
      <c r="M8" s="79">
        <v>0</v>
      </c>
    </row>
    <row r="9" spans="1:13" ht="29.25" hidden="1" customHeight="1">
      <c r="A9" s="61"/>
      <c r="B9" s="61"/>
      <c r="C9" s="61">
        <v>86.1</v>
      </c>
      <c r="D9" s="61"/>
      <c r="E9" s="61"/>
      <c r="F9" s="57"/>
      <c r="G9" s="57">
        <f>SUM(A9:E9)</f>
        <v>86.1</v>
      </c>
      <c r="H9" s="58"/>
      <c r="I9" s="61" t="s">
        <v>478</v>
      </c>
      <c r="J9" s="65">
        <v>43021</v>
      </c>
      <c r="K9" s="127" t="s">
        <v>479</v>
      </c>
      <c r="L9" s="131" t="s">
        <v>314</v>
      </c>
    </row>
    <row r="10" spans="1:13" ht="30" hidden="1" customHeight="1">
      <c r="A10" s="44"/>
      <c r="B10" s="44"/>
      <c r="C10" s="44"/>
      <c r="D10" s="44"/>
      <c r="E10" s="44"/>
      <c r="F10" s="44"/>
      <c r="G10" s="57">
        <f t="shared" ref="G10" si="0">SUM(A10:E10)</f>
        <v>0</v>
      </c>
      <c r="H10" s="4"/>
      <c r="I10" s="4"/>
      <c r="J10" s="10"/>
      <c r="K10" s="4"/>
    </row>
    <row r="11" spans="1:13" ht="30" hidden="1" customHeight="1" thickBot="1">
      <c r="A11" s="54">
        <f>SUM(A9:A10)</f>
        <v>0</v>
      </c>
      <c r="B11" s="54">
        <f>SUM(B9:B10)</f>
        <v>0</v>
      </c>
      <c r="C11" s="54">
        <f>SUM(C9:C10)</f>
        <v>86.1</v>
      </c>
      <c r="D11" s="54">
        <f>SUM(D9:D10)</f>
        <v>0</v>
      </c>
      <c r="E11" s="54">
        <f>SUM(E9:E10)</f>
        <v>0</v>
      </c>
      <c r="F11" s="54"/>
      <c r="G11" s="54">
        <f>SUM(G9:G10)</f>
        <v>86.1</v>
      </c>
      <c r="H11" s="4"/>
      <c r="I11" s="4"/>
      <c r="J11" s="10"/>
      <c r="K11" s="4"/>
    </row>
    <row r="12" spans="1:13" ht="30" hidden="1" customHeight="1">
      <c r="A12" s="40"/>
      <c r="B12" s="40"/>
      <c r="C12" s="40"/>
      <c r="D12" s="40"/>
      <c r="E12" s="40"/>
      <c r="F12" s="40"/>
      <c r="G12" s="40"/>
      <c r="H12" s="4"/>
      <c r="I12" s="4"/>
      <c r="J12" s="10"/>
      <c r="K12" s="4"/>
    </row>
    <row r="13" spans="1:13" ht="30" customHeight="1">
      <c r="A13" s="196" t="s">
        <v>480</v>
      </c>
      <c r="B13" s="40"/>
      <c r="C13" s="40"/>
      <c r="D13" s="40"/>
      <c r="E13" s="40"/>
      <c r="F13" s="40"/>
      <c r="G13" s="40"/>
      <c r="H13" s="4"/>
      <c r="I13" s="4"/>
      <c r="J13" s="10"/>
      <c r="K13" s="4"/>
    </row>
    <row r="14" spans="1:13" ht="30" customHeight="1">
      <c r="A14" s="40"/>
      <c r="B14" s="40"/>
      <c r="C14" s="40"/>
      <c r="D14" s="40"/>
      <c r="E14" s="40"/>
      <c r="F14" s="40"/>
      <c r="G14" s="40"/>
      <c r="H14" s="4"/>
      <c r="I14" s="4"/>
      <c r="J14" s="10"/>
      <c r="K14" s="4"/>
    </row>
    <row r="15" spans="1:13" ht="30" customHeight="1">
      <c r="A15" s="40"/>
      <c r="B15" s="40"/>
      <c r="C15" s="40"/>
      <c r="D15" s="40"/>
      <c r="E15" s="40"/>
      <c r="F15" s="40"/>
      <c r="G15" s="40"/>
      <c r="H15" s="4"/>
      <c r="I15" s="4"/>
      <c r="J15" s="10"/>
      <c r="K15" s="4"/>
    </row>
    <row r="16" spans="1:13" ht="30" customHeight="1">
      <c r="A16" s="40"/>
      <c r="B16" s="40"/>
      <c r="C16" s="40"/>
      <c r="D16" s="40"/>
      <c r="E16" s="40"/>
      <c r="F16" s="40"/>
      <c r="G16" s="40"/>
      <c r="H16" s="4"/>
      <c r="I16" s="4"/>
      <c r="J16" s="10"/>
      <c r="K16" s="4"/>
    </row>
    <row r="17" spans="1:11" ht="30" customHeight="1">
      <c r="A17" s="40"/>
      <c r="B17" s="40"/>
      <c r="C17" s="40"/>
      <c r="D17" s="40"/>
      <c r="E17" s="40"/>
      <c r="F17" s="40"/>
      <c r="G17" s="40"/>
      <c r="H17" s="4"/>
      <c r="I17" s="4"/>
      <c r="J17" s="10"/>
      <c r="K17" s="4"/>
    </row>
    <row r="18" spans="1:11" ht="30" customHeight="1">
      <c r="A18" s="40"/>
      <c r="B18" s="40"/>
      <c r="C18" s="40"/>
      <c r="D18" s="40"/>
      <c r="E18" s="40"/>
      <c r="F18" s="40"/>
      <c r="G18" s="40"/>
      <c r="H18" s="4"/>
      <c r="I18" s="4"/>
      <c r="J18" s="10"/>
      <c r="K18" s="4"/>
    </row>
    <row r="19" spans="1:11" ht="30" customHeight="1">
      <c r="A19" s="40"/>
      <c r="B19" s="40"/>
      <c r="C19" s="40"/>
      <c r="D19" s="40"/>
      <c r="E19" s="40"/>
      <c r="F19" s="40"/>
      <c r="G19" s="40"/>
      <c r="H19" s="4"/>
      <c r="I19" s="4"/>
      <c r="J19" s="10"/>
      <c r="K19" s="4"/>
    </row>
    <row r="20" spans="1:11" ht="30" customHeight="1">
      <c r="A20" s="27"/>
      <c r="B20" s="27"/>
      <c r="C20" s="27"/>
      <c r="D20" s="27"/>
      <c r="E20" s="27"/>
      <c r="F20" s="27"/>
      <c r="G20" s="27"/>
    </row>
    <row r="21" spans="1:11" ht="30" customHeight="1">
      <c r="A21" s="27"/>
      <c r="B21" s="27"/>
      <c r="C21" s="27"/>
      <c r="D21" s="27"/>
      <c r="E21" s="27"/>
      <c r="F21" s="27"/>
      <c r="G21" s="27"/>
    </row>
    <row r="22" spans="1:11" ht="30" customHeight="1">
      <c r="A22" s="27"/>
      <c r="B22" s="27"/>
      <c r="C22" s="27"/>
      <c r="D22" s="27"/>
      <c r="E22" s="27"/>
      <c r="F22" s="27"/>
      <c r="G22" s="27"/>
    </row>
    <row r="36" spans="2:2" ht="30" customHeight="1">
      <c r="B36" s="22"/>
    </row>
  </sheetData>
  <mergeCells count="1">
    <mergeCell ref="A6:K6"/>
  </mergeCells>
  <pageMargins left="0.39370078740157483" right="0" top="0.39370078740157483" bottom="0.78740157480314965" header="0.51181102362204722" footer="0.51181102362204722"/>
  <pageSetup paperSize="8"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IV69"/>
  <sheetViews>
    <sheetView zoomScale="85" zoomScaleNormal="85" workbookViewId="0">
      <pane ySplit="8" topLeftCell="A9" activePane="bottomLeft" state="frozen"/>
      <selection activeCell="K129" sqref="K129"/>
      <selection pane="bottomLeft" activeCell="K72" sqref="K72"/>
    </sheetView>
  </sheetViews>
  <sheetFormatPr defaultColWidth="9.1328125" defaultRowHeight="30" customHeight="1"/>
  <cols>
    <col min="1" max="1" width="9.1328125" style="16"/>
    <col min="2" max="2" width="9.59765625" style="16" bestFit="1" customWidth="1"/>
    <col min="3" max="3" width="10.3984375" style="16" customWidth="1"/>
    <col min="4" max="4" width="10.59765625" style="16" customWidth="1"/>
    <col min="5" max="5" width="10.1328125" style="164" customWidth="1"/>
    <col min="6" max="6" width="1.59765625" style="16" customWidth="1"/>
    <col min="7" max="7" width="9.1328125" style="26"/>
    <col min="8" max="8" width="2.1328125" style="16" customWidth="1"/>
    <col min="9" max="9" width="15.86328125" style="233" hidden="1" customWidth="1"/>
    <col min="10" max="10" width="10.86328125" style="20" customWidth="1"/>
    <col min="11" max="11" width="87.86328125" style="16" bestFit="1" customWidth="1"/>
    <col min="12" max="12" width="12.3984375" style="16" bestFit="1" customWidth="1"/>
    <col min="13" max="13" width="9.1328125" style="16" hidden="1" customWidth="1"/>
    <col min="14" max="14" width="13" style="16" bestFit="1" customWidth="1"/>
    <col min="15" max="16" width="9.1328125" style="16"/>
    <col min="17" max="17" width="67.73046875" style="16" bestFit="1" customWidth="1"/>
    <col min="18" max="16384" width="9.1328125" style="16"/>
  </cols>
  <sheetData>
    <row r="1" spans="1:15" s="4" customFormat="1" ht="13.5" hidden="1" customHeight="1">
      <c r="A1" s="104" t="s">
        <v>481</v>
      </c>
      <c r="B1" s="104"/>
      <c r="C1" s="104"/>
      <c r="D1" s="104"/>
      <c r="E1" s="295"/>
      <c r="G1" s="2"/>
      <c r="I1" s="144"/>
      <c r="J1" s="10"/>
    </row>
    <row r="2" spans="1:15" s="2" customFormat="1" ht="13.5" hidden="1" customHeight="1">
      <c r="A2" s="296" t="s">
        <v>282</v>
      </c>
      <c r="B2" s="104"/>
      <c r="C2" s="104"/>
      <c r="D2" s="296"/>
      <c r="E2" s="297"/>
      <c r="I2" s="142"/>
      <c r="J2" s="3"/>
    </row>
    <row r="3" spans="1:15" s="2" customFormat="1" ht="13.5" hidden="1" customHeight="1">
      <c r="A3" s="104" t="s">
        <v>302</v>
      </c>
      <c r="B3" s="104"/>
      <c r="C3" s="104"/>
      <c r="D3" s="104"/>
      <c r="E3" s="295"/>
      <c r="I3" s="142"/>
      <c r="J3" s="3"/>
    </row>
    <row r="4" spans="1:15" s="2" customFormat="1" ht="13.5" hidden="1" customHeight="1">
      <c r="E4" s="108"/>
      <c r="I4" s="142"/>
      <c r="J4" s="3"/>
    </row>
    <row r="5" spans="1:15" s="4" customFormat="1" ht="13.5" hidden="1" customHeight="1">
      <c r="A5" s="4" t="s">
        <v>304</v>
      </c>
      <c r="C5" s="6">
        <v>43190</v>
      </c>
      <c r="D5" s="2"/>
      <c r="E5" s="108"/>
      <c r="F5" s="2"/>
      <c r="G5" s="2"/>
      <c r="H5" s="2"/>
      <c r="I5" s="142"/>
      <c r="J5" s="3"/>
      <c r="K5" s="2"/>
    </row>
    <row r="6" spans="1:15" s="4" customFormat="1" ht="36.950000000000003" hidden="1" customHeight="1">
      <c r="A6" s="565" t="s">
        <v>305</v>
      </c>
      <c r="B6" s="565"/>
      <c r="C6" s="565"/>
      <c r="D6" s="565"/>
      <c r="E6" s="565"/>
      <c r="F6" s="565"/>
      <c r="G6" s="565"/>
      <c r="H6" s="565"/>
      <c r="I6" s="565"/>
      <c r="J6" s="565"/>
      <c r="K6" s="565"/>
    </row>
    <row r="7" spans="1:15" s="4" customFormat="1" ht="30" hidden="1" customHeight="1">
      <c r="A7" s="2"/>
      <c r="B7" s="2"/>
      <c r="C7" s="2"/>
      <c r="D7" s="2"/>
      <c r="E7" s="108"/>
      <c r="F7" s="2"/>
      <c r="G7" s="2"/>
      <c r="H7" s="2"/>
      <c r="I7" s="142"/>
      <c r="J7" s="3"/>
      <c r="K7" s="2"/>
    </row>
    <row r="8" spans="1:15" s="4" customFormat="1" ht="58.5" hidden="1" customHeight="1">
      <c r="A8" s="57" t="s">
        <v>207</v>
      </c>
      <c r="B8" s="57" t="s">
        <v>208</v>
      </c>
      <c r="C8" s="57" t="s">
        <v>209</v>
      </c>
      <c r="D8" s="57" t="s">
        <v>210</v>
      </c>
      <c r="E8" s="57" t="s">
        <v>212</v>
      </c>
      <c r="F8" s="57"/>
      <c r="G8" s="57" t="s">
        <v>306</v>
      </c>
      <c r="H8" s="51"/>
      <c r="I8" s="51" t="s">
        <v>307</v>
      </c>
      <c r="J8" s="52" t="s">
        <v>53</v>
      </c>
      <c r="K8" s="51" t="s">
        <v>308</v>
      </c>
    </row>
    <row r="9" spans="1:15" ht="30" hidden="1" customHeight="1">
      <c r="A9" s="40"/>
      <c r="B9" s="40"/>
      <c r="C9" s="40">
        <f>139.9/2</f>
        <v>69.95</v>
      </c>
      <c r="D9" s="40"/>
      <c r="E9" s="40"/>
      <c r="F9" s="40"/>
      <c r="G9" s="146">
        <f t="shared" ref="G9:G15" si="0">SUM(A9:E9)</f>
        <v>69.95</v>
      </c>
      <c r="H9" s="4"/>
      <c r="I9" s="144" t="s">
        <v>360</v>
      </c>
      <c r="J9" s="50">
        <v>42993</v>
      </c>
      <c r="K9" s="45" t="s">
        <v>361</v>
      </c>
      <c r="L9" s="250" t="s">
        <v>482</v>
      </c>
      <c r="M9" s="4"/>
      <c r="N9" s="4"/>
    </row>
    <row r="10" spans="1:15" ht="30" hidden="1" customHeight="1">
      <c r="A10" s="62"/>
      <c r="B10" s="43"/>
      <c r="C10" s="62"/>
      <c r="D10" s="62"/>
      <c r="E10" s="40">
        <v>629.16</v>
      </c>
      <c r="F10" s="62"/>
      <c r="G10" s="146">
        <v>629.16</v>
      </c>
      <c r="H10" s="4"/>
      <c r="I10" s="144" t="s">
        <v>483</v>
      </c>
      <c r="J10" s="50">
        <v>43001</v>
      </c>
      <c r="K10" s="4" t="s">
        <v>484</v>
      </c>
      <c r="L10" s="250" t="s">
        <v>482</v>
      </c>
      <c r="M10" s="4"/>
    </row>
    <row r="11" spans="1:15" ht="30" hidden="1" customHeight="1">
      <c r="A11" s="62"/>
      <c r="B11" s="43"/>
      <c r="C11" s="40"/>
      <c r="D11" s="62"/>
      <c r="E11" s="40">
        <f>91.67*0.75</f>
        <v>68.752499999999998</v>
      </c>
      <c r="F11" s="62"/>
      <c r="G11" s="146">
        <f>SUM(A11:F11)</f>
        <v>68.752499999999998</v>
      </c>
      <c r="H11" s="4"/>
      <c r="I11" s="144" t="s">
        <v>485</v>
      </c>
      <c r="J11" s="50">
        <v>43002</v>
      </c>
      <c r="K11" s="4" t="s">
        <v>310</v>
      </c>
      <c r="L11" s="250" t="s">
        <v>311</v>
      </c>
      <c r="M11" s="4"/>
      <c r="N11" s="4"/>
    </row>
    <row r="12" spans="1:15" s="18" customFormat="1" ht="30" hidden="1" customHeight="1">
      <c r="A12" s="44"/>
      <c r="B12" s="44"/>
      <c r="C12" s="44"/>
      <c r="D12" s="44"/>
      <c r="E12" s="44">
        <v>290</v>
      </c>
      <c r="F12" s="44"/>
      <c r="G12" s="108">
        <f t="shared" si="0"/>
        <v>290</v>
      </c>
      <c r="H12" s="4"/>
      <c r="I12" s="144" t="s">
        <v>379</v>
      </c>
      <c r="J12" s="10">
        <v>43009</v>
      </c>
      <c r="K12" s="4" t="s">
        <v>452</v>
      </c>
      <c r="L12" s="250" t="s">
        <v>311</v>
      </c>
      <c r="M12" s="41"/>
      <c r="N12" s="246"/>
    </row>
    <row r="13" spans="1:15" ht="30" hidden="1" customHeight="1">
      <c r="A13" s="40"/>
      <c r="B13" s="40"/>
      <c r="C13" s="40">
        <f>-54/2</f>
        <v>-27</v>
      </c>
      <c r="D13" s="40"/>
      <c r="E13" s="40"/>
      <c r="F13" s="40"/>
      <c r="G13" s="146">
        <f t="shared" ref="G13" si="1">SUM(A13:E13)</f>
        <v>-27</v>
      </c>
      <c r="H13" s="4"/>
      <c r="I13" s="144" t="s">
        <v>365</v>
      </c>
      <c r="J13" s="50">
        <v>42997</v>
      </c>
      <c r="K13" s="45" t="s">
        <v>366</v>
      </c>
      <c r="L13" s="250" t="s">
        <v>311</v>
      </c>
      <c r="M13" s="4"/>
      <c r="N13" s="4"/>
    </row>
    <row r="14" spans="1:15" s="18" customFormat="1" ht="30" hidden="1" customHeight="1">
      <c r="A14" s="44"/>
      <c r="B14" s="44"/>
      <c r="C14" s="44"/>
      <c r="D14" s="44"/>
      <c r="E14" s="44">
        <v>395.83</v>
      </c>
      <c r="F14" s="44"/>
      <c r="G14" s="108">
        <f>SUM(A14:E14)</f>
        <v>395.83</v>
      </c>
      <c r="H14" s="4"/>
      <c r="I14" s="144" t="s">
        <v>453</v>
      </c>
      <c r="J14" s="10">
        <v>43009</v>
      </c>
      <c r="K14" s="4" t="s">
        <v>454</v>
      </c>
      <c r="L14" s="250" t="s">
        <v>311</v>
      </c>
      <c r="M14" s="41"/>
      <c r="N14" s="246"/>
      <c r="O14" s="250"/>
    </row>
    <row r="15" spans="1:15" ht="30" hidden="1" customHeight="1">
      <c r="A15" s="62"/>
      <c r="B15" s="43"/>
      <c r="C15" s="62"/>
      <c r="D15" s="62"/>
      <c r="E15" s="40"/>
      <c r="F15" s="62"/>
      <c r="G15" s="108">
        <f t="shared" si="0"/>
        <v>0</v>
      </c>
      <c r="H15" s="4"/>
      <c r="I15" s="144"/>
      <c r="J15" s="50"/>
      <c r="K15" s="4"/>
      <c r="L15" s="4"/>
      <c r="M15" s="4"/>
      <c r="N15" s="4"/>
    </row>
    <row r="16" spans="1:15" ht="30" hidden="1" customHeight="1" thickBot="1">
      <c r="A16" s="54">
        <f t="shared" ref="A16:F16" si="2">SUM(A9:A15)</f>
        <v>0</v>
      </c>
      <c r="B16" s="54">
        <f t="shared" si="2"/>
        <v>0</v>
      </c>
      <c r="C16" s="54">
        <f t="shared" si="2"/>
        <v>42.95</v>
      </c>
      <c r="D16" s="54">
        <f t="shared" si="2"/>
        <v>0</v>
      </c>
      <c r="E16" s="54">
        <f t="shared" si="2"/>
        <v>1383.7424999999998</v>
      </c>
      <c r="F16" s="54">
        <f t="shared" si="2"/>
        <v>0</v>
      </c>
      <c r="G16" s="54">
        <f>SUM(G9:G15)</f>
        <v>1426.6924999999999</v>
      </c>
      <c r="H16" s="4"/>
      <c r="I16" s="144"/>
      <c r="J16" s="10"/>
      <c r="K16" s="4"/>
      <c r="L16" s="4"/>
      <c r="M16" s="4"/>
      <c r="N16" s="4"/>
    </row>
    <row r="17" spans="1:17" ht="30" hidden="1" customHeight="1">
      <c r="A17" s="40"/>
      <c r="B17" s="40"/>
      <c r="C17" s="40"/>
      <c r="D17" s="40"/>
      <c r="E17" s="40"/>
      <c r="F17" s="40"/>
      <c r="G17" s="146"/>
      <c r="H17" s="4"/>
      <c r="I17" s="144"/>
      <c r="J17" s="10"/>
      <c r="K17" s="4"/>
      <c r="L17" s="4"/>
      <c r="M17" s="4"/>
      <c r="N17" s="4"/>
    </row>
    <row r="18" spans="1:17" s="4" customFormat="1" ht="13.5" hidden="1" customHeight="1">
      <c r="A18" s="291" t="s">
        <v>481</v>
      </c>
      <c r="B18" s="291"/>
      <c r="C18" s="291"/>
      <c r="D18" s="291"/>
      <c r="E18" s="291"/>
      <c r="G18" s="2"/>
      <c r="I18" s="144"/>
      <c r="J18" s="10"/>
    </row>
    <row r="19" spans="1:17" s="2" customFormat="1" ht="13.5" hidden="1" customHeight="1">
      <c r="A19" s="292" t="s">
        <v>282</v>
      </c>
      <c r="B19" s="291"/>
      <c r="C19" s="291"/>
      <c r="D19" s="292"/>
      <c r="E19" s="292"/>
      <c r="I19" s="142"/>
      <c r="J19" s="3"/>
    </row>
    <row r="20" spans="1:17" s="2" customFormat="1" ht="13.5" hidden="1" customHeight="1">
      <c r="A20" s="291" t="s">
        <v>315</v>
      </c>
      <c r="B20" s="291"/>
      <c r="C20" s="291"/>
      <c r="D20" s="291"/>
      <c r="E20" s="291"/>
      <c r="I20" s="142"/>
      <c r="J20" s="3"/>
    </row>
    <row r="21" spans="1:17" s="2" customFormat="1" ht="13.5" hidden="1" customHeight="1">
      <c r="I21" s="142"/>
      <c r="J21" s="3"/>
    </row>
    <row r="22" spans="1:17" s="4" customFormat="1" ht="13.5" hidden="1" customHeight="1">
      <c r="A22" s="4" t="s">
        <v>304</v>
      </c>
      <c r="C22" s="6">
        <f>'SUMMARY 2018.19'!B2</f>
        <v>43555</v>
      </c>
      <c r="D22" s="2"/>
      <c r="E22" s="2"/>
      <c r="F22" s="2"/>
      <c r="G22" s="2"/>
      <c r="H22" s="2"/>
      <c r="I22" s="142"/>
      <c r="J22" s="3"/>
      <c r="K22" s="2"/>
    </row>
    <row r="23" spans="1:17" s="4" customFormat="1" ht="36.950000000000003" hidden="1" customHeight="1">
      <c r="A23" s="565" t="s">
        <v>305</v>
      </c>
      <c r="B23" s="565"/>
      <c r="C23" s="565"/>
      <c r="D23" s="565"/>
      <c r="E23" s="565"/>
      <c r="F23" s="565"/>
      <c r="G23" s="565"/>
      <c r="H23" s="565"/>
      <c r="I23" s="565"/>
      <c r="J23" s="565"/>
      <c r="K23" s="565"/>
    </row>
    <row r="24" spans="1:17" s="4" customFormat="1" ht="11.25" hidden="1" customHeight="1">
      <c r="A24" s="2"/>
      <c r="B24" s="2"/>
      <c r="C24" s="2"/>
      <c r="D24" s="2"/>
      <c r="E24" s="2"/>
      <c r="F24" s="2"/>
      <c r="G24" s="2"/>
      <c r="H24" s="2"/>
      <c r="I24" s="142"/>
      <c r="J24" s="3"/>
      <c r="K24" s="2"/>
    </row>
    <row r="25" spans="1:17" s="4" customFormat="1" ht="41.25" hidden="1" customHeight="1">
      <c r="A25" s="57" t="s">
        <v>207</v>
      </c>
      <c r="B25" s="57" t="s">
        <v>208</v>
      </c>
      <c r="C25" s="57" t="s">
        <v>209</v>
      </c>
      <c r="D25" s="57" t="s">
        <v>210</v>
      </c>
      <c r="E25" s="57" t="s">
        <v>212</v>
      </c>
      <c r="F25" s="57"/>
      <c r="G25" s="57" t="s">
        <v>306</v>
      </c>
      <c r="H25" s="58"/>
      <c r="I25" s="51" t="s">
        <v>307</v>
      </c>
      <c r="J25" s="59" t="s">
        <v>53</v>
      </c>
      <c r="K25" s="51" t="s">
        <v>308</v>
      </c>
    </row>
    <row r="26" spans="1:17" s="4" customFormat="1" ht="20.25" hidden="1" customHeight="1">
      <c r="A26" s="194"/>
      <c r="B26" s="194"/>
      <c r="C26" s="194">
        <v>86.9</v>
      </c>
      <c r="D26" s="194"/>
      <c r="E26" s="194"/>
      <c r="F26" s="194"/>
      <c r="G26" s="2">
        <f>SUM(A26:E26)</f>
        <v>86.9</v>
      </c>
      <c r="I26" s="143" t="s">
        <v>486</v>
      </c>
      <c r="J26" s="10">
        <v>43264</v>
      </c>
      <c r="K26" s="287" t="s">
        <v>487</v>
      </c>
      <c r="L26" s="250"/>
      <c r="M26" s="250"/>
      <c r="Q26" s="250"/>
    </row>
    <row r="27" spans="1:17" s="4" customFormat="1" ht="20.25" hidden="1" customHeight="1">
      <c r="A27" s="194"/>
      <c r="B27" s="194"/>
      <c r="C27" s="194">
        <v>70.45</v>
      </c>
      <c r="D27" s="194"/>
      <c r="E27" s="194"/>
      <c r="F27" s="194"/>
      <c r="G27" s="2">
        <f t="shared" ref="G27:G29" si="3">SUM(A27:E27)</f>
        <v>70.45</v>
      </c>
      <c r="I27" s="143" t="s">
        <v>488</v>
      </c>
      <c r="J27" s="10">
        <v>43353</v>
      </c>
      <c r="K27" s="8" t="s">
        <v>489</v>
      </c>
      <c r="L27" s="250"/>
      <c r="Q27" s="250"/>
    </row>
    <row r="28" spans="1:17" s="4" customFormat="1" ht="20.25" hidden="1" customHeight="1">
      <c r="B28" s="5"/>
      <c r="C28" s="194">
        <f>173.8*0.75</f>
        <v>130.35000000000002</v>
      </c>
      <c r="G28" s="2">
        <f t="shared" si="3"/>
        <v>130.35000000000002</v>
      </c>
      <c r="I28" s="298" t="s">
        <v>316</v>
      </c>
      <c r="J28" s="10">
        <v>43364</v>
      </c>
      <c r="K28" s="4" t="s">
        <v>317</v>
      </c>
      <c r="L28" s="250"/>
    </row>
    <row r="29" spans="1:17" s="4" customFormat="1" ht="20.25" hidden="1" customHeight="1">
      <c r="B29" s="5"/>
      <c r="C29" s="194">
        <v>115.5</v>
      </c>
      <c r="G29" s="2">
        <f t="shared" si="3"/>
        <v>115.5</v>
      </c>
      <c r="I29" s="298" t="s">
        <v>490</v>
      </c>
      <c r="J29" s="10">
        <v>43374</v>
      </c>
      <c r="K29" s="8" t="s">
        <v>491</v>
      </c>
      <c r="L29" s="250"/>
    </row>
    <row r="30" spans="1:17" s="4" customFormat="1" ht="20.25" hidden="1" customHeight="1">
      <c r="A30" s="194"/>
      <c r="B30" s="194"/>
      <c r="C30" s="194"/>
      <c r="D30" s="194"/>
      <c r="E30" s="194">
        <v>62</v>
      </c>
      <c r="F30" s="194"/>
      <c r="G30" s="2">
        <f t="shared" ref="G30:G34" si="4">SUM(A30:E30)</f>
        <v>62</v>
      </c>
      <c r="I30" s="143" t="s">
        <v>380</v>
      </c>
      <c r="J30" s="10">
        <v>43353</v>
      </c>
      <c r="K30" s="8" t="s">
        <v>492</v>
      </c>
      <c r="L30" s="250"/>
      <c r="Q30" s="250"/>
    </row>
    <row r="31" spans="1:17" s="41" customFormat="1" ht="20.25" hidden="1" customHeight="1">
      <c r="A31" s="44"/>
      <c r="B31" s="44"/>
      <c r="C31" s="44"/>
      <c r="D31" s="44"/>
      <c r="E31" s="44">
        <f>240*0.75</f>
        <v>180</v>
      </c>
      <c r="F31" s="44"/>
      <c r="G31" s="108">
        <f t="shared" si="4"/>
        <v>180</v>
      </c>
      <c r="H31" s="4"/>
      <c r="I31" s="75" t="s">
        <v>318</v>
      </c>
      <c r="J31" s="10">
        <v>43365</v>
      </c>
      <c r="K31" s="8" t="s">
        <v>493</v>
      </c>
      <c r="L31" s="250"/>
      <c r="N31" s="246"/>
      <c r="O31" s="250"/>
      <c r="Q31" s="250"/>
    </row>
    <row r="32" spans="1:17" ht="20.25" hidden="1" customHeight="1">
      <c r="A32" s="40"/>
      <c r="B32" s="40"/>
      <c r="C32" s="40"/>
      <c r="D32" s="40"/>
      <c r="E32" s="40">
        <f>91.67*0.75</f>
        <v>68.752499999999998</v>
      </c>
      <c r="F32" s="40"/>
      <c r="G32" s="146">
        <f t="shared" si="4"/>
        <v>68.752499999999998</v>
      </c>
      <c r="H32" s="4"/>
      <c r="I32" s="4" t="s">
        <v>320</v>
      </c>
      <c r="J32" s="10">
        <v>43366</v>
      </c>
      <c r="K32" s="45" t="s">
        <v>494</v>
      </c>
      <c r="L32" s="250"/>
      <c r="M32" s="4"/>
      <c r="N32" s="4"/>
      <c r="O32" s="250"/>
    </row>
    <row r="33" spans="1:256" ht="20.25" hidden="1" customHeight="1">
      <c r="A33" s="40"/>
      <c r="B33" s="40"/>
      <c r="C33" s="40"/>
      <c r="D33" s="40"/>
      <c r="E33" s="40">
        <f>258.06/3</f>
        <v>86.02</v>
      </c>
      <c r="F33" s="40"/>
      <c r="G33" s="146">
        <f t="shared" si="4"/>
        <v>86.02</v>
      </c>
      <c r="H33" s="4"/>
      <c r="I33" s="4" t="s">
        <v>495</v>
      </c>
      <c r="J33" s="10">
        <v>43347</v>
      </c>
      <c r="K33" s="45" t="s">
        <v>496</v>
      </c>
      <c r="L33" s="250"/>
      <c r="M33" s="250" t="s">
        <v>420</v>
      </c>
      <c r="N33" s="4"/>
      <c r="O33" s="250"/>
    </row>
    <row r="34" spans="1:256" ht="20.25" hidden="1" customHeight="1">
      <c r="A34" s="40"/>
      <c r="B34" s="40"/>
      <c r="C34" s="40"/>
      <c r="D34" s="40"/>
      <c r="E34" s="40">
        <v>777.99</v>
      </c>
      <c r="F34" s="40"/>
      <c r="G34" s="146">
        <f t="shared" si="4"/>
        <v>777.99</v>
      </c>
      <c r="H34" s="4"/>
      <c r="I34" s="4" t="s">
        <v>495</v>
      </c>
      <c r="J34" s="10">
        <v>43373</v>
      </c>
      <c r="K34" s="45" t="s">
        <v>497</v>
      </c>
      <c r="L34" s="250"/>
      <c r="M34" s="250" t="s">
        <v>420</v>
      </c>
      <c r="N34" s="4"/>
      <c r="O34" s="250"/>
    </row>
    <row r="35" spans="1:256" s="4" customFormat="1" ht="15.95" hidden="1" customHeight="1">
      <c r="A35" s="44"/>
      <c r="B35" s="44"/>
      <c r="C35" s="44"/>
      <c r="D35" s="44"/>
      <c r="E35" s="44"/>
      <c r="F35" s="44"/>
      <c r="G35" s="57">
        <f t="shared" ref="G35" si="5">SUM(A35:E35)</f>
        <v>0</v>
      </c>
      <c r="H35" s="58"/>
      <c r="I35" s="144"/>
      <c r="J35" s="10"/>
      <c r="L35" s="250"/>
    </row>
    <row r="36" spans="1:256" s="4" customFormat="1" ht="17.45" hidden="1" customHeight="1" thickBot="1">
      <c r="A36" s="54">
        <f>SUM(A26:A35)</f>
        <v>0</v>
      </c>
      <c r="B36" s="54">
        <f t="shared" ref="B36:G36" si="6">SUM(B26:B35)</f>
        <v>0</v>
      </c>
      <c r="C36" s="54">
        <f t="shared" si="6"/>
        <v>403.20000000000005</v>
      </c>
      <c r="D36" s="54">
        <f t="shared" si="6"/>
        <v>0</v>
      </c>
      <c r="E36" s="54">
        <f t="shared" si="6"/>
        <v>1174.7625</v>
      </c>
      <c r="F36" s="54"/>
      <c r="G36" s="54">
        <f t="shared" si="6"/>
        <v>1577.9625000000001</v>
      </c>
      <c r="H36" s="58"/>
      <c r="I36" s="144"/>
      <c r="J36" s="10"/>
    </row>
    <row r="37" spans="1:256" ht="30" hidden="1" customHeight="1"/>
    <row r="38" spans="1:256" ht="13.15" hidden="1">
      <c r="A38" s="293" t="s">
        <v>481</v>
      </c>
      <c r="B38" s="293"/>
      <c r="C38" s="293"/>
      <c r="D38" s="293"/>
      <c r="E38" s="293"/>
      <c r="F38" s="4"/>
      <c r="G38" s="2"/>
      <c r="H38" s="4"/>
      <c r="I38" s="237"/>
      <c r="J38" s="50"/>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row>
    <row r="39" spans="1:256" ht="13.15" hidden="1">
      <c r="A39" s="294" t="s">
        <v>282</v>
      </c>
      <c r="B39" s="293"/>
      <c r="C39" s="293"/>
      <c r="D39" s="294"/>
      <c r="E39" s="294"/>
      <c r="F39" s="2"/>
      <c r="G39" s="2"/>
      <c r="H39" s="2"/>
      <c r="I39" s="236"/>
      <c r="J39" s="234"/>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row>
    <row r="40" spans="1:256" ht="13.15" hidden="1">
      <c r="A40" s="293" t="s">
        <v>322</v>
      </c>
      <c r="B40" s="293"/>
      <c r="C40" s="293"/>
      <c r="D40" s="293"/>
      <c r="E40" s="293"/>
      <c r="F40" s="2"/>
      <c r="G40" s="2"/>
      <c r="H40" s="2"/>
      <c r="I40" s="236"/>
      <c r="J40" s="234"/>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row>
    <row r="41" spans="1:256" ht="13.15" hidden="1">
      <c r="A41" s="2"/>
      <c r="B41" s="2"/>
      <c r="C41" s="2"/>
      <c r="D41" s="2"/>
      <c r="E41" s="2"/>
      <c r="F41" s="2"/>
      <c r="G41" s="2"/>
      <c r="H41" s="2"/>
      <c r="I41" s="236"/>
      <c r="J41" s="234"/>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row>
    <row r="42" spans="1:256" ht="13.15" hidden="1">
      <c r="A42" s="4" t="s">
        <v>304</v>
      </c>
      <c r="B42" s="4"/>
      <c r="C42" s="6">
        <f>'[3]SUMMARY 2019.20'!$B$2</f>
        <v>43921</v>
      </c>
      <c r="D42" s="2"/>
      <c r="E42" s="2"/>
      <c r="F42" s="2"/>
      <c r="G42" s="2"/>
      <c r="H42" s="2"/>
      <c r="I42" s="236"/>
      <c r="J42" s="234"/>
      <c r="K42" s="2"/>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row>
    <row r="43" spans="1:256" ht="29.25" hidden="1" customHeight="1">
      <c r="A43" s="565" t="s">
        <v>305</v>
      </c>
      <c r="B43" s="565"/>
      <c r="C43" s="565"/>
      <c r="D43" s="565"/>
      <c r="E43" s="565"/>
      <c r="F43" s="565"/>
      <c r="G43" s="565"/>
      <c r="H43" s="565"/>
      <c r="I43" s="565"/>
      <c r="J43" s="565"/>
      <c r="K43" s="565"/>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row>
    <row r="44" spans="1:256" ht="13.15" hidden="1">
      <c r="A44" s="2"/>
      <c r="B44" s="2"/>
      <c r="C44" s="2"/>
      <c r="D44" s="2"/>
      <c r="E44" s="2"/>
      <c r="F44" s="2"/>
      <c r="G44" s="2"/>
      <c r="H44" s="2"/>
      <c r="I44" s="236"/>
      <c r="J44" s="234"/>
      <c r="K44" s="2"/>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row>
    <row r="45" spans="1:256" ht="39.4" hidden="1">
      <c r="A45" s="57" t="s">
        <v>207</v>
      </c>
      <c r="B45" s="57" t="s">
        <v>208</v>
      </c>
      <c r="C45" s="57" t="s">
        <v>209</v>
      </c>
      <c r="D45" s="57" t="s">
        <v>210</v>
      </c>
      <c r="E45" s="57" t="s">
        <v>212</v>
      </c>
      <c r="F45" s="57"/>
      <c r="G45" s="57" t="s">
        <v>306</v>
      </c>
      <c r="H45" s="58"/>
      <c r="I45" s="51" t="s">
        <v>307</v>
      </c>
      <c r="J45" s="51" t="s">
        <v>53</v>
      </c>
      <c r="K45" s="51" t="s">
        <v>308</v>
      </c>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row>
    <row r="46" spans="1:256" s="4" customFormat="1" ht="15.75" hidden="1" customHeight="1">
      <c r="A46" s="194"/>
      <c r="B46" s="194"/>
      <c r="C46" s="194">
        <f>58.8*N46</f>
        <v>44.099999999999994</v>
      </c>
      <c r="D46" s="194"/>
      <c r="E46" s="194"/>
      <c r="F46" s="194"/>
      <c r="G46" s="2">
        <f>SUM(A46:E46)</f>
        <v>44.099999999999994</v>
      </c>
      <c r="I46" s="240" t="s">
        <v>498</v>
      </c>
      <c r="J46" s="50">
        <v>43728</v>
      </c>
      <c r="K46" s="287" t="s">
        <v>326</v>
      </c>
      <c r="L46" s="250"/>
      <c r="N46" s="4">
        <f>'Conf Party reduction'!B5</f>
        <v>0.75</v>
      </c>
      <c r="Q46" s="250"/>
    </row>
    <row r="47" spans="1:256" s="4" customFormat="1" ht="13.15" hidden="1">
      <c r="E47" s="4">
        <f>110/1.2*N47</f>
        <v>68.75</v>
      </c>
      <c r="G47" s="2">
        <f t="shared" ref="G47:G50" si="7">SUM(A47:E47)</f>
        <v>68.75</v>
      </c>
      <c r="I47" s="240" t="s">
        <v>327</v>
      </c>
      <c r="J47" s="50">
        <v>43729</v>
      </c>
      <c r="K47" s="8" t="s">
        <v>330</v>
      </c>
      <c r="L47" s="250"/>
      <c r="M47" s="4" t="s">
        <v>331</v>
      </c>
      <c r="N47" s="8">
        <f>'Conf Party reduction'!B5</f>
        <v>0.75</v>
      </c>
      <c r="P47" s="134"/>
    </row>
    <row r="48" spans="1:256" s="4" customFormat="1" ht="13.15" hidden="1">
      <c r="G48" s="2">
        <f t="shared" si="7"/>
        <v>0</v>
      </c>
      <c r="I48" s="237"/>
      <c r="J48" s="50"/>
      <c r="K48" s="8"/>
      <c r="N48" s="8"/>
      <c r="P48" s="134"/>
    </row>
    <row r="49" spans="1:256" s="4" customFormat="1" ht="13.15" hidden="1">
      <c r="G49" s="2">
        <f t="shared" si="7"/>
        <v>0</v>
      </c>
      <c r="I49" s="237"/>
      <c r="J49" s="50"/>
      <c r="K49" s="8"/>
      <c r="N49" s="8"/>
      <c r="P49" s="134"/>
    </row>
    <row r="50" spans="1:256" s="4" customFormat="1" ht="13.15" hidden="1">
      <c r="G50" s="2">
        <f t="shared" si="7"/>
        <v>0</v>
      </c>
      <c r="I50" s="237"/>
      <c r="J50" s="50"/>
      <c r="K50" s="8"/>
      <c r="N50" s="8"/>
      <c r="P50" s="134"/>
    </row>
    <row r="51" spans="1:256" s="4" customFormat="1" ht="18.95" hidden="1" customHeight="1" thickBot="1">
      <c r="A51" s="54">
        <f t="shared" ref="A51:G51" si="8">SUM(A46:A50)</f>
        <v>0</v>
      </c>
      <c r="B51" s="54">
        <f t="shared" si="8"/>
        <v>0</v>
      </c>
      <c r="C51" s="54">
        <f t="shared" si="8"/>
        <v>44.099999999999994</v>
      </c>
      <c r="D51" s="54">
        <f t="shared" si="8"/>
        <v>0</v>
      </c>
      <c r="E51" s="54">
        <f t="shared" si="8"/>
        <v>68.75</v>
      </c>
      <c r="F51" s="54"/>
      <c r="G51" s="54">
        <f t="shared" si="8"/>
        <v>112.85</v>
      </c>
      <c r="H51" s="58"/>
      <c r="I51" s="237"/>
      <c r="J51" s="50"/>
    </row>
    <row r="52" spans="1:256" ht="30" hidden="1" customHeight="1"/>
    <row r="53" spans="1:256" s="4" customFormat="1" ht="13.15" customHeight="1">
      <c r="E53" s="44"/>
      <c r="G53" s="2"/>
      <c r="I53" s="144"/>
      <c r="J53" s="10"/>
    </row>
    <row r="54" spans="1:256" ht="13.15">
      <c r="A54" s="288" t="s">
        <v>481</v>
      </c>
      <c r="B54" s="288"/>
      <c r="C54" s="288"/>
      <c r="D54" s="288"/>
      <c r="E54" s="288"/>
      <c r="F54" s="4"/>
      <c r="G54" s="2"/>
      <c r="H54" s="4"/>
      <c r="I54" s="237"/>
      <c r="J54" s="50"/>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row>
    <row r="55" spans="1:256" ht="13.15">
      <c r="A55" s="289" t="s">
        <v>282</v>
      </c>
      <c r="B55" s="288"/>
      <c r="C55" s="288"/>
      <c r="D55" s="289"/>
      <c r="E55" s="289"/>
      <c r="F55" s="2"/>
      <c r="G55" s="2"/>
      <c r="H55" s="2"/>
      <c r="I55" s="236"/>
      <c r="J55" s="234"/>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ht="13.15">
      <c r="A56" s="288" t="s">
        <v>334</v>
      </c>
      <c r="B56" s="288"/>
      <c r="C56" s="288"/>
      <c r="D56" s="288"/>
      <c r="E56" s="288"/>
      <c r="F56" s="2"/>
      <c r="G56" s="2"/>
      <c r="H56" s="2"/>
      <c r="I56" s="236"/>
      <c r="J56" s="234"/>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ht="13.15">
      <c r="A57" s="2"/>
      <c r="B57" s="2"/>
      <c r="C57" s="2"/>
      <c r="D57" s="2"/>
      <c r="E57" s="2"/>
      <c r="F57" s="2"/>
      <c r="G57" s="2"/>
      <c r="H57" s="2"/>
      <c r="I57" s="236"/>
      <c r="J57" s="234"/>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ht="13.15">
      <c r="A58" s="4" t="s">
        <v>304</v>
      </c>
      <c r="B58" s="4"/>
      <c r="C58" s="6">
        <f>'SUMMARY 2021-22'!$C$2</f>
        <v>44651</v>
      </c>
      <c r="D58" s="2"/>
      <c r="E58" s="2"/>
      <c r="F58" s="2"/>
      <c r="G58" s="2"/>
      <c r="H58" s="2"/>
      <c r="I58" s="236"/>
      <c r="J58" s="234"/>
      <c r="K58" s="2"/>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row>
    <row r="59" spans="1:256" ht="29.25" customHeight="1">
      <c r="A59" s="565" t="s">
        <v>305</v>
      </c>
      <c r="B59" s="565"/>
      <c r="C59" s="565"/>
      <c r="D59" s="565"/>
      <c r="E59" s="565"/>
      <c r="F59" s="565"/>
      <c r="G59" s="565"/>
      <c r="H59" s="565"/>
      <c r="I59" s="565"/>
      <c r="J59" s="565"/>
      <c r="K59" s="565"/>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c r="IT59" s="4"/>
      <c r="IU59" s="4"/>
      <c r="IV59" s="4"/>
    </row>
    <row r="60" spans="1:256" ht="13.15">
      <c r="A60" s="2"/>
      <c r="B60" s="2"/>
      <c r="C60" s="2"/>
      <c r="D60" s="2"/>
      <c r="E60" s="2"/>
      <c r="F60" s="2"/>
      <c r="G60" s="2"/>
      <c r="H60" s="2"/>
      <c r="I60" s="236"/>
      <c r="J60" s="234"/>
      <c r="K60" s="2"/>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c r="IS60" s="4"/>
      <c r="IT60" s="4"/>
      <c r="IU60" s="4"/>
      <c r="IV60" s="4"/>
    </row>
    <row r="61" spans="1:256" ht="39.4">
      <c r="A61" s="57" t="s">
        <v>207</v>
      </c>
      <c r="B61" s="57" t="s">
        <v>208</v>
      </c>
      <c r="C61" s="57" t="s">
        <v>209</v>
      </c>
      <c r="D61" s="57" t="s">
        <v>210</v>
      </c>
      <c r="E61" s="57" t="s">
        <v>212</v>
      </c>
      <c r="F61" s="57"/>
      <c r="G61" s="57" t="s">
        <v>306</v>
      </c>
      <c r="H61" s="58"/>
      <c r="I61" s="51" t="s">
        <v>307</v>
      </c>
      <c r="J61" s="51" t="s">
        <v>53</v>
      </c>
      <c r="K61" s="51" t="s">
        <v>308</v>
      </c>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c r="IS61" s="4"/>
      <c r="IT61" s="4"/>
      <c r="IU61" s="4"/>
      <c r="IV61" s="4"/>
    </row>
    <row r="62" spans="1:256" s="4" customFormat="1" ht="15.75" customHeight="1">
      <c r="A62" s="194"/>
      <c r="B62" s="194"/>
      <c r="C62" s="194"/>
      <c r="D62" s="194"/>
      <c r="E62" s="194"/>
      <c r="F62" s="194"/>
      <c r="G62" s="2">
        <f>SUM(A62:E62)</f>
        <v>0</v>
      </c>
      <c r="I62" s="240" t="s">
        <v>498</v>
      </c>
      <c r="J62" s="50"/>
      <c r="K62" s="287"/>
      <c r="L62" s="250"/>
      <c r="Q62" s="250"/>
    </row>
    <row r="63" spans="1:256" s="4" customFormat="1" ht="15.75" customHeight="1">
      <c r="A63" s="194"/>
      <c r="B63" s="194"/>
      <c r="C63" s="194"/>
      <c r="D63" s="194"/>
      <c r="E63" s="194"/>
      <c r="F63" s="194"/>
      <c r="G63" s="2">
        <f t="shared" ref="G63:G64" si="9">SUM(A63:E63)</f>
        <v>0</v>
      </c>
      <c r="I63" s="240"/>
      <c r="J63" s="50"/>
      <c r="K63" s="287"/>
      <c r="L63" s="250"/>
      <c r="Q63" s="250"/>
    </row>
    <row r="64" spans="1:256" s="4" customFormat="1" ht="15.75" customHeight="1">
      <c r="A64" s="194"/>
      <c r="B64" s="194"/>
      <c r="C64" s="194"/>
      <c r="D64" s="194"/>
      <c r="E64" s="194"/>
      <c r="F64" s="194"/>
      <c r="G64" s="2">
        <f t="shared" si="9"/>
        <v>0</v>
      </c>
      <c r="I64" s="240"/>
      <c r="J64" s="50"/>
      <c r="K64" s="287"/>
      <c r="L64" s="250"/>
      <c r="Q64" s="250"/>
    </row>
    <row r="65" spans="1:16" s="4" customFormat="1" ht="13.15">
      <c r="G65" s="2">
        <f t="shared" ref="G65:G68" si="10">SUM(A65:E65)</f>
        <v>0</v>
      </c>
      <c r="I65" s="240" t="s">
        <v>327</v>
      </c>
      <c r="J65" s="50"/>
      <c r="K65" s="8"/>
      <c r="L65" s="250"/>
      <c r="M65" s="4" t="s">
        <v>331</v>
      </c>
      <c r="N65" s="8"/>
      <c r="P65" s="134"/>
    </row>
    <row r="66" spans="1:16" s="4" customFormat="1" ht="13.15" hidden="1">
      <c r="G66" s="2">
        <f t="shared" si="10"/>
        <v>0</v>
      </c>
      <c r="I66" s="237"/>
      <c r="J66" s="50"/>
      <c r="K66" s="8"/>
      <c r="N66" s="8"/>
      <c r="P66" s="134"/>
    </row>
    <row r="67" spans="1:16" s="4" customFormat="1" ht="13.15" hidden="1">
      <c r="G67" s="2">
        <f t="shared" si="10"/>
        <v>0</v>
      </c>
      <c r="I67" s="237"/>
      <c r="J67" s="50"/>
      <c r="K67" s="8"/>
      <c r="N67" s="8"/>
      <c r="P67" s="134"/>
    </row>
    <row r="68" spans="1:16" s="4" customFormat="1" ht="13.15">
      <c r="G68" s="2">
        <f t="shared" si="10"/>
        <v>0</v>
      </c>
      <c r="I68" s="237"/>
      <c r="J68" s="50"/>
      <c r="K68" s="8"/>
      <c r="N68" s="8"/>
      <c r="P68" s="134"/>
    </row>
    <row r="69" spans="1:16" s="4" customFormat="1" ht="18.95" customHeight="1" thickBot="1">
      <c r="A69" s="54">
        <f t="shared" ref="A69:E69" si="11">SUM(A62:A68)</f>
        <v>0</v>
      </c>
      <c r="B69" s="54">
        <f t="shared" si="11"/>
        <v>0</v>
      </c>
      <c r="C69" s="54">
        <f t="shared" si="11"/>
        <v>0</v>
      </c>
      <c r="D69" s="54">
        <f t="shared" si="11"/>
        <v>0</v>
      </c>
      <c r="E69" s="54">
        <f t="shared" si="11"/>
        <v>0</v>
      </c>
      <c r="F69" s="54"/>
      <c r="G69" s="54">
        <f t="shared" ref="G69" si="12">SUM(G62:G68)</f>
        <v>0</v>
      </c>
      <c r="H69" s="58"/>
      <c r="I69" s="237"/>
      <c r="J69" s="50"/>
    </row>
  </sheetData>
  <mergeCells count="4">
    <mergeCell ref="A6:K6"/>
    <mergeCell ref="A23:K23"/>
    <mergeCell ref="A43:K43"/>
    <mergeCell ref="A59:K59"/>
  </mergeCells>
  <pageMargins left="0.39370078740157483" right="0" top="0.39370078740157483" bottom="0.78740157480314965" header="0.51181102362204722" footer="0.51181102362204722"/>
  <pageSetup paperSize="8" orientation="landscape" r:id="rId1"/>
  <headerFooter alignWithMargins="0"/>
  <ignoredErrors>
    <ignoredError sqref="G13" 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C6588-E18E-49C4-A60C-32CD16D9CF57}">
  <dimension ref="C64:O69"/>
  <sheetViews>
    <sheetView topLeftCell="A22" workbookViewId="0">
      <selection activeCell="H77" sqref="H77"/>
    </sheetView>
  </sheetViews>
  <sheetFormatPr defaultRowHeight="12.75"/>
  <sheetData>
    <row r="64" spans="3:3" ht="14.25">
      <c r="C64" s="151"/>
    </row>
    <row r="65" spans="3:15" ht="14.25">
      <c r="C65" s="151" t="s">
        <v>499</v>
      </c>
      <c r="O65">
        <v>23.61</v>
      </c>
    </row>
    <row r="66" spans="3:15" ht="14.25">
      <c r="C66" s="151" t="s">
        <v>500</v>
      </c>
    </row>
    <row r="67" spans="3:15" ht="14.25">
      <c r="C67" s="151" t="s">
        <v>501</v>
      </c>
    </row>
    <row r="68" spans="3:15" ht="14.25">
      <c r="C68" s="151" t="s">
        <v>502</v>
      </c>
      <c r="O68">
        <v>5.97</v>
      </c>
    </row>
    <row r="69" spans="3:15" ht="14.25">
      <c r="C69" s="151" t="s">
        <v>503</v>
      </c>
    </row>
  </sheetData>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4EECC"/>
  </sheetPr>
  <dimension ref="A1:IV12"/>
  <sheetViews>
    <sheetView workbookViewId="0">
      <selection activeCell="Q43" sqref="Q43"/>
    </sheetView>
  </sheetViews>
  <sheetFormatPr defaultRowHeight="12.75"/>
  <cols>
    <col min="5" max="5" width="5.59765625" bestFit="1" customWidth="1"/>
    <col min="6" max="6" width="9" customWidth="1"/>
    <col min="7" max="7" width="5.59765625" bestFit="1" customWidth="1"/>
    <col min="8" max="8" width="9" customWidth="1"/>
    <col min="9" max="9" width="12.3984375" bestFit="1" customWidth="1"/>
    <col min="10" max="10" width="10.1328125" bestFit="1" customWidth="1"/>
    <col min="11" max="11" width="46.59765625" bestFit="1" customWidth="1"/>
    <col min="12" max="12" width="9" customWidth="1"/>
  </cols>
  <sheetData>
    <row r="1" spans="1:256" s="16" customFormat="1" ht="13.15">
      <c r="A1" s="247" t="s">
        <v>504</v>
      </c>
      <c r="B1" s="247"/>
      <c r="C1" s="247"/>
      <c r="D1" s="247"/>
      <c r="E1" s="4"/>
      <c r="F1" s="4"/>
      <c r="G1" s="2"/>
      <c r="H1" s="4"/>
      <c r="I1" s="237"/>
      <c r="J1" s="50"/>
      <c r="K1" s="4"/>
      <c r="L1" s="4"/>
      <c r="M1" s="80"/>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row>
    <row r="2" spans="1:256" s="16" customFormat="1" ht="13.15">
      <c r="A2" s="248" t="s">
        <v>505</v>
      </c>
      <c r="B2" s="247"/>
      <c r="C2" s="247"/>
      <c r="D2" s="248"/>
      <c r="E2" s="4"/>
      <c r="F2" s="2"/>
      <c r="G2" s="2"/>
      <c r="H2" s="2"/>
      <c r="I2" s="236"/>
      <c r="J2" s="234"/>
      <c r="K2" s="2"/>
      <c r="L2" s="2"/>
      <c r="M2" s="77"/>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pans="1:256" s="16" customFormat="1" ht="13.15">
      <c r="A3" s="247" t="s">
        <v>322</v>
      </c>
      <c r="B3" s="247"/>
      <c r="C3" s="247"/>
      <c r="D3" s="247"/>
      <c r="E3" s="4"/>
      <c r="F3" s="2"/>
      <c r="G3" s="2"/>
      <c r="H3" s="2"/>
      <c r="I3" s="236"/>
      <c r="J3" s="234"/>
      <c r="K3" s="2"/>
      <c r="L3" s="2"/>
      <c r="M3" s="77"/>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row>
    <row r="4" spans="1:256" s="16" customFormat="1" ht="13.15">
      <c r="A4" s="160"/>
      <c r="B4" s="160"/>
      <c r="C4" s="160"/>
      <c r="D4" s="160"/>
      <c r="E4" s="160"/>
      <c r="F4" s="2"/>
      <c r="G4" s="2"/>
      <c r="H4" s="2"/>
      <c r="I4" s="236"/>
      <c r="J4" s="234"/>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row>
    <row r="5" spans="1:256" s="16" customFormat="1" ht="13.15">
      <c r="A5" s="4" t="s">
        <v>304</v>
      </c>
      <c r="B5" s="4"/>
      <c r="C5" s="6">
        <f>'SUMMARY 2021-22'!$C$2</f>
        <v>44651</v>
      </c>
      <c r="D5" s="2"/>
      <c r="E5" s="2"/>
      <c r="F5" s="2"/>
      <c r="G5" s="2"/>
      <c r="H5" s="2"/>
      <c r="I5" s="236"/>
      <c r="J5" s="234"/>
      <c r="K5" s="2"/>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9" spans="1:256" s="4" customFormat="1" ht="13.15">
      <c r="A9" s="194" t="s">
        <v>506</v>
      </c>
      <c r="B9" s="195"/>
      <c r="C9" s="195"/>
      <c r="E9" s="194">
        <f>48.02/7</f>
        <v>6.86</v>
      </c>
      <c r="F9" s="194"/>
      <c r="G9" s="2">
        <f>SUM(A9:E9)</f>
        <v>6.86</v>
      </c>
      <c r="I9" s="240" t="s">
        <v>433</v>
      </c>
      <c r="J9" s="50">
        <v>43709</v>
      </c>
      <c r="K9" s="8" t="s">
        <v>435</v>
      </c>
      <c r="L9" s="126"/>
      <c r="Q9" s="126"/>
    </row>
    <row r="10" spans="1:256" s="4" customFormat="1" ht="11.25" customHeight="1">
      <c r="E10" s="4">
        <f>58.65/4</f>
        <v>14.6625</v>
      </c>
      <c r="G10" s="2">
        <f>SUM(A10:E10)</f>
        <v>14.6625</v>
      </c>
      <c r="I10" s="240" t="s">
        <v>433</v>
      </c>
      <c r="J10" s="50">
        <v>43710</v>
      </c>
      <c r="K10" s="8" t="s">
        <v>435</v>
      </c>
      <c r="N10" s="8"/>
      <c r="P10" s="134"/>
    </row>
    <row r="12" spans="1:256">
      <c r="G12" t="s">
        <v>507</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tint="-4.9989318521683403E-2"/>
  </sheetPr>
  <dimension ref="A1:B5"/>
  <sheetViews>
    <sheetView workbookViewId="0">
      <selection activeCell="E24" sqref="E23:E24"/>
    </sheetView>
  </sheetViews>
  <sheetFormatPr defaultRowHeight="12.75"/>
  <sheetData>
    <row r="1" spans="1:2" ht="20.65">
      <c r="A1" s="261" t="s">
        <v>75</v>
      </c>
      <c r="B1" s="261">
        <v>0.9</v>
      </c>
    </row>
    <row r="2" spans="1:2" ht="20.65">
      <c r="A2" s="261"/>
      <c r="B2" s="261"/>
    </row>
    <row r="3" spans="1:2" ht="20.65">
      <c r="A3" s="261"/>
      <c r="B3" s="261"/>
    </row>
    <row r="4" spans="1:2" ht="20.65">
      <c r="A4" s="261"/>
      <c r="B4" s="261"/>
    </row>
    <row r="5" spans="1:2" ht="20.65">
      <c r="A5" s="261" t="s">
        <v>508</v>
      </c>
      <c r="B5" s="261">
        <v>0.75</v>
      </c>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tint="-0.499984740745262"/>
  </sheetPr>
  <dimension ref="H1"/>
  <sheetViews>
    <sheetView topLeftCell="A13" workbookViewId="0">
      <selection activeCell="R43" sqref="R43"/>
    </sheetView>
  </sheetViews>
  <sheetFormatPr defaultRowHeight="12.75"/>
  <sheetData>
    <row r="1" spans="8:8" ht="14.25">
      <c r="H1" s="168"/>
    </row>
  </sheetData>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
  <dimension ref="A1:BM35"/>
  <sheetViews>
    <sheetView zoomScaleNormal="100" workbookViewId="0">
      <pane ySplit="7" topLeftCell="A8" activePane="bottomLeft" state="frozen"/>
      <selection activeCell="T23" sqref="T23"/>
      <selection pane="bottomLeft" activeCell="X51" sqref="X51"/>
    </sheetView>
  </sheetViews>
  <sheetFormatPr defaultColWidth="9.1328125" defaultRowHeight="30" customHeight="1"/>
  <cols>
    <col min="1" max="1" width="10.1328125" style="18" customWidth="1"/>
    <col min="2" max="2" width="11" style="18" customWidth="1"/>
    <col min="3" max="3" width="11.59765625" style="18" customWidth="1"/>
    <col min="4" max="4" width="10.59765625" style="18" customWidth="1"/>
    <col min="5" max="5" width="11.73046875" style="18" customWidth="1"/>
    <col min="6" max="6" width="1.59765625" style="18" customWidth="1"/>
    <col min="7" max="7" width="11.59765625" style="18" bestFit="1" customWidth="1"/>
    <col min="8" max="8" width="2.1328125" style="18" customWidth="1"/>
    <col min="9" max="9" width="25.59765625" style="18" hidden="1" customWidth="1"/>
    <col min="10" max="10" width="12" style="19" customWidth="1"/>
    <col min="11" max="11" width="66" style="31" customWidth="1"/>
    <col min="12" max="12" width="0" style="41" hidden="1" customWidth="1"/>
    <col min="13" max="13" width="9.73046875" style="81" customWidth="1"/>
    <col min="14" max="14" width="9.1328125" style="41" customWidth="1"/>
    <col min="15" max="15" width="10.73046875" style="41" hidden="1" customWidth="1"/>
    <col min="16" max="65" width="9.1328125" style="41"/>
    <col min="66" max="16384" width="9.1328125" style="18"/>
  </cols>
  <sheetData>
    <row r="1" spans="1:65" s="2" customFormat="1" ht="13.5" hidden="1" customHeight="1">
      <c r="A1" s="100" t="s">
        <v>509</v>
      </c>
      <c r="B1" s="100"/>
      <c r="C1" s="100"/>
      <c r="D1" s="100"/>
      <c r="E1" s="100"/>
      <c r="J1" s="3"/>
      <c r="K1" s="7"/>
      <c r="M1" s="77"/>
    </row>
    <row r="2" spans="1:65" s="2" customFormat="1" ht="29.25" hidden="1" customHeight="1">
      <c r="A2" s="566" t="s">
        <v>510</v>
      </c>
      <c r="B2" s="566"/>
      <c r="C2" s="566"/>
      <c r="D2" s="566"/>
      <c r="E2" s="566"/>
      <c r="J2" s="3"/>
      <c r="K2" s="7"/>
      <c r="M2" s="77"/>
    </row>
    <row r="3" spans="1:65" s="2" customFormat="1" ht="13.5" hidden="1" customHeight="1">
      <c r="A3" s="100" t="s">
        <v>302</v>
      </c>
      <c r="B3" s="100"/>
      <c r="C3" s="100"/>
      <c r="D3" s="100"/>
      <c r="E3" s="100"/>
      <c r="J3" s="3"/>
      <c r="K3" s="7"/>
      <c r="M3" s="77"/>
    </row>
    <row r="4" spans="1:65" s="2" customFormat="1" ht="13.5" hidden="1" customHeight="1">
      <c r="J4" s="3"/>
      <c r="K4" s="7"/>
      <c r="M4" s="77"/>
    </row>
    <row r="5" spans="1:65" s="2" customFormat="1" ht="13.5" hidden="1" customHeight="1">
      <c r="A5" s="4" t="s">
        <v>304</v>
      </c>
      <c r="B5" s="4"/>
      <c r="C5" s="6">
        <v>43190</v>
      </c>
      <c r="J5" s="3"/>
      <c r="K5" s="7"/>
      <c r="M5" s="77"/>
    </row>
    <row r="6" spans="1:65" s="2" customFormat="1" ht="36.950000000000003" hidden="1" customHeight="1">
      <c r="A6" s="565" t="s">
        <v>305</v>
      </c>
      <c r="B6" s="565"/>
      <c r="C6" s="565"/>
      <c r="D6" s="565"/>
      <c r="E6" s="565"/>
      <c r="F6" s="565"/>
      <c r="G6" s="565"/>
      <c r="H6" s="565"/>
      <c r="I6" s="565"/>
      <c r="J6" s="565"/>
      <c r="K6" s="565"/>
      <c r="M6" s="77"/>
    </row>
    <row r="7" spans="1:65" s="2" customFormat="1" ht="30" hidden="1" customHeight="1">
      <c r="J7" s="3"/>
      <c r="K7" s="7"/>
      <c r="M7" s="77"/>
    </row>
    <row r="8" spans="1:65" ht="39.4" hidden="1">
      <c r="A8" s="55" t="s">
        <v>207</v>
      </c>
      <c r="B8" s="55" t="s">
        <v>208</v>
      </c>
      <c r="C8" s="55" t="s">
        <v>209</v>
      </c>
      <c r="D8" s="55" t="s">
        <v>210</v>
      </c>
      <c r="E8" s="55" t="s">
        <v>212</v>
      </c>
      <c r="F8" s="55"/>
      <c r="G8" s="55" t="s">
        <v>306</v>
      </c>
      <c r="H8" s="55"/>
      <c r="I8" s="55" t="s">
        <v>307</v>
      </c>
      <c r="J8" s="56" t="s">
        <v>53</v>
      </c>
      <c r="K8" s="55" t="s">
        <v>308</v>
      </c>
      <c r="M8" s="80"/>
    </row>
    <row r="9" spans="1:65" s="16" customFormat="1" ht="26.25" hidden="1" customHeight="1">
      <c r="A9" s="44"/>
      <c r="B9" s="44"/>
      <c r="C9" s="4"/>
      <c r="D9" s="44">
        <v>2040.17</v>
      </c>
      <c r="E9" s="44"/>
      <c r="F9" s="44"/>
      <c r="G9" s="2">
        <f>SUM(A9:E9)</f>
        <v>2040.17</v>
      </c>
      <c r="H9" s="4"/>
      <c r="I9" s="4" t="s">
        <v>511</v>
      </c>
      <c r="J9" s="10">
        <v>42992</v>
      </c>
      <c r="K9" s="8" t="s">
        <v>512</v>
      </c>
      <c r="L9" s="4"/>
      <c r="M9" s="80"/>
      <c r="N9" s="4"/>
      <c r="O9" s="132" t="s">
        <v>395</v>
      </c>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row>
    <row r="10" spans="1:65" s="16" customFormat="1" ht="33" hidden="1" customHeight="1">
      <c r="A10" s="44"/>
      <c r="B10" s="44">
        <v>30</v>
      </c>
      <c r="C10" s="4"/>
      <c r="D10" s="44"/>
      <c r="E10" s="44"/>
      <c r="F10" s="44"/>
      <c r="G10" s="2">
        <f t="shared" ref="G10:G19" si="0">SUM(A10:E10)</f>
        <v>30</v>
      </c>
      <c r="H10" s="4"/>
      <c r="I10" s="4" t="s">
        <v>513</v>
      </c>
      <c r="J10" s="10">
        <v>43048</v>
      </c>
      <c r="K10" s="8" t="s">
        <v>514</v>
      </c>
      <c r="L10" s="4"/>
      <c r="M10" s="80"/>
      <c r="N10" s="4"/>
      <c r="O10" s="132" t="s">
        <v>395</v>
      </c>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row>
    <row r="11" spans="1:65" s="16" customFormat="1" ht="26.25" hidden="1" customHeight="1">
      <c r="A11" s="44"/>
      <c r="B11" s="44"/>
      <c r="C11" s="4"/>
      <c r="D11" s="44">
        <v>215.53</v>
      </c>
      <c r="E11" s="44"/>
      <c r="F11" s="44"/>
      <c r="G11" s="2">
        <f t="shared" si="0"/>
        <v>215.53</v>
      </c>
      <c r="H11" s="4"/>
      <c r="I11" s="4" t="s">
        <v>515</v>
      </c>
      <c r="J11" s="10">
        <v>43048</v>
      </c>
      <c r="K11" s="8" t="s">
        <v>516</v>
      </c>
      <c r="L11" s="4"/>
      <c r="M11" s="80"/>
      <c r="N11" s="4"/>
      <c r="O11" s="132" t="s">
        <v>395</v>
      </c>
      <c r="P11" s="167"/>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row>
    <row r="12" spans="1:65" s="16" customFormat="1" ht="33" hidden="1" customHeight="1">
      <c r="A12" s="44"/>
      <c r="B12" s="44"/>
      <c r="C12" s="4">
        <v>19.899999999999999</v>
      </c>
      <c r="D12" s="44"/>
      <c r="E12" s="44"/>
      <c r="F12" s="44"/>
      <c r="G12" s="2">
        <f>SUM(A12:E12)</f>
        <v>19.899999999999999</v>
      </c>
      <c r="H12" s="4"/>
      <c r="I12" s="4" t="s">
        <v>517</v>
      </c>
      <c r="J12" s="10">
        <v>43048</v>
      </c>
      <c r="K12" s="8" t="s">
        <v>518</v>
      </c>
      <c r="L12" s="4"/>
      <c r="M12" s="80"/>
      <c r="N12" s="4"/>
      <c r="O12" s="132" t="s">
        <v>395</v>
      </c>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row>
    <row r="13" spans="1:65" s="16" customFormat="1" ht="26.25" hidden="1" customHeight="1">
      <c r="A13" s="44"/>
      <c r="B13" s="137">
        <v>23.2</v>
      </c>
      <c r="C13" s="4"/>
      <c r="D13" s="44"/>
      <c r="E13" s="4"/>
      <c r="F13" s="138"/>
      <c r="G13" s="2">
        <f>SUM(A13:D13)</f>
        <v>23.2</v>
      </c>
      <c r="H13" s="138"/>
      <c r="I13" s="139" t="s">
        <v>519</v>
      </c>
      <c r="J13" s="140">
        <v>43048</v>
      </c>
      <c r="K13" s="139" t="s">
        <v>520</v>
      </c>
      <c r="L13" s="139"/>
      <c r="M13" s="139"/>
      <c r="N13" s="4"/>
      <c r="O13" s="135" t="s">
        <v>369</v>
      </c>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row>
    <row r="14" spans="1:65" s="16" customFormat="1" ht="26.25" hidden="1" customHeight="1">
      <c r="A14" s="44"/>
      <c r="B14" s="137">
        <v>21.8</v>
      </c>
      <c r="C14" s="4"/>
      <c r="D14" s="44"/>
      <c r="E14" s="4"/>
      <c r="F14" s="138"/>
      <c r="G14" s="2">
        <f>SUM(A14:D14)</f>
        <v>21.8</v>
      </c>
      <c r="H14" s="138"/>
      <c r="I14" s="139" t="s">
        <v>521</v>
      </c>
      <c r="J14" s="140">
        <v>43048</v>
      </c>
      <c r="K14" s="139" t="s">
        <v>522</v>
      </c>
      <c r="L14" s="139"/>
      <c r="M14" s="139"/>
      <c r="N14" s="4"/>
      <c r="O14" s="135" t="s">
        <v>369</v>
      </c>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row>
    <row r="15" spans="1:65" s="16" customFormat="1" ht="38.25" hidden="1" customHeight="1">
      <c r="A15" s="44"/>
      <c r="B15" s="44"/>
      <c r="C15" s="4"/>
      <c r="D15" s="137">
        <v>569.41</v>
      </c>
      <c r="F15" s="138"/>
      <c r="G15" s="2">
        <f>SUM(A15:D15)</f>
        <v>569.41</v>
      </c>
      <c r="H15" s="138"/>
      <c r="I15" s="139" t="s">
        <v>523</v>
      </c>
      <c r="J15" s="140">
        <v>42673</v>
      </c>
      <c r="K15" s="141" t="s">
        <v>524</v>
      </c>
      <c r="L15" s="139"/>
      <c r="M15" s="139"/>
      <c r="N15" s="4"/>
      <c r="O15" s="135" t="s">
        <v>369</v>
      </c>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row>
    <row r="16" spans="1:65" s="16" customFormat="1" ht="33" hidden="1" customHeight="1">
      <c r="A16" s="44"/>
      <c r="B16" s="44"/>
      <c r="C16" s="4"/>
      <c r="D16" s="44"/>
      <c r="E16" s="137">
        <f>227*3</f>
        <v>681</v>
      </c>
      <c r="F16" s="138"/>
      <c r="G16" s="2">
        <f t="shared" si="0"/>
        <v>681</v>
      </c>
      <c r="H16" s="138"/>
      <c r="I16" s="139" t="s">
        <v>525</v>
      </c>
      <c r="J16" s="140">
        <v>42677</v>
      </c>
      <c r="K16" s="141" t="s">
        <v>526</v>
      </c>
      <c r="L16" s="4"/>
      <c r="M16" s="80"/>
      <c r="N16" s="4"/>
      <c r="O16" s="135" t="s">
        <v>369</v>
      </c>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row>
    <row r="17" spans="1:65" s="16" customFormat="1" ht="36" hidden="1" customHeight="1">
      <c r="A17" s="44"/>
      <c r="B17" s="44"/>
      <c r="C17" s="4"/>
      <c r="D17" s="44">
        <v>-1302.17</v>
      </c>
      <c r="E17" s="44"/>
      <c r="F17" s="44"/>
      <c r="G17" s="2">
        <f>SUM(A17:E17)</f>
        <v>-1302.17</v>
      </c>
      <c r="H17" s="4"/>
      <c r="I17" s="4" t="s">
        <v>527</v>
      </c>
      <c r="J17" s="10">
        <v>43144</v>
      </c>
      <c r="K17" s="8" t="s">
        <v>528</v>
      </c>
      <c r="L17" s="4"/>
      <c r="M17" s="80"/>
      <c r="N17" s="4"/>
      <c r="O17" s="156" t="s">
        <v>407</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row>
    <row r="18" spans="1:65" s="16" customFormat="1" ht="26.25" hidden="1" customHeight="1">
      <c r="A18" s="44"/>
      <c r="B18" s="44"/>
      <c r="C18" s="4"/>
      <c r="D18" s="44"/>
      <c r="E18" s="44">
        <f>71.61/3</f>
        <v>23.87</v>
      </c>
      <c r="F18" s="44"/>
      <c r="G18" s="2">
        <f t="shared" si="0"/>
        <v>23.87</v>
      </c>
      <c r="H18" s="4"/>
      <c r="I18" s="4" t="s">
        <v>529</v>
      </c>
      <c r="J18" s="10">
        <v>43139</v>
      </c>
      <c r="K18" s="8" t="s">
        <v>530</v>
      </c>
      <c r="L18" s="4"/>
      <c r="M18" s="80"/>
      <c r="N18" s="4"/>
      <c r="O18" s="156" t="s">
        <v>407</v>
      </c>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row>
    <row r="19" spans="1:65" ht="30" hidden="1" customHeight="1">
      <c r="A19" s="44"/>
      <c r="B19" s="44"/>
      <c r="C19" s="44"/>
      <c r="D19" s="44"/>
      <c r="E19" s="44"/>
      <c r="F19" s="44"/>
      <c r="G19" s="2">
        <f t="shared" si="0"/>
        <v>0</v>
      </c>
      <c r="H19" s="4"/>
      <c r="I19" s="4"/>
      <c r="J19" s="10"/>
      <c r="K19" s="4"/>
    </row>
    <row r="20" spans="1:65" ht="30" hidden="1" customHeight="1" thickBot="1">
      <c r="A20" s="54">
        <f t="shared" ref="A20:G20" si="1">SUM(A9:A19)</f>
        <v>0</v>
      </c>
      <c r="B20" s="54">
        <f t="shared" si="1"/>
        <v>75</v>
      </c>
      <c r="C20" s="54">
        <f t="shared" si="1"/>
        <v>19.899999999999999</v>
      </c>
      <c r="D20" s="54">
        <f t="shared" si="1"/>
        <v>1522.94</v>
      </c>
      <c r="E20" s="54">
        <f t="shared" si="1"/>
        <v>704.87</v>
      </c>
      <c r="F20" s="54">
        <f t="shared" si="1"/>
        <v>0</v>
      </c>
      <c r="G20" s="54">
        <f t="shared" si="1"/>
        <v>2322.71</v>
      </c>
      <c r="H20" s="4"/>
      <c r="I20" s="4"/>
      <c r="J20" s="10"/>
      <c r="K20" s="4"/>
    </row>
    <row r="21" spans="1:65" ht="30" hidden="1" customHeight="1">
      <c r="A21" s="44"/>
      <c r="B21" s="44"/>
      <c r="C21" s="44"/>
      <c r="D21" s="44"/>
      <c r="E21" s="44"/>
      <c r="F21" s="44"/>
      <c r="G21" s="44"/>
      <c r="H21" s="4"/>
      <c r="I21" s="4"/>
      <c r="J21" s="10"/>
      <c r="K21" s="4"/>
    </row>
    <row r="22" spans="1:65" ht="30" hidden="1" customHeight="1">
      <c r="A22" s="40"/>
      <c r="B22" s="40"/>
      <c r="C22" s="40"/>
      <c r="D22" s="40"/>
      <c r="E22" s="40"/>
      <c r="F22" s="40"/>
      <c r="G22" s="40"/>
      <c r="H22" s="41"/>
      <c r="I22" s="41"/>
      <c r="J22" s="60"/>
      <c r="K22" s="11"/>
    </row>
    <row r="23" spans="1:65" s="4" customFormat="1" ht="21" customHeight="1">
      <c r="A23" s="158" t="s">
        <v>509</v>
      </c>
      <c r="B23" s="158"/>
      <c r="C23" s="158"/>
      <c r="D23" s="158"/>
      <c r="E23" s="158"/>
      <c r="G23" s="2"/>
      <c r="J23" s="10"/>
      <c r="M23" s="166"/>
      <c r="N23" s="169"/>
    </row>
    <row r="24" spans="1:65" s="2" customFormat="1" ht="30" customHeight="1">
      <c r="A24" s="567" t="s">
        <v>531</v>
      </c>
      <c r="B24" s="567"/>
      <c r="C24" s="567"/>
      <c r="D24" s="567"/>
      <c r="E24" s="567"/>
      <c r="J24" s="3"/>
      <c r="M24" s="165"/>
    </row>
    <row r="25" spans="1:65" s="2" customFormat="1" ht="13.15">
      <c r="A25" s="158" t="s">
        <v>315</v>
      </c>
      <c r="B25" s="158"/>
      <c r="C25" s="158"/>
      <c r="D25" s="158"/>
      <c r="E25" s="158"/>
      <c r="J25" s="3"/>
      <c r="M25" s="165"/>
    </row>
    <row r="26" spans="1:65" s="2" customFormat="1" ht="13.5" customHeight="1">
      <c r="J26" s="3"/>
      <c r="K26" s="7"/>
      <c r="M26" s="77"/>
    </row>
    <row r="27" spans="1:65" s="2" customFormat="1" ht="13.5" customHeight="1">
      <c r="A27" s="4" t="s">
        <v>304</v>
      </c>
      <c r="B27" s="4"/>
      <c r="C27" s="6">
        <f>'SUMMARY 2018.19'!B2</f>
        <v>43555</v>
      </c>
      <c r="J27" s="3"/>
      <c r="K27" s="7"/>
      <c r="M27" s="77"/>
    </row>
    <row r="28" spans="1:65" s="2" customFormat="1" ht="36.950000000000003" customHeight="1">
      <c r="A28" s="565" t="s">
        <v>305</v>
      </c>
      <c r="B28" s="565"/>
      <c r="C28" s="565"/>
      <c r="D28" s="565"/>
      <c r="E28" s="565"/>
      <c r="F28" s="565"/>
      <c r="G28" s="565"/>
      <c r="H28" s="565"/>
      <c r="I28" s="565"/>
      <c r="J28" s="565"/>
      <c r="K28" s="565"/>
      <c r="M28" s="77"/>
    </row>
    <row r="29" spans="1:65" s="2" customFormat="1" ht="30" customHeight="1">
      <c r="J29" s="3"/>
      <c r="K29" s="7"/>
      <c r="M29" s="77"/>
    </row>
    <row r="30" spans="1:65" s="41" customFormat="1" ht="39.4">
      <c r="A30" s="55" t="s">
        <v>207</v>
      </c>
      <c r="B30" s="55" t="s">
        <v>208</v>
      </c>
      <c r="C30" s="55" t="s">
        <v>209</v>
      </c>
      <c r="D30" s="55" t="s">
        <v>210</v>
      </c>
      <c r="E30" s="55" t="s">
        <v>212</v>
      </c>
      <c r="F30" s="55"/>
      <c r="G30" s="57" t="s">
        <v>306</v>
      </c>
      <c r="H30" s="55"/>
      <c r="I30" s="55" t="s">
        <v>307</v>
      </c>
      <c r="J30" s="56" t="s">
        <v>53</v>
      </c>
      <c r="K30" s="55" t="s">
        <v>308</v>
      </c>
      <c r="M30" s="80"/>
    </row>
    <row r="31" spans="1:65" s="4" customFormat="1" ht="26.25" customHeight="1">
      <c r="A31" s="44"/>
      <c r="B31" s="44"/>
      <c r="C31" s="4">
        <v>14.2</v>
      </c>
      <c r="D31" s="44"/>
      <c r="E31" s="44"/>
      <c r="F31" s="44"/>
      <c r="G31" s="2">
        <f>SUM(A31:E31)</f>
        <v>14.2</v>
      </c>
      <c r="I31" s="4" t="s">
        <v>532</v>
      </c>
      <c r="J31" s="10">
        <v>43265</v>
      </c>
      <c r="K31" s="8" t="s">
        <v>533</v>
      </c>
      <c r="L31" s="126" t="s">
        <v>459</v>
      </c>
      <c r="M31" s="80"/>
      <c r="O31" s="132"/>
    </row>
    <row r="32" spans="1:65" s="64" customFormat="1" ht="18" customHeight="1">
      <c r="C32" s="64">
        <v>86.28</v>
      </c>
      <c r="G32" s="2">
        <f>SUM(A32:F32)</f>
        <v>86.28</v>
      </c>
      <c r="I32" s="5" t="s">
        <v>534</v>
      </c>
      <c r="J32" s="53">
        <v>43349</v>
      </c>
      <c r="K32" s="218" t="s">
        <v>535</v>
      </c>
      <c r="M32" s="219"/>
    </row>
    <row r="33" spans="1:13" s="41" customFormat="1" ht="22.5" customHeight="1">
      <c r="G33" s="2">
        <f t="shared" ref="G33" si="2">SUM(A33:E33)</f>
        <v>0</v>
      </c>
      <c r="J33" s="60"/>
      <c r="K33" s="11"/>
      <c r="L33" s="126"/>
      <c r="M33" s="81"/>
    </row>
    <row r="34" spans="1:13" s="41" customFormat="1" ht="30" customHeight="1" thickBot="1">
      <c r="A34" s="54">
        <f t="shared" ref="A34:F34" si="3">SUM(A31:A33)</f>
        <v>0</v>
      </c>
      <c r="B34" s="54">
        <f t="shared" si="3"/>
        <v>0</v>
      </c>
      <c r="C34" s="54">
        <f t="shared" si="3"/>
        <v>100.48</v>
      </c>
      <c r="D34" s="54">
        <f t="shared" si="3"/>
        <v>0</v>
      </c>
      <c r="E34" s="54">
        <f t="shared" si="3"/>
        <v>0</v>
      </c>
      <c r="F34" s="54">
        <f t="shared" si="3"/>
        <v>0</v>
      </c>
      <c r="G34" s="54">
        <f t="shared" ref="G34" si="4">SUM(G31:G33)</f>
        <v>100.48</v>
      </c>
      <c r="H34" s="4"/>
      <c r="I34" s="4"/>
      <c r="J34" s="10"/>
      <c r="K34" s="4"/>
      <c r="M34" s="81"/>
    </row>
    <row r="35" spans="1:13" s="41" customFormat="1" ht="30" customHeight="1">
      <c r="J35" s="60"/>
      <c r="K35" s="11"/>
      <c r="M35" s="81"/>
    </row>
  </sheetData>
  <mergeCells count="4">
    <mergeCell ref="A6:K6"/>
    <mergeCell ref="A2:E2"/>
    <mergeCell ref="A24:E24"/>
    <mergeCell ref="A28:K28"/>
  </mergeCells>
  <pageMargins left="0.39370078740157483" right="0" top="0.39370078740157483" bottom="0.78740157480314965" header="0.51181102362204722" footer="0.51181102362204722"/>
  <pageSetup paperSize="8" orientation="landscape" r:id="rId1"/>
  <headerFooter alignWithMargins="0"/>
  <ignoredErrors>
    <ignoredError sqref="G13 G32" formula="1"/>
  </ignoredError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DA53B-82F7-4A15-8906-3115B5CADA4C}">
  <sheetPr>
    <tabColor rgb="FFFF0000"/>
  </sheetPr>
  <dimension ref="A1:XFC696"/>
  <sheetViews>
    <sheetView topLeftCell="E22" zoomScale="75" zoomScaleNormal="75" workbookViewId="0">
      <selection activeCell="C29" sqref="C29"/>
    </sheetView>
  </sheetViews>
  <sheetFormatPr defaultColWidth="25" defaultRowHeight="12.75"/>
  <cols>
    <col min="1" max="1" width="13.3984375" style="341" bestFit="1" customWidth="1"/>
    <col min="2" max="2" width="8.3984375" style="341" bestFit="1" customWidth="1"/>
    <col min="3" max="3" width="36.73046875" style="468" bestFit="1" customWidth="1"/>
    <col min="4" max="4" width="18" style="341" customWidth="1"/>
    <col min="5" max="5" width="8.3984375" style="469" customWidth="1"/>
    <col min="6" max="6" width="9.59765625" style="341" bestFit="1" customWidth="1"/>
    <col min="7" max="7" width="12.86328125" style="341" bestFit="1" customWidth="1"/>
    <col min="8" max="8" width="28.265625" style="341" bestFit="1" customWidth="1"/>
    <col min="9" max="9" width="8.1328125" style="469" bestFit="1" customWidth="1"/>
    <col min="10" max="10" width="13.73046875" style="341" bestFit="1" customWidth="1"/>
    <col min="11" max="11" width="5" style="341" bestFit="1" customWidth="1"/>
    <col min="12" max="12" width="5.59765625" style="341" bestFit="1" customWidth="1"/>
    <col min="13" max="13" width="68.59765625" style="341" customWidth="1"/>
    <col min="14" max="14" width="12.86328125" style="341" customWidth="1"/>
    <col min="15" max="15" width="14.86328125" style="341" bestFit="1" customWidth="1"/>
    <col min="16" max="16" width="25" style="341"/>
    <col min="17" max="17" width="58" style="341" bestFit="1" customWidth="1"/>
    <col min="18" max="16384" width="25" style="341"/>
  </cols>
  <sheetData>
    <row r="1" spans="1:17">
      <c r="A1" s="333" t="s">
        <v>2</v>
      </c>
      <c r="B1" s="334"/>
      <c r="C1" s="335"/>
      <c r="D1" s="334"/>
      <c r="E1" s="336"/>
      <c r="F1" s="337"/>
      <c r="G1" s="337"/>
      <c r="H1" s="337"/>
      <c r="I1" s="338"/>
      <c r="J1" s="339"/>
      <c r="K1" s="339"/>
      <c r="L1" s="339"/>
      <c r="M1" s="340"/>
      <c r="N1" s="340"/>
      <c r="O1" s="340"/>
      <c r="P1" s="340"/>
      <c r="Q1" s="340"/>
    </row>
    <row r="2" spans="1:17">
      <c r="A2" s="342"/>
      <c r="B2" s="342"/>
      <c r="C2" s="343"/>
      <c r="D2" s="342"/>
      <c r="E2" s="344"/>
      <c r="F2" s="345"/>
      <c r="G2" s="345"/>
      <c r="H2" s="345"/>
      <c r="I2" s="346"/>
      <c r="J2" s="345"/>
      <c r="K2" s="345"/>
      <c r="L2" s="345"/>
      <c r="M2" s="346"/>
      <c r="N2" s="346"/>
      <c r="O2" s="346"/>
      <c r="P2" s="346"/>
      <c r="Q2" s="346"/>
    </row>
    <row r="3" spans="1:17">
      <c r="A3" s="347"/>
      <c r="B3" s="348"/>
      <c r="C3" s="349"/>
      <c r="D3" s="348"/>
      <c r="E3" s="350"/>
      <c r="F3" s="351">
        <f>COUNTA(C17:C374)</f>
        <v>17</v>
      </c>
      <c r="G3" s="352" t="s">
        <v>3</v>
      </c>
      <c r="H3" s="352"/>
      <c r="I3" s="353"/>
      <c r="J3" s="352"/>
      <c r="K3" s="352"/>
      <c r="L3" s="352"/>
      <c r="M3" s="354"/>
      <c r="N3" s="354"/>
      <c r="O3" s="354"/>
      <c r="P3" s="354"/>
      <c r="Q3" s="354"/>
    </row>
    <row r="4" spans="1:17">
      <c r="A4" s="355"/>
      <c r="B4" s="356"/>
      <c r="C4" s="357"/>
      <c r="D4" s="356"/>
      <c r="E4" s="358"/>
      <c r="F4" s="359">
        <f>SUM(C17:C379)</f>
        <v>-4.5208281562736374E-13</v>
      </c>
      <c r="G4" s="360" t="s">
        <v>4</v>
      </c>
      <c r="H4" s="360"/>
      <c r="I4" s="361"/>
      <c r="J4" s="360"/>
      <c r="K4" s="360"/>
      <c r="L4" s="360"/>
      <c r="M4" s="362"/>
      <c r="N4" s="362"/>
      <c r="O4" s="362"/>
      <c r="P4" s="362"/>
      <c r="Q4" s="362"/>
    </row>
    <row r="5" spans="1:17">
      <c r="A5" s="342"/>
      <c r="B5" s="342"/>
      <c r="C5" s="343"/>
      <c r="D5" s="342"/>
      <c r="E5" s="344"/>
      <c r="F5" s="345"/>
      <c r="G5" s="345"/>
      <c r="H5" s="345"/>
      <c r="I5" s="346"/>
      <c r="J5" s="345"/>
      <c r="K5" s="345"/>
      <c r="L5" s="345"/>
      <c r="M5" s="346"/>
      <c r="N5" s="346"/>
      <c r="O5" s="346"/>
      <c r="P5" s="346"/>
      <c r="Q5" s="346"/>
    </row>
    <row r="6" spans="1:17">
      <c r="A6" s="363">
        <v>6</v>
      </c>
      <c r="B6" s="363">
        <v>2</v>
      </c>
      <c r="C6" s="364">
        <v>12</v>
      </c>
      <c r="D6" s="365">
        <v>12</v>
      </c>
      <c r="E6" s="366" t="s">
        <v>5</v>
      </c>
      <c r="F6" s="367">
        <v>5</v>
      </c>
      <c r="G6" s="368">
        <v>12</v>
      </c>
      <c r="H6" s="368">
        <v>24</v>
      </c>
      <c r="I6" s="365">
        <v>4</v>
      </c>
      <c r="J6" s="368">
        <v>12</v>
      </c>
      <c r="K6" s="368">
        <v>3</v>
      </c>
      <c r="L6" s="368">
        <v>3</v>
      </c>
      <c r="M6" s="365" t="s">
        <v>6</v>
      </c>
      <c r="N6" s="365" t="s">
        <v>7</v>
      </c>
      <c r="O6" s="365" t="s">
        <v>7</v>
      </c>
      <c r="P6" s="365" t="s">
        <v>8</v>
      </c>
      <c r="Q6" s="365" t="s">
        <v>9</v>
      </c>
    </row>
    <row r="7" spans="1:17">
      <c r="A7" s="369" t="s">
        <v>10</v>
      </c>
      <c r="B7" s="369" t="s">
        <v>11</v>
      </c>
      <c r="C7" s="370" t="s">
        <v>12</v>
      </c>
      <c r="D7" s="371" t="s">
        <v>13</v>
      </c>
      <c r="E7" s="372" t="s">
        <v>14</v>
      </c>
      <c r="F7" s="373" t="s">
        <v>15</v>
      </c>
      <c r="G7" s="374" t="s">
        <v>16</v>
      </c>
      <c r="H7" s="374" t="s">
        <v>17</v>
      </c>
      <c r="I7" s="371" t="s">
        <v>18</v>
      </c>
      <c r="J7" s="374" t="s">
        <v>19</v>
      </c>
      <c r="K7" s="374" t="s">
        <v>20</v>
      </c>
      <c r="L7" s="374" t="s">
        <v>21</v>
      </c>
      <c r="M7" s="371" t="s">
        <v>22</v>
      </c>
      <c r="N7" s="371" t="s">
        <v>23</v>
      </c>
      <c r="O7" s="371" t="s">
        <v>24</v>
      </c>
      <c r="P7" s="375" t="s">
        <v>25</v>
      </c>
      <c r="Q7" s="371" t="s">
        <v>26</v>
      </c>
    </row>
    <row r="8" spans="1:17">
      <c r="A8" s="376" t="s">
        <v>27</v>
      </c>
      <c r="B8" s="376"/>
      <c r="C8" s="377"/>
      <c r="D8" s="378"/>
      <c r="E8" s="379" t="s">
        <v>28</v>
      </c>
      <c r="F8" s="380" t="s">
        <v>29</v>
      </c>
      <c r="G8" s="381" t="s">
        <v>30</v>
      </c>
      <c r="H8" s="381" t="s">
        <v>31</v>
      </c>
      <c r="I8" s="378" t="s">
        <v>32</v>
      </c>
      <c r="J8" s="381"/>
      <c r="K8" s="381"/>
      <c r="L8" s="381" t="s">
        <v>33</v>
      </c>
      <c r="M8" s="378"/>
      <c r="N8" s="378"/>
      <c r="O8" s="378"/>
      <c r="P8" s="378" t="s">
        <v>34</v>
      </c>
      <c r="Q8" s="378"/>
    </row>
    <row r="9" spans="1:17">
      <c r="A9" s="342"/>
      <c r="B9" s="342"/>
      <c r="C9" s="382"/>
      <c r="D9" s="346"/>
      <c r="E9" s="344"/>
      <c r="F9" s="342"/>
      <c r="G9" s="345"/>
      <c r="H9" s="345"/>
      <c r="I9" s="346"/>
      <c r="J9" s="345"/>
      <c r="K9" s="345"/>
      <c r="L9" s="345"/>
      <c r="M9" s="346"/>
      <c r="N9" s="346"/>
      <c r="O9" s="346"/>
      <c r="P9" s="346"/>
      <c r="Q9" s="346"/>
    </row>
    <row r="10" spans="1:17">
      <c r="A10" s="383" t="s">
        <v>35</v>
      </c>
      <c r="B10" s="383" t="s">
        <v>36</v>
      </c>
      <c r="C10" s="384" t="s">
        <v>37</v>
      </c>
      <c r="D10" s="365" t="s">
        <v>38</v>
      </c>
      <c r="E10" s="366" t="s">
        <v>39</v>
      </c>
      <c r="F10" s="363" t="s">
        <v>40</v>
      </c>
      <c r="G10" s="367" t="s">
        <v>41</v>
      </c>
      <c r="H10" s="367" t="s">
        <v>42</v>
      </c>
      <c r="I10" s="385" t="s">
        <v>39</v>
      </c>
      <c r="J10" s="368" t="s">
        <v>43</v>
      </c>
      <c r="K10" s="368" t="s">
        <v>44</v>
      </c>
      <c r="L10" s="368" t="s">
        <v>45</v>
      </c>
      <c r="M10" s="365" t="s">
        <v>46</v>
      </c>
      <c r="N10" s="365" t="s">
        <v>47</v>
      </c>
      <c r="O10" s="365" t="s">
        <v>47</v>
      </c>
      <c r="P10" s="365" t="s">
        <v>48</v>
      </c>
      <c r="Q10" s="365" t="s">
        <v>49</v>
      </c>
    </row>
    <row r="11" spans="1:17">
      <c r="A11" s="386"/>
      <c r="B11" s="387"/>
      <c r="C11" s="388"/>
      <c r="D11" s="389"/>
      <c r="E11" s="390"/>
      <c r="F11" s="391"/>
      <c r="G11" s="392"/>
      <c r="H11" s="392"/>
      <c r="I11" s="393"/>
      <c r="J11" s="394"/>
      <c r="K11" s="394"/>
      <c r="L11" s="394"/>
      <c r="M11" s="395"/>
      <c r="N11" s="395"/>
      <c r="O11" s="395"/>
      <c r="P11" s="395"/>
      <c r="Q11" s="395"/>
    </row>
    <row r="12" spans="1:17" s="407" customFormat="1" ht="12.75" customHeight="1">
      <c r="A12" s="396" t="s">
        <v>50</v>
      </c>
      <c r="B12" s="397"/>
      <c r="C12" s="398" t="s">
        <v>51</v>
      </c>
      <c r="D12" s="399"/>
      <c r="E12" s="400"/>
      <c r="F12" s="401"/>
      <c r="G12" s="402"/>
      <c r="H12" s="403" t="s">
        <v>52</v>
      </c>
      <c r="I12" s="404"/>
      <c r="J12" s="405"/>
      <c r="K12" s="405"/>
      <c r="L12" s="405"/>
      <c r="M12" s="406"/>
      <c r="N12" s="406"/>
      <c r="O12" s="406"/>
      <c r="P12" s="406"/>
      <c r="Q12" s="559">
        <f>M15</f>
        <v>0</v>
      </c>
    </row>
    <row r="13" spans="1:17" s="407" customFormat="1" ht="21" customHeight="1">
      <c r="A13" s="408" t="s">
        <v>53</v>
      </c>
      <c r="B13" s="409"/>
      <c r="C13" s="410">
        <f ca="1">TODAY()</f>
        <v>45159</v>
      </c>
      <c r="D13" s="411" t="s">
        <v>54</v>
      </c>
      <c r="E13" s="412" t="s">
        <v>55</v>
      </c>
      <c r="F13" s="413"/>
      <c r="G13" s="414"/>
      <c r="H13" s="415" t="s">
        <v>56</v>
      </c>
      <c r="I13" s="416"/>
      <c r="J13" s="417" t="s">
        <v>57</v>
      </c>
      <c r="K13" s="418"/>
      <c r="L13" s="418"/>
      <c r="M13" s="419" t="s">
        <v>58</v>
      </c>
      <c r="N13" s="420"/>
      <c r="O13" s="420"/>
      <c r="P13" s="420"/>
      <c r="Q13" s="560"/>
    </row>
    <row r="14" spans="1:17" s="407" customFormat="1" ht="13.5" customHeight="1">
      <c r="A14" s="408" t="s">
        <v>59</v>
      </c>
      <c r="B14" s="421"/>
      <c r="C14" s="422" t="s">
        <v>7</v>
      </c>
      <c r="D14" s="416"/>
      <c r="E14" s="423"/>
      <c r="F14" s="413"/>
      <c r="G14" s="414"/>
      <c r="H14" s="415" t="s">
        <v>60</v>
      </c>
      <c r="I14" s="416"/>
      <c r="J14" s="417"/>
      <c r="K14" s="418"/>
      <c r="L14" s="418"/>
      <c r="M14" s="424"/>
      <c r="N14" s="420"/>
      <c r="O14" s="420"/>
      <c r="P14" s="420"/>
      <c r="Q14" s="560"/>
    </row>
    <row r="15" spans="1:17" s="407" customFormat="1" ht="13.5" customHeight="1">
      <c r="A15" s="408" t="s">
        <v>61</v>
      </c>
      <c r="B15" s="421"/>
      <c r="C15" s="425">
        <f ca="1">TODAY()</f>
        <v>45159</v>
      </c>
      <c r="D15" s="416"/>
      <c r="E15" s="423"/>
      <c r="F15" s="413"/>
      <c r="G15" s="414"/>
      <c r="H15" s="415"/>
      <c r="I15" s="416"/>
      <c r="J15" s="417" t="s">
        <v>62</v>
      </c>
      <c r="K15" s="418"/>
      <c r="L15" s="418"/>
      <c r="M15" s="424"/>
      <c r="N15" s="420"/>
      <c r="O15" s="420"/>
      <c r="P15" s="420"/>
      <c r="Q15" s="560"/>
    </row>
    <row r="16" spans="1:17" s="407" customFormat="1" ht="19.149999999999999" customHeight="1">
      <c r="A16" s="426" t="s">
        <v>63</v>
      </c>
      <c r="B16" s="427"/>
      <c r="C16" s="428" t="s">
        <v>64</v>
      </c>
      <c r="D16" s="429"/>
      <c r="E16" s="430"/>
      <c r="F16" s="431"/>
      <c r="G16" s="432"/>
      <c r="H16" s="433">
        <f ca="1">TODAY()</f>
        <v>45159</v>
      </c>
      <c r="I16" s="434"/>
      <c r="J16" s="435"/>
      <c r="K16" s="435"/>
      <c r="L16" s="435"/>
      <c r="M16" s="436"/>
      <c r="N16" s="437"/>
      <c r="O16" s="436"/>
      <c r="P16" s="436"/>
      <c r="Q16" s="436"/>
    </row>
    <row r="17" spans="1:25" ht="21" customHeight="1">
      <c r="A17" s="438">
        <v>225030</v>
      </c>
      <c r="B17" s="439"/>
      <c r="C17" s="440">
        <f>-SUM(C18:C99)</f>
        <v>-2889.95</v>
      </c>
      <c r="D17" s="441"/>
      <c r="E17" s="442">
        <v>2001</v>
      </c>
      <c r="F17" s="443"/>
      <c r="G17"/>
      <c r="H17" s="442"/>
      <c r="I17" s="444" t="s">
        <v>65</v>
      </c>
      <c r="J17" s="445"/>
      <c r="K17" s="445"/>
      <c r="L17" s="445"/>
      <c r="M17" s="446" t="s">
        <v>58</v>
      </c>
      <c r="N17" s="447"/>
      <c r="O17" s="441"/>
      <c r="P17" s="441"/>
      <c r="Q17" s="446" t="s">
        <v>58</v>
      </c>
    </row>
    <row r="18" spans="1:25" s="446" customFormat="1" ht="18">
      <c r="A18" s="448">
        <v>520410</v>
      </c>
      <c r="C18" s="440">
        <v>47.2</v>
      </c>
      <c r="E18" s="442">
        <v>2001</v>
      </c>
      <c r="G18"/>
      <c r="H18" s="449" t="s">
        <v>66</v>
      </c>
      <c r="I18" s="444" t="s">
        <v>65</v>
      </c>
      <c r="M18" s="446" t="s">
        <v>67</v>
      </c>
      <c r="N18" s="450"/>
      <c r="Q18" s="446" t="s">
        <v>67</v>
      </c>
      <c r="R18" s="451" t="e">
        <f>VLOOKUP(H18,'[1]WBS vlookup'!A:B,2,FALSE)</f>
        <v>#N/A</v>
      </c>
      <c r="S18" s="452" t="str">
        <f>VLOOKUP(A18,'[1]WBS vlookup'!F:G,2,FALSE)</f>
        <v>Business Fares</v>
      </c>
      <c r="T18" s="453"/>
      <c r="U18" s="453"/>
      <c r="V18" s="453"/>
      <c r="W18" s="453"/>
      <c r="X18" s="453"/>
      <c r="Y18" s="453"/>
    </row>
    <row r="19" spans="1:25" s="446" customFormat="1" ht="18">
      <c r="A19" s="454">
        <v>538000</v>
      </c>
      <c r="B19" s="455"/>
      <c r="C19" s="471">
        <v>251.91</v>
      </c>
      <c r="D19" s="455"/>
      <c r="E19" s="456">
        <v>2001</v>
      </c>
      <c r="F19" s="455"/>
      <c r="G19" s="457"/>
      <c r="H19" s="458" t="s">
        <v>66</v>
      </c>
      <c r="I19" s="459" t="s">
        <v>65</v>
      </c>
      <c r="J19" s="455"/>
      <c r="K19" s="455"/>
      <c r="L19" s="455"/>
      <c r="M19" s="455" t="s">
        <v>68</v>
      </c>
      <c r="N19" s="450">
        <v>9</v>
      </c>
      <c r="O19" s="446" t="s">
        <v>69</v>
      </c>
      <c r="P19" s="460"/>
      <c r="Q19" s="446" t="s">
        <v>68</v>
      </c>
      <c r="R19" s="451" t="e">
        <f>VLOOKUP(H19,'[1]WBS vlookup'!A:B,2,FALSE)</f>
        <v>#N/A</v>
      </c>
      <c r="S19" s="452" t="str">
        <f>VLOOKUP(A19,'[1]WBS vlookup'!F:G,2,FALSE)</f>
        <v>Business Entertaining</v>
      </c>
      <c r="T19" s="453"/>
      <c r="U19" s="453"/>
      <c r="V19" s="453"/>
      <c r="W19" s="453"/>
      <c r="X19" s="453"/>
      <c r="Y19" s="453"/>
    </row>
    <row r="20" spans="1:25" s="446" customFormat="1" ht="18">
      <c r="A20" s="454">
        <v>120820</v>
      </c>
      <c r="B20" s="455"/>
      <c r="C20" s="471">
        <v>31.49</v>
      </c>
      <c r="D20" s="455"/>
      <c r="E20" s="456">
        <v>2001</v>
      </c>
      <c r="F20" s="455"/>
      <c r="G20" s="457"/>
      <c r="H20" s="458"/>
      <c r="I20" s="459" t="s">
        <v>65</v>
      </c>
      <c r="J20" s="455"/>
      <c r="K20" s="455"/>
      <c r="L20" s="455"/>
      <c r="M20" s="455" t="s">
        <v>70</v>
      </c>
      <c r="N20" s="450"/>
      <c r="O20" s="461">
        <v>44502</v>
      </c>
      <c r="P20" s="460"/>
      <c r="Q20" s="446" t="s">
        <v>70</v>
      </c>
      <c r="R20" s="451" t="e">
        <f>VLOOKUP(H20,'[1]WBS vlookup'!A:B,2,FALSE)</f>
        <v>#N/A</v>
      </c>
      <c r="S20" s="452" t="str">
        <f>VLOOKUP(A20,'[1]WBS vlookup'!F:G,2,FALSE)</f>
        <v>VAT</v>
      </c>
    </row>
    <row r="21" spans="1:25" s="446" customFormat="1" ht="18">
      <c r="A21" s="448">
        <v>520410</v>
      </c>
      <c r="C21" s="440">
        <v>49.8</v>
      </c>
      <c r="E21" s="442">
        <v>2001</v>
      </c>
      <c r="G21"/>
      <c r="H21" s="449" t="s">
        <v>66</v>
      </c>
      <c r="I21" s="444" t="s">
        <v>65</v>
      </c>
      <c r="M21" s="446" t="s">
        <v>71</v>
      </c>
      <c r="N21" s="450"/>
      <c r="P21" s="460"/>
      <c r="Q21" s="446" t="s">
        <v>71</v>
      </c>
      <c r="R21" s="451" t="e">
        <f>VLOOKUP(H21,'[1]WBS vlookup'!A:B,2,FALSE)</f>
        <v>#N/A</v>
      </c>
      <c r="S21" s="452" t="str">
        <f>VLOOKUP(A21,'[1]WBS vlookup'!F:G,2,FALSE)</f>
        <v>Business Fares</v>
      </c>
    </row>
    <row r="22" spans="1:25" s="446" customFormat="1" ht="18">
      <c r="A22" s="454">
        <v>538000</v>
      </c>
      <c r="B22" s="455"/>
      <c r="C22" s="471">
        <v>72.180000000000007</v>
      </c>
      <c r="D22" s="455"/>
      <c r="E22" s="456">
        <v>2001</v>
      </c>
      <c r="F22" s="455"/>
      <c r="G22" s="457"/>
      <c r="H22" s="458" t="s">
        <v>66</v>
      </c>
      <c r="I22" s="459" t="s">
        <v>65</v>
      </c>
      <c r="J22" s="455"/>
      <c r="K22" s="455"/>
      <c r="L22" s="455"/>
      <c r="M22" s="455" t="s">
        <v>72</v>
      </c>
      <c r="N22" s="450">
        <v>6</v>
      </c>
      <c r="O22" s="446" t="s">
        <v>73</v>
      </c>
      <c r="P22" s="460"/>
      <c r="Q22" s="446" t="s">
        <v>72</v>
      </c>
      <c r="R22" s="451" t="e">
        <f>VLOOKUP(H22,'[1]WBS vlookup'!A:B,2,FALSE)</f>
        <v>#N/A</v>
      </c>
      <c r="S22" s="452" t="str">
        <f>VLOOKUP(A22,'[1]WBS vlookup'!F:G,2,FALSE)</f>
        <v>Business Entertaining</v>
      </c>
    </row>
    <row r="23" spans="1:25" s="446" customFormat="1" ht="18">
      <c r="A23" s="454">
        <v>120820</v>
      </c>
      <c r="B23" s="455"/>
      <c r="C23" s="471">
        <v>8.1199999999999992</v>
      </c>
      <c r="D23" s="455"/>
      <c r="E23" s="456">
        <v>2001</v>
      </c>
      <c r="F23" s="455"/>
      <c r="G23" s="455"/>
      <c r="H23" s="458"/>
      <c r="I23" s="459" t="s">
        <v>65</v>
      </c>
      <c r="J23" s="455"/>
      <c r="K23" s="455"/>
      <c r="L23" s="455"/>
      <c r="M23" s="455" t="s">
        <v>72</v>
      </c>
      <c r="N23" s="450"/>
      <c r="O23" s="461">
        <v>44503</v>
      </c>
      <c r="P23" s="460"/>
      <c r="Q23" s="446" t="s">
        <v>72</v>
      </c>
      <c r="R23" s="451" t="e">
        <f>VLOOKUP(H23,'[1]WBS vlookup'!A:B,2,FALSE)</f>
        <v>#N/A</v>
      </c>
      <c r="S23" s="452" t="str">
        <f>VLOOKUP(A23,'[1]WBS vlookup'!F:G,2,FALSE)</f>
        <v>VAT</v>
      </c>
    </row>
    <row r="24" spans="1:25" s="446" customFormat="1" ht="18">
      <c r="A24" s="454">
        <v>537000</v>
      </c>
      <c r="B24" s="455"/>
      <c r="C24" s="471">
        <v>292</v>
      </c>
      <c r="D24" s="455"/>
      <c r="E24" s="456">
        <v>2001</v>
      </c>
      <c r="F24" s="455"/>
      <c r="G24" s="455"/>
      <c r="H24" s="458" t="s">
        <v>66</v>
      </c>
      <c r="I24" s="459" t="s">
        <v>65</v>
      </c>
      <c r="J24" s="455"/>
      <c r="K24" s="455"/>
      <c r="L24" s="455"/>
      <c r="M24" s="455" t="s">
        <v>74</v>
      </c>
      <c r="N24" s="450" t="s">
        <v>75</v>
      </c>
      <c r="O24" s="446" t="s">
        <v>76</v>
      </c>
      <c r="P24" s="460"/>
      <c r="Q24" s="446" t="s">
        <v>74</v>
      </c>
      <c r="R24" s="451" t="e">
        <f>VLOOKUP(H24,'[1]WBS vlookup'!A:B,2,FALSE)</f>
        <v>#N/A</v>
      </c>
      <c r="S24" s="452" t="str">
        <f>VLOOKUP(A24,'[1]WBS vlookup'!F:G,2,FALSE)</f>
        <v>Hotel Accommodation</v>
      </c>
    </row>
    <row r="25" spans="1:25" s="446" customFormat="1" ht="18">
      <c r="A25" s="448">
        <v>537000</v>
      </c>
      <c r="C25" s="440">
        <v>292</v>
      </c>
      <c r="E25" s="442">
        <v>2001</v>
      </c>
      <c r="H25" s="449" t="s">
        <v>66</v>
      </c>
      <c r="I25" s="444" t="s">
        <v>65</v>
      </c>
      <c r="M25" s="446" t="s">
        <v>74</v>
      </c>
      <c r="N25" s="450"/>
      <c r="P25" s="460"/>
      <c r="Q25" s="446" t="s">
        <v>74</v>
      </c>
      <c r="R25" s="451" t="e">
        <f>VLOOKUP(H25,'[1]WBS vlookup'!A:B,2,FALSE)</f>
        <v>#N/A</v>
      </c>
      <c r="S25" s="452" t="str">
        <f>VLOOKUP(A25,'[1]WBS vlookup'!F:G,2,FALSE)</f>
        <v>Hotel Accommodation</v>
      </c>
    </row>
    <row r="26" spans="1:25" s="446" customFormat="1" ht="18">
      <c r="A26" s="454">
        <v>520410</v>
      </c>
      <c r="B26" s="455"/>
      <c r="C26" s="471">
        <v>316</v>
      </c>
      <c r="D26" s="455"/>
      <c r="E26" s="456">
        <v>2001</v>
      </c>
      <c r="F26" s="455"/>
      <c r="G26" s="455"/>
      <c r="H26" s="458" t="s">
        <v>66</v>
      </c>
      <c r="I26" s="459" t="s">
        <v>65</v>
      </c>
      <c r="J26" s="455"/>
      <c r="K26" s="455"/>
      <c r="L26" s="455"/>
      <c r="M26" s="455" t="s">
        <v>77</v>
      </c>
      <c r="N26" s="450">
        <v>5</v>
      </c>
      <c r="O26" s="446" t="s">
        <v>78</v>
      </c>
      <c r="P26" s="462">
        <v>44510</v>
      </c>
      <c r="Q26" s="446" t="s">
        <v>77</v>
      </c>
      <c r="R26" s="451" t="e">
        <f>VLOOKUP(H26,'[1]WBS vlookup'!A:B,2,FALSE)</f>
        <v>#N/A</v>
      </c>
      <c r="S26" s="452" t="str">
        <f>VLOOKUP(A26,'[1]WBS vlookup'!F:G,2,FALSE)</f>
        <v>Business Fares</v>
      </c>
    </row>
    <row r="27" spans="1:25" s="446" customFormat="1" ht="18">
      <c r="A27" s="454">
        <v>537000</v>
      </c>
      <c r="B27" s="455"/>
      <c r="C27" s="471">
        <v>897</v>
      </c>
      <c r="D27" s="455"/>
      <c r="E27" s="456">
        <v>2001</v>
      </c>
      <c r="F27" s="455"/>
      <c r="G27" s="455"/>
      <c r="H27" s="458" t="s">
        <v>66</v>
      </c>
      <c r="I27" s="459" t="s">
        <v>65</v>
      </c>
      <c r="J27" s="455"/>
      <c r="K27" s="455"/>
      <c r="L27" s="455"/>
      <c r="M27" s="455" t="s">
        <v>79</v>
      </c>
      <c r="N27" s="450">
        <v>3</v>
      </c>
      <c r="O27" s="446" t="s">
        <v>80</v>
      </c>
      <c r="P27" s="460" t="s">
        <v>81</v>
      </c>
      <c r="Q27" s="446" t="s">
        <v>79</v>
      </c>
      <c r="R27" s="451" t="e">
        <f>VLOOKUP(H27,'[1]WBS vlookup'!A:B,2,FALSE)</f>
        <v>#N/A</v>
      </c>
      <c r="S27" s="452" t="str">
        <f>VLOOKUP(A27,'[1]WBS vlookup'!F:G,2,FALSE)</f>
        <v>Hotel Accommodation</v>
      </c>
    </row>
    <row r="28" spans="1:25" s="446" customFormat="1" ht="18">
      <c r="A28" s="454">
        <v>520410</v>
      </c>
      <c r="B28" s="455"/>
      <c r="C28" s="471">
        <v>542.5</v>
      </c>
      <c r="D28" s="455"/>
      <c r="E28" s="456">
        <v>2001</v>
      </c>
      <c r="F28" s="455"/>
      <c r="G28" s="455"/>
      <c r="H28" s="458" t="s">
        <v>66</v>
      </c>
      <c r="I28" s="459" t="s">
        <v>65</v>
      </c>
      <c r="J28" s="455"/>
      <c r="K28" s="455"/>
      <c r="L28" s="455"/>
      <c r="M28" s="455" t="s">
        <v>82</v>
      </c>
      <c r="N28" s="450">
        <v>5</v>
      </c>
      <c r="O28" s="446" t="s">
        <v>83</v>
      </c>
      <c r="P28" s="462">
        <v>44511</v>
      </c>
      <c r="Q28" s="446" t="s">
        <v>82</v>
      </c>
      <c r="R28" s="451" t="e">
        <f>VLOOKUP(H28,'[1]WBS vlookup'!A:B,2,FALSE)</f>
        <v>#N/A</v>
      </c>
      <c r="S28" s="452" t="str">
        <f>VLOOKUP(A28,'[1]WBS vlookup'!F:G,2,FALSE)</f>
        <v>Business Fares</v>
      </c>
    </row>
    <row r="29" spans="1:25" s="446" customFormat="1" ht="18">
      <c r="A29" s="454">
        <v>538000</v>
      </c>
      <c r="B29" s="455"/>
      <c r="C29" s="471">
        <v>82.95</v>
      </c>
      <c r="D29" s="455"/>
      <c r="E29" s="456">
        <v>2001</v>
      </c>
      <c r="F29" s="455"/>
      <c r="G29" s="455"/>
      <c r="H29" s="458" t="s">
        <v>66</v>
      </c>
      <c r="I29" s="459" t="s">
        <v>65</v>
      </c>
      <c r="J29" s="455"/>
      <c r="K29" s="455"/>
      <c r="L29" s="455"/>
      <c r="M29" s="455" t="s">
        <v>84</v>
      </c>
      <c r="N29" s="450">
        <v>6</v>
      </c>
      <c r="O29" s="446" t="s">
        <v>69</v>
      </c>
      <c r="P29" s="462">
        <v>44510</v>
      </c>
      <c r="Q29" s="446" t="s">
        <v>84</v>
      </c>
      <c r="R29" s="451" t="e">
        <f>VLOOKUP(H29,'[1]WBS vlookup'!A:B,2,FALSE)</f>
        <v>#N/A</v>
      </c>
      <c r="S29" s="452" t="str">
        <f>VLOOKUP(A29,'[1]WBS vlookup'!F:G,2,FALSE)</f>
        <v>Business Entertaining</v>
      </c>
    </row>
    <row r="30" spans="1:25" s="446" customFormat="1" ht="18">
      <c r="A30" s="454">
        <v>520410</v>
      </c>
      <c r="B30" s="455"/>
      <c r="C30" s="471">
        <v>6.8</v>
      </c>
      <c r="D30" s="455"/>
      <c r="E30" s="456">
        <v>2001</v>
      </c>
      <c r="F30" s="455"/>
      <c r="G30" s="455"/>
      <c r="H30" s="458" t="s">
        <v>66</v>
      </c>
      <c r="I30" s="459" t="s">
        <v>65</v>
      </c>
      <c r="J30" s="455"/>
      <c r="K30" s="455"/>
      <c r="L30" s="455"/>
      <c r="M30" s="455" t="s">
        <v>85</v>
      </c>
      <c r="N30" s="450">
        <v>4</v>
      </c>
      <c r="O30" s="446" t="s">
        <v>86</v>
      </c>
      <c r="P30" s="462">
        <v>44511</v>
      </c>
      <c r="Q30" s="446" t="s">
        <v>85</v>
      </c>
      <c r="R30" s="451" t="e">
        <f>VLOOKUP(H30,'[1]WBS vlookup'!A:B,2,FALSE)</f>
        <v>#N/A</v>
      </c>
      <c r="S30" s="452" t="str">
        <f>VLOOKUP(A30,'[1]WBS vlookup'!F:G,2,FALSE)</f>
        <v>Business Fares</v>
      </c>
    </row>
    <row r="31" spans="1:25" s="446" customFormat="1" ht="18">
      <c r="A31" s="448"/>
      <c r="C31" s="440"/>
      <c r="E31" s="442"/>
      <c r="H31" s="449"/>
      <c r="I31" s="444"/>
      <c r="N31" s="450"/>
    </row>
    <row r="32" spans="1:25" s="446" customFormat="1" ht="18">
      <c r="A32" s="448"/>
      <c r="C32" s="440"/>
      <c r="E32" s="442"/>
      <c r="H32" s="449"/>
      <c r="I32" s="444"/>
      <c r="N32" s="450"/>
    </row>
    <row r="33" spans="1:14" s="446" customFormat="1" ht="18">
      <c r="A33" s="448"/>
      <c r="C33" s="440"/>
      <c r="H33" s="449"/>
      <c r="I33" s="463"/>
      <c r="N33" s="464"/>
    </row>
    <row r="34" spans="1:14" s="446" customFormat="1" ht="18">
      <c r="A34" s="448"/>
      <c r="C34" s="440"/>
      <c r="H34" s="449"/>
      <c r="I34" s="463"/>
      <c r="N34" s="464"/>
    </row>
    <row r="35" spans="1:14" s="446" customFormat="1" ht="18">
      <c r="A35" s="448"/>
      <c r="C35" s="440"/>
      <c r="H35" s="449"/>
      <c r="I35" s="463"/>
      <c r="N35" s="464"/>
    </row>
    <row r="36" spans="1:14" s="446" customFormat="1" ht="18">
      <c r="A36" s="465"/>
      <c r="C36" s="440"/>
      <c r="I36" s="463"/>
    </row>
    <row r="37" spans="1:14" s="446" customFormat="1" ht="18">
      <c r="A37" s="465"/>
      <c r="C37" s="440"/>
      <c r="I37" s="463"/>
    </row>
    <row r="38" spans="1:14" s="446" customFormat="1" ht="18">
      <c r="A38" s="465"/>
      <c r="C38" s="440"/>
      <c r="I38" s="463"/>
    </row>
    <row r="39" spans="1:14" s="446" customFormat="1" ht="18">
      <c r="A39" s="465"/>
      <c r="C39" s="440"/>
      <c r="I39" s="463"/>
    </row>
    <row r="40" spans="1:14" s="446" customFormat="1" ht="18">
      <c r="A40" s="465"/>
      <c r="C40" s="440"/>
      <c r="I40" s="463"/>
    </row>
    <row r="41" spans="1:14" s="446" customFormat="1" ht="18">
      <c r="A41" s="465"/>
      <c r="C41" s="440"/>
      <c r="I41" s="463"/>
    </row>
    <row r="42" spans="1:14" s="446" customFormat="1" ht="18">
      <c r="A42" s="465"/>
      <c r="C42" s="440"/>
      <c r="I42" s="463"/>
    </row>
    <row r="43" spans="1:14" s="446" customFormat="1" ht="18">
      <c r="A43" s="465"/>
      <c r="C43" s="440"/>
      <c r="I43" s="463"/>
    </row>
    <row r="44" spans="1:14" s="446" customFormat="1" ht="18">
      <c r="A44" s="465"/>
      <c r="C44" s="440"/>
      <c r="I44" s="463"/>
    </row>
    <row r="45" spans="1:14" s="446" customFormat="1" ht="18">
      <c r="A45" s="465"/>
      <c r="C45" s="440"/>
      <c r="I45" s="463"/>
    </row>
    <row r="46" spans="1:14" s="446" customFormat="1" ht="18">
      <c r="A46" s="465"/>
      <c r="C46" s="440"/>
      <c r="I46" s="463"/>
    </row>
    <row r="47" spans="1:14" s="446" customFormat="1" ht="18">
      <c r="A47" s="465"/>
      <c r="C47" s="440"/>
      <c r="I47" s="463"/>
    </row>
    <row r="48" spans="1:14" s="446" customFormat="1" ht="18">
      <c r="A48" s="465"/>
      <c r="C48" s="440"/>
      <c r="I48" s="463"/>
    </row>
    <row r="49" spans="1:19" s="446" customFormat="1" ht="18">
      <c r="A49" s="465"/>
      <c r="C49" s="440"/>
      <c r="I49" s="463"/>
    </row>
    <row r="50" spans="1:19" s="446" customFormat="1" ht="18">
      <c r="A50" s="465"/>
      <c r="C50" s="440"/>
      <c r="I50" s="463"/>
    </row>
    <row r="51" spans="1:19" s="446" customFormat="1" ht="18">
      <c r="A51" s="465"/>
      <c r="C51" s="440"/>
      <c r="I51" s="463"/>
    </row>
    <row r="52" spans="1:19" s="446" customFormat="1" ht="18">
      <c r="A52" s="465"/>
      <c r="C52" s="440"/>
      <c r="I52" s="463"/>
    </row>
    <row r="53" spans="1:19" s="446" customFormat="1" ht="18">
      <c r="A53" s="465"/>
      <c r="C53" s="440"/>
      <c r="I53" s="463"/>
    </row>
    <row r="54" spans="1:19" s="446" customFormat="1" ht="18">
      <c r="A54" s="465"/>
      <c r="C54" s="440"/>
      <c r="I54" s="463"/>
    </row>
    <row r="55" spans="1:19" s="446" customFormat="1" ht="18">
      <c r="A55" s="465"/>
      <c r="C55" s="440"/>
      <c r="I55" s="463"/>
    </row>
    <row r="56" spans="1:19" s="446" customFormat="1" ht="18">
      <c r="A56" s="465"/>
      <c r="C56" s="440"/>
      <c r="I56" s="463"/>
    </row>
    <row r="57" spans="1:19" s="446" customFormat="1" ht="18">
      <c r="A57" s="465"/>
      <c r="C57" s="440"/>
      <c r="I57" s="463"/>
    </row>
    <row r="58" spans="1:19" s="446" customFormat="1" ht="18">
      <c r="A58" s="465"/>
      <c r="C58" s="440"/>
      <c r="I58" s="463"/>
    </row>
    <row r="59" spans="1:19" s="446" customFormat="1" ht="18">
      <c r="A59" s="465"/>
      <c r="C59" s="440"/>
      <c r="I59" s="463"/>
    </row>
    <row r="60" spans="1:19" s="446" customFormat="1" ht="18">
      <c r="A60" s="465"/>
      <c r="C60" s="440"/>
      <c r="I60" s="463"/>
    </row>
    <row r="61" spans="1:19" s="446" customFormat="1" ht="18">
      <c r="A61" s="465"/>
      <c r="C61" s="440"/>
      <c r="I61" s="463"/>
    </row>
    <row r="62" spans="1:19" s="446" customFormat="1" ht="18">
      <c r="A62" s="465"/>
      <c r="C62" s="440"/>
      <c r="I62" s="463"/>
    </row>
    <row r="63" spans="1:19" s="446" customFormat="1" ht="18">
      <c r="A63" s="465"/>
      <c r="C63" s="440"/>
      <c r="I63" s="463"/>
      <c r="P63" s="466"/>
      <c r="S63" s="467"/>
    </row>
    <row r="64" spans="1:19" s="446" customFormat="1" ht="18">
      <c r="A64" s="465"/>
      <c r="C64" s="440"/>
      <c r="I64" s="463"/>
      <c r="P64" s="466"/>
      <c r="S64" s="467"/>
    </row>
    <row r="65" spans="1:19" s="446" customFormat="1" ht="18">
      <c r="A65" s="465"/>
      <c r="C65" s="440"/>
      <c r="I65" s="463"/>
      <c r="P65" s="466"/>
      <c r="S65" s="467"/>
    </row>
    <row r="66" spans="1:19" s="446" customFormat="1" ht="18">
      <c r="A66" s="465"/>
      <c r="C66" s="440"/>
      <c r="I66" s="463"/>
      <c r="P66" s="466"/>
      <c r="S66" s="467"/>
    </row>
    <row r="67" spans="1:19" s="446" customFormat="1" ht="18">
      <c r="A67" s="465"/>
      <c r="C67" s="440"/>
      <c r="I67" s="463"/>
      <c r="P67" s="466"/>
      <c r="S67" s="467"/>
    </row>
    <row r="68" spans="1:19" s="446" customFormat="1" ht="18">
      <c r="A68" s="465"/>
      <c r="C68" s="440"/>
      <c r="I68" s="463"/>
      <c r="P68" s="466"/>
      <c r="S68" s="467"/>
    </row>
    <row r="69" spans="1:19" s="446" customFormat="1" ht="18">
      <c r="A69" s="465"/>
      <c r="C69" s="440"/>
      <c r="I69" s="463"/>
      <c r="P69" s="466"/>
      <c r="S69" s="467"/>
    </row>
    <row r="70" spans="1:19" s="446" customFormat="1" ht="18">
      <c r="A70" s="465"/>
      <c r="C70" s="440"/>
      <c r="I70" s="463"/>
      <c r="P70" s="466"/>
      <c r="S70" s="467"/>
    </row>
    <row r="71" spans="1:19" s="446" customFormat="1" ht="18">
      <c r="A71" s="465"/>
      <c r="C71" s="440"/>
      <c r="I71" s="463"/>
      <c r="P71" s="466"/>
      <c r="S71" s="467"/>
    </row>
    <row r="72" spans="1:19" s="446" customFormat="1" ht="18">
      <c r="A72" s="465"/>
      <c r="C72" s="440"/>
      <c r="I72" s="463"/>
      <c r="P72" s="466"/>
      <c r="S72" s="467"/>
    </row>
    <row r="73" spans="1:19" s="446" customFormat="1" ht="18">
      <c r="A73" s="465"/>
      <c r="C73" s="440"/>
      <c r="I73" s="463"/>
      <c r="P73" s="466"/>
      <c r="S73" s="467"/>
    </row>
    <row r="74" spans="1:19" s="446" customFormat="1" ht="18">
      <c r="A74" s="465"/>
      <c r="C74" s="440"/>
      <c r="I74" s="463"/>
      <c r="P74" s="466"/>
      <c r="S74" s="467"/>
    </row>
    <row r="75" spans="1:19" s="446" customFormat="1" ht="18">
      <c r="A75" s="465"/>
      <c r="C75" s="440"/>
      <c r="I75" s="463"/>
      <c r="P75" s="466"/>
      <c r="S75" s="467"/>
    </row>
    <row r="76" spans="1:19" s="446" customFormat="1" ht="18">
      <c r="A76" s="465"/>
      <c r="C76" s="440"/>
      <c r="I76" s="463"/>
      <c r="P76" s="466"/>
      <c r="S76" s="467"/>
    </row>
    <row r="77" spans="1:19" s="446" customFormat="1" ht="18">
      <c r="A77" s="465"/>
      <c r="C77" s="440"/>
      <c r="I77" s="463"/>
      <c r="P77" s="466"/>
      <c r="S77" s="467"/>
    </row>
    <row r="78" spans="1:19" s="446" customFormat="1" ht="18">
      <c r="A78" s="465"/>
      <c r="C78" s="440"/>
      <c r="I78" s="463"/>
    </row>
    <row r="79" spans="1:19" s="446" customFormat="1" ht="18">
      <c r="A79" s="465"/>
      <c r="C79" s="440"/>
      <c r="I79" s="463"/>
    </row>
    <row r="80" spans="1:19" s="446" customFormat="1" ht="18">
      <c r="A80" s="465"/>
      <c r="C80" s="440"/>
      <c r="I80" s="463"/>
    </row>
    <row r="81" spans="1:9" s="446" customFormat="1" ht="18">
      <c r="A81" s="465"/>
      <c r="C81" s="440"/>
      <c r="I81" s="463"/>
    </row>
    <row r="82" spans="1:9" s="446" customFormat="1" ht="18">
      <c r="A82" s="465"/>
      <c r="C82" s="440"/>
      <c r="I82" s="463"/>
    </row>
    <row r="83" spans="1:9" s="446" customFormat="1" ht="18">
      <c r="A83" s="465"/>
      <c r="C83" s="440"/>
      <c r="I83" s="463"/>
    </row>
    <row r="84" spans="1:9" s="446" customFormat="1" ht="18">
      <c r="A84" s="465"/>
      <c r="C84" s="440"/>
      <c r="I84" s="463"/>
    </row>
    <row r="85" spans="1:9" s="446" customFormat="1" ht="18">
      <c r="A85" s="465"/>
      <c r="C85" s="440"/>
      <c r="I85" s="463"/>
    </row>
    <row r="86" spans="1:9" s="446" customFormat="1" ht="18">
      <c r="A86" s="465"/>
      <c r="C86" s="440"/>
      <c r="I86" s="463"/>
    </row>
    <row r="87" spans="1:9" s="446" customFormat="1" ht="18">
      <c r="A87" s="465"/>
      <c r="C87" s="440"/>
      <c r="I87" s="463"/>
    </row>
    <row r="88" spans="1:9" s="446" customFormat="1" ht="18">
      <c r="A88" s="465"/>
      <c r="C88" s="440"/>
      <c r="I88" s="463"/>
    </row>
    <row r="89" spans="1:9" s="446" customFormat="1" ht="18">
      <c r="A89" s="465"/>
      <c r="C89" s="440"/>
      <c r="I89" s="463"/>
    </row>
    <row r="90" spans="1:9" s="446" customFormat="1" ht="18">
      <c r="A90" s="465"/>
      <c r="C90" s="440"/>
      <c r="I90" s="463"/>
    </row>
    <row r="91" spans="1:9" s="446" customFormat="1" ht="18">
      <c r="A91" s="465"/>
      <c r="C91" s="440"/>
      <c r="I91" s="463"/>
    </row>
    <row r="92" spans="1:9" s="446" customFormat="1" ht="18">
      <c r="A92" s="465"/>
      <c r="C92" s="440"/>
      <c r="I92" s="463"/>
    </row>
    <row r="93" spans="1:9" s="446" customFormat="1" ht="18">
      <c r="A93" s="465"/>
      <c r="C93" s="440"/>
      <c r="I93" s="463"/>
    </row>
    <row r="94" spans="1:9" s="446" customFormat="1" ht="18">
      <c r="A94" s="465"/>
      <c r="C94" s="440"/>
      <c r="I94" s="463"/>
    </row>
    <row r="95" spans="1:9" s="446" customFormat="1" ht="18">
      <c r="A95" s="465"/>
      <c r="C95" s="440"/>
      <c r="I95" s="463"/>
    </row>
    <row r="96" spans="1:9" s="446" customFormat="1" ht="18">
      <c r="A96" s="465"/>
      <c r="C96" s="440"/>
      <c r="I96" s="463"/>
    </row>
    <row r="97" spans="1:9" s="446" customFormat="1" ht="18">
      <c r="A97" s="465"/>
      <c r="C97" s="440"/>
      <c r="I97" s="463"/>
    </row>
    <row r="98" spans="1:9" s="446" customFormat="1" ht="18">
      <c r="A98" s="465"/>
      <c r="C98" s="440"/>
      <c r="I98" s="463"/>
    </row>
    <row r="99" spans="1:9" s="446" customFormat="1" ht="18">
      <c r="A99" s="465"/>
      <c r="C99" s="440"/>
      <c r="I99" s="463"/>
    </row>
    <row r="100" spans="1:9" s="446" customFormat="1" ht="18">
      <c r="A100" s="465"/>
      <c r="C100" s="440"/>
      <c r="I100" s="463"/>
    </row>
    <row r="101" spans="1:9" s="446" customFormat="1" ht="18">
      <c r="A101" s="465"/>
      <c r="C101" s="440"/>
      <c r="I101" s="463"/>
    </row>
    <row r="102" spans="1:9" s="446" customFormat="1" ht="18">
      <c r="A102" s="465"/>
      <c r="C102" s="440"/>
      <c r="I102" s="463"/>
    </row>
    <row r="103" spans="1:9" s="446" customFormat="1" ht="18">
      <c r="A103" s="465"/>
      <c r="C103" s="440"/>
      <c r="I103" s="463"/>
    </row>
    <row r="104" spans="1:9" s="446" customFormat="1" ht="18">
      <c r="A104" s="465"/>
      <c r="C104" s="440"/>
      <c r="I104" s="463"/>
    </row>
    <row r="105" spans="1:9" s="446" customFormat="1" ht="18">
      <c r="A105" s="465"/>
      <c r="C105" s="440"/>
      <c r="I105" s="463"/>
    </row>
    <row r="106" spans="1:9" s="446" customFormat="1" ht="18">
      <c r="A106" s="465"/>
      <c r="C106" s="440"/>
      <c r="I106" s="463"/>
    </row>
    <row r="107" spans="1:9" s="446" customFormat="1" ht="18">
      <c r="A107" s="465"/>
      <c r="C107" s="440"/>
      <c r="I107" s="463"/>
    </row>
    <row r="108" spans="1:9" s="446" customFormat="1" ht="18">
      <c r="A108" s="465"/>
      <c r="C108" s="440"/>
      <c r="I108" s="463"/>
    </row>
    <row r="109" spans="1:9" s="446" customFormat="1" ht="18">
      <c r="A109" s="465"/>
      <c r="C109" s="440"/>
      <c r="I109" s="463"/>
    </row>
    <row r="110" spans="1:9" s="446" customFormat="1" ht="18">
      <c r="A110" s="465"/>
      <c r="C110" s="440"/>
      <c r="I110" s="463"/>
    </row>
    <row r="111" spans="1:9" s="446" customFormat="1" ht="18">
      <c r="A111" s="465"/>
      <c r="C111" s="440"/>
      <c r="I111" s="463"/>
    </row>
    <row r="112" spans="1:9" s="446" customFormat="1" ht="18">
      <c r="A112" s="465"/>
      <c r="C112" s="440"/>
      <c r="I112" s="463"/>
    </row>
    <row r="113" spans="1:16383" s="446" customFormat="1" ht="18">
      <c r="A113" s="465"/>
      <c r="C113" s="440"/>
      <c r="I113" s="463"/>
    </row>
    <row r="114" spans="1:16383" customFormat="1">
      <c r="A114" s="327">
        <v>44440</v>
      </c>
    </row>
    <row r="115" spans="1:16383" customFormat="1" ht="13.15">
      <c r="A115" s="206" t="s">
        <v>87</v>
      </c>
      <c r="B115" s="204"/>
    </row>
    <row r="116" spans="1:16383" customFormat="1" ht="39.75" thickBot="1">
      <c r="A116" s="312" t="s">
        <v>88</v>
      </c>
      <c r="B116" s="312" t="s">
        <v>89</v>
      </c>
      <c r="C116" s="312" t="s">
        <v>90</v>
      </c>
      <c r="D116" s="312" t="s">
        <v>91</v>
      </c>
      <c r="E116" s="312" t="s">
        <v>92</v>
      </c>
      <c r="F116" s="312" t="s">
        <v>93</v>
      </c>
      <c r="G116" s="313" t="s">
        <v>94</v>
      </c>
      <c r="H116" s="312" t="s">
        <v>95</v>
      </c>
      <c r="I116" s="312" t="s">
        <v>96</v>
      </c>
      <c r="J116" s="312" t="s">
        <v>97</v>
      </c>
      <c r="K116" s="312" t="s">
        <v>98</v>
      </c>
      <c r="L116" s="312" t="s">
        <v>99</v>
      </c>
      <c r="M116" s="312" t="s">
        <v>100</v>
      </c>
      <c r="N116" s="312" t="s">
        <v>101</v>
      </c>
      <c r="O116" s="312" t="s">
        <v>102</v>
      </c>
      <c r="P116" s="312" t="s">
        <v>103</v>
      </c>
      <c r="Q116" s="312" t="s">
        <v>104</v>
      </c>
      <c r="R116" s="312" t="s">
        <v>105</v>
      </c>
      <c r="S116" s="312" t="s">
        <v>106</v>
      </c>
      <c r="T116" s="312" t="s">
        <v>107</v>
      </c>
      <c r="U116" s="312" t="s">
        <v>108</v>
      </c>
      <c r="V116" s="312" t="s">
        <v>109</v>
      </c>
      <c r="W116" s="312" t="s">
        <v>110</v>
      </c>
      <c r="X116" s="312" t="s">
        <v>111</v>
      </c>
      <c r="Y116" s="312" t="s">
        <v>112</v>
      </c>
      <c r="Z116" s="312" t="s">
        <v>113</v>
      </c>
      <c r="AA116" s="312" t="s">
        <v>114</v>
      </c>
      <c r="AB116" s="312" t="s">
        <v>115</v>
      </c>
      <c r="AC116" s="313" t="s">
        <v>116</v>
      </c>
      <c r="AD116" s="312" t="s">
        <v>117</v>
      </c>
      <c r="AE116" s="313" t="s">
        <v>118</v>
      </c>
      <c r="AF116" s="313" t="s">
        <v>119</v>
      </c>
      <c r="AG116" s="312" t="s">
        <v>120</v>
      </c>
      <c r="AH116" s="312" t="s">
        <v>121</v>
      </c>
      <c r="AI116" s="312" t="s">
        <v>122</v>
      </c>
      <c r="AJ116" s="312" t="s">
        <v>123</v>
      </c>
      <c r="AK116" s="312" t="s">
        <v>124</v>
      </c>
      <c r="AL116" s="312" t="s">
        <v>125</v>
      </c>
      <c r="AM116" s="312" t="s">
        <v>126</v>
      </c>
      <c r="AN116" s="312" t="s">
        <v>127</v>
      </c>
      <c r="AO116" s="312" t="s">
        <v>128</v>
      </c>
      <c r="AP116" s="312" t="s">
        <v>129</v>
      </c>
      <c r="AQ116" s="312" t="s">
        <v>130</v>
      </c>
      <c r="AR116" s="312" t="s">
        <v>131</v>
      </c>
      <c r="AS116" s="312" t="s">
        <v>132</v>
      </c>
      <c r="AT116" s="312" t="s">
        <v>133</v>
      </c>
      <c r="AU116" s="312" t="s">
        <v>134</v>
      </c>
      <c r="AV116" s="313" t="s">
        <v>135</v>
      </c>
      <c r="AW116" s="312" t="s">
        <v>136</v>
      </c>
      <c r="AX116" s="312" t="s">
        <v>137</v>
      </c>
      <c r="AY116" s="312" t="s">
        <v>138</v>
      </c>
      <c r="AZ116" s="312" t="s">
        <v>139</v>
      </c>
      <c r="BA116" s="312" t="s">
        <v>140</v>
      </c>
      <c r="BB116" s="312" t="s">
        <v>141</v>
      </c>
      <c r="BC116" s="312" t="s">
        <v>142</v>
      </c>
      <c r="BD116" s="312" t="s">
        <v>143</v>
      </c>
      <c r="BE116" s="312" t="s">
        <v>144</v>
      </c>
      <c r="BF116" s="312" t="s">
        <v>145</v>
      </c>
      <c r="BG116" s="312" t="s">
        <v>146</v>
      </c>
      <c r="BH116" s="312" t="s">
        <v>147</v>
      </c>
      <c r="BI116" s="312" t="s">
        <v>148</v>
      </c>
      <c r="BJ116" s="312" t="s">
        <v>149</v>
      </c>
      <c r="BK116" s="312" t="s">
        <v>150</v>
      </c>
      <c r="BL116" s="312" t="s">
        <v>151</v>
      </c>
      <c r="BM116" s="312" t="s">
        <v>152</v>
      </c>
      <c r="BN116" s="312" t="s">
        <v>153</v>
      </c>
      <c r="BO116" s="312" t="s">
        <v>154</v>
      </c>
      <c r="BP116" s="312" t="s">
        <v>155</v>
      </c>
      <c r="BQ116" s="312" t="s">
        <v>156</v>
      </c>
      <c r="BR116" s="312" t="s">
        <v>157</v>
      </c>
      <c r="BS116" s="312" t="s">
        <v>158</v>
      </c>
      <c r="BT116" s="312" t="s">
        <v>159</v>
      </c>
      <c r="BU116" s="312" t="s">
        <v>160</v>
      </c>
      <c r="BV116" s="312" t="s">
        <v>161</v>
      </c>
      <c r="BW116" s="312" t="s">
        <v>162</v>
      </c>
      <c r="BX116" s="312" t="s">
        <v>163</v>
      </c>
      <c r="BY116" s="312" t="s">
        <v>164</v>
      </c>
      <c r="BZ116" s="312" t="s">
        <v>165</v>
      </c>
      <c r="CA116" s="230"/>
      <c r="CB116" s="230"/>
      <c r="CC116" s="230"/>
      <c r="CD116" s="230"/>
      <c r="CE116" s="230"/>
      <c r="CF116" s="230"/>
      <c r="CG116" s="230"/>
      <c r="CH116" s="230"/>
      <c r="CI116" s="230"/>
      <c r="CJ116" s="230"/>
      <c r="CK116" s="230"/>
      <c r="CL116" s="230"/>
      <c r="CM116" s="230"/>
      <c r="CN116" s="230"/>
      <c r="CO116" s="230"/>
      <c r="CP116" s="230"/>
      <c r="CQ116" s="230"/>
      <c r="CR116" s="230"/>
      <c r="CS116" s="230"/>
      <c r="CT116" s="230"/>
      <c r="CU116" s="230"/>
      <c r="CV116" s="230"/>
      <c r="CW116" s="230"/>
      <c r="CX116" s="230"/>
      <c r="CY116" s="230"/>
      <c r="CZ116" s="230"/>
      <c r="DA116" s="230"/>
      <c r="DB116" s="230"/>
      <c r="DC116" s="230"/>
      <c r="DD116" s="230"/>
      <c r="DE116" s="230"/>
      <c r="DF116" s="230"/>
      <c r="DG116" s="230"/>
      <c r="DH116" s="230"/>
      <c r="DI116" s="230"/>
      <c r="DJ116" s="230"/>
      <c r="DK116" s="230"/>
      <c r="DL116" s="230"/>
      <c r="DM116" s="230"/>
      <c r="DN116" s="230"/>
      <c r="DO116" s="230"/>
      <c r="DP116" s="230"/>
      <c r="DQ116" s="230"/>
      <c r="DR116" s="230"/>
      <c r="DS116" s="230"/>
      <c r="DT116" s="230"/>
      <c r="DU116" s="230"/>
      <c r="DV116" s="230"/>
      <c r="DW116" s="230"/>
      <c r="DX116" s="230"/>
      <c r="DY116" s="230"/>
      <c r="DZ116" s="230"/>
      <c r="EA116" s="230"/>
      <c r="EB116" s="230"/>
      <c r="EC116" s="230"/>
      <c r="ED116" s="230"/>
      <c r="EE116" s="230"/>
      <c r="EF116" s="230"/>
      <c r="EG116" s="230"/>
      <c r="EH116" s="230"/>
      <c r="EI116" s="230"/>
      <c r="EJ116" s="230"/>
      <c r="EK116" s="230"/>
      <c r="EL116" s="230"/>
      <c r="EM116" s="230"/>
      <c r="EN116" s="230"/>
      <c r="EO116" s="230"/>
      <c r="EP116" s="230"/>
      <c r="EQ116" s="230"/>
      <c r="ER116" s="230"/>
      <c r="ES116" s="230"/>
      <c r="ET116" s="230"/>
      <c r="EU116" s="230"/>
      <c r="EV116" s="230"/>
      <c r="EW116" s="230"/>
      <c r="EX116" s="230"/>
      <c r="EY116" s="230"/>
      <c r="EZ116" s="230"/>
      <c r="FA116" s="230"/>
      <c r="FB116" s="230"/>
      <c r="FC116" s="230"/>
      <c r="FD116" s="230"/>
      <c r="FE116" s="230"/>
      <c r="FF116" s="230"/>
      <c r="FG116" s="230"/>
      <c r="FH116" s="230"/>
      <c r="FI116" s="230"/>
      <c r="FJ116" s="230"/>
      <c r="FK116" s="230"/>
      <c r="FL116" s="230"/>
      <c r="FM116" s="230"/>
      <c r="FN116" s="230"/>
      <c r="FO116" s="230"/>
      <c r="FP116" s="230"/>
      <c r="FQ116" s="230"/>
      <c r="FR116" s="230"/>
      <c r="FS116" s="230"/>
      <c r="FT116" s="230"/>
      <c r="FU116" s="230"/>
      <c r="FV116" s="230"/>
      <c r="FW116" s="230"/>
      <c r="FX116" s="230"/>
      <c r="FY116" s="230"/>
      <c r="FZ116" s="230"/>
      <c r="GA116" s="230"/>
      <c r="GB116" s="230"/>
      <c r="GC116" s="230"/>
      <c r="GD116" s="230"/>
      <c r="GE116" s="230"/>
      <c r="GF116" s="230"/>
      <c r="GG116" s="230"/>
      <c r="GH116" s="230"/>
      <c r="GI116" s="230"/>
      <c r="GJ116" s="230"/>
      <c r="GK116" s="230"/>
      <c r="GL116" s="230"/>
      <c r="GM116" s="230"/>
      <c r="GN116" s="230"/>
      <c r="GO116" s="230"/>
      <c r="GP116" s="230"/>
      <c r="GQ116" s="230"/>
      <c r="GR116" s="230"/>
      <c r="GS116" s="230"/>
      <c r="GT116" s="230"/>
      <c r="GU116" s="230"/>
      <c r="GV116" s="230"/>
      <c r="GW116" s="230"/>
      <c r="GX116" s="230"/>
      <c r="GY116" s="230"/>
      <c r="GZ116" s="230"/>
      <c r="HA116" s="230"/>
      <c r="HB116" s="230"/>
      <c r="HC116" s="230"/>
      <c r="HD116" s="230"/>
      <c r="HE116" s="230"/>
      <c r="HF116" s="230"/>
      <c r="HG116" s="230"/>
      <c r="HH116" s="230"/>
      <c r="HI116" s="230"/>
      <c r="HJ116" s="230"/>
      <c r="HK116" s="230"/>
      <c r="HL116" s="230"/>
      <c r="HM116" s="230"/>
      <c r="HN116" s="230"/>
      <c r="HO116" s="230"/>
      <c r="HP116" s="230"/>
      <c r="HQ116" s="230"/>
      <c r="HR116" s="230"/>
      <c r="HS116" s="230"/>
      <c r="HT116" s="230"/>
      <c r="HU116" s="230"/>
      <c r="HV116" s="230"/>
      <c r="HW116" s="230"/>
      <c r="HX116" s="230"/>
      <c r="HY116" s="230"/>
      <c r="HZ116" s="230"/>
      <c r="IA116" s="230"/>
      <c r="IB116" s="230"/>
      <c r="IC116" s="230"/>
      <c r="ID116" s="230"/>
      <c r="IE116" s="230"/>
      <c r="IF116" s="230"/>
      <c r="IG116" s="230"/>
      <c r="IH116" s="230"/>
      <c r="II116" s="230"/>
      <c r="IJ116" s="230"/>
      <c r="IK116" s="230"/>
      <c r="IL116" s="230"/>
      <c r="IM116" s="230"/>
      <c r="IN116" s="230"/>
      <c r="IO116" s="230"/>
      <c r="IP116" s="230"/>
      <c r="IQ116" s="230"/>
      <c r="IR116" s="230"/>
      <c r="IS116" s="230"/>
      <c r="IT116" s="230"/>
      <c r="IU116" s="230"/>
      <c r="IV116" s="230"/>
      <c r="IW116" s="230"/>
      <c r="IX116" s="230"/>
      <c r="IY116" s="230"/>
      <c r="IZ116" s="230"/>
      <c r="JA116" s="230"/>
      <c r="JB116" s="230"/>
      <c r="JC116" s="230"/>
      <c r="JD116" s="230"/>
      <c r="JE116" s="230"/>
      <c r="JF116" s="230"/>
      <c r="JG116" s="230"/>
      <c r="JH116" s="230"/>
      <c r="JI116" s="230"/>
      <c r="JJ116" s="230"/>
      <c r="JK116" s="230"/>
      <c r="JL116" s="230"/>
      <c r="JM116" s="230"/>
      <c r="JN116" s="230"/>
      <c r="JO116" s="230"/>
      <c r="JP116" s="230"/>
      <c r="JQ116" s="230"/>
      <c r="JR116" s="230"/>
      <c r="JS116" s="230"/>
      <c r="JT116" s="230"/>
      <c r="JU116" s="230"/>
      <c r="JV116" s="230"/>
      <c r="JW116" s="230"/>
      <c r="JX116" s="230"/>
      <c r="JY116" s="230"/>
      <c r="JZ116" s="230"/>
      <c r="KA116" s="230"/>
      <c r="KB116" s="230"/>
      <c r="KC116" s="230"/>
      <c r="KD116" s="230"/>
      <c r="KE116" s="230"/>
      <c r="KF116" s="230"/>
      <c r="KG116" s="230"/>
      <c r="KH116" s="230"/>
      <c r="KI116" s="230"/>
      <c r="KJ116" s="230"/>
      <c r="KK116" s="230"/>
      <c r="KL116" s="230"/>
      <c r="KM116" s="230"/>
      <c r="KN116" s="230"/>
      <c r="KO116" s="230"/>
      <c r="KP116" s="230"/>
      <c r="KQ116" s="230"/>
      <c r="KR116" s="230"/>
      <c r="KS116" s="230"/>
      <c r="KT116" s="230"/>
      <c r="KU116" s="230"/>
      <c r="KV116" s="230"/>
      <c r="KW116" s="230"/>
      <c r="KX116" s="230"/>
      <c r="KY116" s="230"/>
      <c r="KZ116" s="230"/>
      <c r="LA116" s="230"/>
      <c r="LB116" s="230"/>
      <c r="LC116" s="230"/>
      <c r="LD116" s="230"/>
      <c r="LE116" s="230"/>
      <c r="LF116" s="230"/>
      <c r="LG116" s="230"/>
      <c r="LH116" s="230"/>
      <c r="LI116" s="230"/>
      <c r="LJ116" s="230"/>
      <c r="LK116" s="230"/>
      <c r="LL116" s="230"/>
      <c r="LM116" s="230"/>
      <c r="LN116" s="230"/>
      <c r="LO116" s="230"/>
      <c r="LP116" s="230"/>
      <c r="LQ116" s="230"/>
      <c r="LR116" s="230"/>
      <c r="LS116" s="230"/>
      <c r="LT116" s="230"/>
      <c r="LU116" s="230"/>
      <c r="LV116" s="230"/>
      <c r="LW116" s="230"/>
      <c r="LX116" s="230"/>
      <c r="LY116" s="230"/>
      <c r="LZ116" s="230"/>
      <c r="MA116" s="230"/>
      <c r="MB116" s="230"/>
      <c r="MC116" s="230"/>
      <c r="MD116" s="230"/>
      <c r="ME116" s="230"/>
      <c r="MF116" s="230"/>
      <c r="MG116" s="230"/>
      <c r="MH116" s="230"/>
      <c r="MI116" s="230"/>
      <c r="MJ116" s="230"/>
      <c r="MK116" s="230"/>
      <c r="ML116" s="230"/>
      <c r="MM116" s="230"/>
      <c r="MN116" s="230"/>
      <c r="MO116" s="230"/>
      <c r="MP116" s="230"/>
      <c r="MQ116" s="230"/>
      <c r="MR116" s="230"/>
      <c r="MS116" s="230"/>
      <c r="MT116" s="230"/>
      <c r="MU116" s="230"/>
      <c r="MV116" s="230"/>
      <c r="MW116" s="230"/>
      <c r="MX116" s="230"/>
      <c r="MY116" s="230"/>
      <c r="MZ116" s="230"/>
      <c r="NA116" s="230"/>
      <c r="NB116" s="230"/>
      <c r="NC116" s="230"/>
      <c r="ND116" s="230"/>
      <c r="NE116" s="230"/>
      <c r="NF116" s="230"/>
      <c r="NG116" s="230"/>
      <c r="NH116" s="230"/>
      <c r="NI116" s="230"/>
      <c r="NJ116" s="230"/>
      <c r="NK116" s="230"/>
      <c r="NL116" s="230"/>
      <c r="NM116" s="230"/>
      <c r="NN116" s="230"/>
      <c r="NO116" s="230"/>
      <c r="NP116" s="230"/>
      <c r="NQ116" s="230"/>
      <c r="NR116" s="230"/>
      <c r="NS116" s="230"/>
      <c r="NT116" s="230"/>
      <c r="NU116" s="230"/>
      <c r="NV116" s="230"/>
      <c r="NW116" s="230"/>
      <c r="NX116" s="230"/>
      <c r="NY116" s="230"/>
      <c r="NZ116" s="230"/>
      <c r="OA116" s="230"/>
      <c r="OB116" s="230"/>
      <c r="OC116" s="230"/>
      <c r="OD116" s="230"/>
      <c r="OE116" s="230"/>
      <c r="OF116" s="230"/>
      <c r="OG116" s="230"/>
      <c r="OH116" s="230"/>
      <c r="OI116" s="230"/>
      <c r="OJ116" s="230"/>
      <c r="OK116" s="230"/>
      <c r="OL116" s="230"/>
      <c r="OM116" s="230"/>
      <c r="ON116" s="230"/>
      <c r="OO116" s="230"/>
      <c r="OP116" s="230"/>
      <c r="OQ116" s="230"/>
      <c r="OR116" s="230"/>
      <c r="OS116" s="230"/>
      <c r="OT116" s="230"/>
      <c r="OU116" s="230"/>
      <c r="OV116" s="230"/>
      <c r="OW116" s="230"/>
      <c r="OX116" s="230"/>
      <c r="OY116" s="230"/>
      <c r="OZ116" s="230"/>
      <c r="PA116" s="230"/>
      <c r="PB116" s="230"/>
      <c r="PC116" s="230"/>
      <c r="PD116" s="230"/>
      <c r="PE116" s="230"/>
      <c r="PF116" s="230"/>
      <c r="PG116" s="230"/>
      <c r="PH116" s="230"/>
      <c r="PI116" s="230"/>
      <c r="PJ116" s="230"/>
      <c r="PK116" s="230"/>
      <c r="PL116" s="230"/>
      <c r="PM116" s="230"/>
      <c r="PN116" s="230"/>
      <c r="PO116" s="230"/>
      <c r="PP116" s="230"/>
      <c r="PQ116" s="230"/>
      <c r="PR116" s="230"/>
      <c r="PS116" s="230"/>
      <c r="PT116" s="230"/>
      <c r="PU116" s="230"/>
      <c r="PV116" s="230"/>
      <c r="PW116" s="230"/>
      <c r="PX116" s="230"/>
      <c r="PY116" s="230"/>
      <c r="PZ116" s="230"/>
      <c r="QA116" s="230"/>
      <c r="QB116" s="230"/>
      <c r="QC116" s="230"/>
      <c r="QD116" s="230"/>
      <c r="QE116" s="230"/>
      <c r="QF116" s="230"/>
      <c r="QG116" s="230"/>
      <c r="QH116" s="230"/>
      <c r="QI116" s="230"/>
      <c r="QJ116" s="230"/>
      <c r="QK116" s="230"/>
      <c r="QL116" s="230"/>
      <c r="QM116" s="230"/>
      <c r="QN116" s="230"/>
      <c r="QO116" s="230"/>
      <c r="QP116" s="230"/>
      <c r="QQ116" s="230"/>
      <c r="QR116" s="230"/>
      <c r="QS116" s="230"/>
      <c r="QT116" s="230"/>
      <c r="QU116" s="230"/>
      <c r="QV116" s="230"/>
      <c r="QW116" s="230"/>
      <c r="QX116" s="230"/>
      <c r="QY116" s="230"/>
      <c r="QZ116" s="230"/>
      <c r="RA116" s="230"/>
      <c r="RB116" s="230"/>
      <c r="RC116" s="230"/>
      <c r="RD116" s="230"/>
      <c r="RE116" s="230"/>
      <c r="RF116" s="230"/>
      <c r="RG116" s="230"/>
      <c r="RH116" s="230"/>
      <c r="RI116" s="230"/>
      <c r="RJ116" s="230"/>
      <c r="RK116" s="230"/>
      <c r="RL116" s="230"/>
      <c r="RM116" s="230"/>
      <c r="RN116" s="230"/>
      <c r="RO116" s="230"/>
      <c r="RP116" s="230"/>
      <c r="RQ116" s="230"/>
      <c r="RR116" s="230"/>
      <c r="RS116" s="230"/>
      <c r="RT116" s="230"/>
      <c r="RU116" s="230"/>
      <c r="RV116" s="230"/>
      <c r="RW116" s="230"/>
      <c r="RX116" s="230"/>
      <c r="RY116" s="230"/>
      <c r="RZ116" s="230"/>
      <c r="SA116" s="230"/>
      <c r="SB116" s="230"/>
      <c r="SC116" s="230"/>
      <c r="SD116" s="230"/>
      <c r="SE116" s="230"/>
      <c r="SF116" s="230"/>
      <c r="SG116" s="230"/>
      <c r="SH116" s="230"/>
      <c r="SI116" s="230"/>
      <c r="SJ116" s="230"/>
      <c r="SK116" s="230"/>
      <c r="SL116" s="230"/>
      <c r="SM116" s="230"/>
      <c r="SN116" s="230"/>
      <c r="SO116" s="230"/>
      <c r="SP116" s="230"/>
      <c r="SQ116" s="230"/>
      <c r="SR116" s="230"/>
      <c r="SS116" s="230"/>
      <c r="ST116" s="230"/>
      <c r="SU116" s="230"/>
      <c r="SV116" s="230"/>
      <c r="SW116" s="230"/>
      <c r="SX116" s="230"/>
      <c r="SY116" s="230"/>
      <c r="SZ116" s="230"/>
      <c r="TA116" s="230"/>
      <c r="TB116" s="230"/>
      <c r="TC116" s="230"/>
      <c r="TD116" s="230"/>
      <c r="TE116" s="230"/>
      <c r="TF116" s="230"/>
      <c r="TG116" s="230"/>
      <c r="TH116" s="230"/>
      <c r="TI116" s="230"/>
      <c r="TJ116" s="230"/>
      <c r="TK116" s="230"/>
      <c r="TL116" s="230"/>
      <c r="TM116" s="230"/>
      <c r="TN116" s="230"/>
      <c r="TO116" s="230"/>
      <c r="TP116" s="230"/>
      <c r="TQ116" s="230"/>
      <c r="TR116" s="230"/>
      <c r="TS116" s="230"/>
      <c r="TT116" s="230"/>
      <c r="TU116" s="230"/>
      <c r="TV116" s="230"/>
      <c r="TW116" s="230"/>
      <c r="TX116" s="230"/>
      <c r="TY116" s="230"/>
      <c r="TZ116" s="230"/>
      <c r="UA116" s="230"/>
      <c r="UB116" s="230"/>
      <c r="UC116" s="230"/>
      <c r="UD116" s="230"/>
      <c r="UE116" s="230"/>
      <c r="UF116" s="230"/>
      <c r="UG116" s="230"/>
      <c r="UH116" s="230"/>
      <c r="UI116" s="230"/>
      <c r="UJ116" s="230"/>
      <c r="UK116" s="230"/>
      <c r="UL116" s="230"/>
      <c r="UM116" s="230"/>
      <c r="UN116" s="230"/>
      <c r="UO116" s="230"/>
      <c r="UP116" s="230"/>
      <c r="UQ116" s="230"/>
      <c r="UR116" s="230"/>
      <c r="US116" s="230"/>
      <c r="UT116" s="230"/>
      <c r="UU116" s="230"/>
      <c r="UV116" s="230"/>
      <c r="UW116" s="230"/>
      <c r="UX116" s="230"/>
      <c r="UY116" s="230"/>
      <c r="UZ116" s="230"/>
      <c r="VA116" s="230"/>
      <c r="VB116" s="230"/>
      <c r="VC116" s="230"/>
      <c r="VD116" s="230"/>
      <c r="VE116" s="230"/>
      <c r="VF116" s="230"/>
      <c r="VG116" s="230"/>
      <c r="VH116" s="230"/>
      <c r="VI116" s="230"/>
      <c r="VJ116" s="230"/>
      <c r="VK116" s="230"/>
      <c r="VL116" s="230"/>
      <c r="VM116" s="230"/>
      <c r="VN116" s="230"/>
      <c r="VO116" s="230"/>
      <c r="VP116" s="230"/>
      <c r="VQ116" s="230"/>
      <c r="VR116" s="230"/>
      <c r="VS116" s="230"/>
      <c r="VT116" s="230"/>
      <c r="VU116" s="230"/>
      <c r="VV116" s="230"/>
      <c r="VW116" s="230"/>
      <c r="VX116" s="230"/>
      <c r="VY116" s="230"/>
      <c r="VZ116" s="230"/>
      <c r="WA116" s="230"/>
      <c r="WB116" s="230"/>
      <c r="WC116" s="230"/>
      <c r="WD116" s="230"/>
      <c r="WE116" s="230"/>
      <c r="WF116" s="230"/>
      <c r="WG116" s="230"/>
      <c r="WH116" s="230"/>
      <c r="WI116" s="230"/>
      <c r="WJ116" s="230"/>
      <c r="WK116" s="230"/>
      <c r="WL116" s="230"/>
      <c r="WM116" s="230"/>
      <c r="WN116" s="230"/>
      <c r="WO116" s="230"/>
      <c r="WP116" s="230"/>
      <c r="WQ116" s="230"/>
      <c r="WR116" s="230"/>
      <c r="WS116" s="230"/>
      <c r="WT116" s="230"/>
      <c r="WU116" s="230"/>
      <c r="WV116" s="230"/>
      <c r="WW116" s="230"/>
      <c r="WX116" s="230"/>
      <c r="WY116" s="230"/>
      <c r="WZ116" s="230"/>
      <c r="XA116" s="230"/>
      <c r="XB116" s="230"/>
      <c r="XC116" s="230"/>
      <c r="XD116" s="230"/>
      <c r="XE116" s="230"/>
      <c r="XF116" s="230"/>
      <c r="XG116" s="230"/>
      <c r="XH116" s="230"/>
      <c r="XI116" s="230"/>
      <c r="XJ116" s="230"/>
      <c r="XK116" s="230"/>
      <c r="XL116" s="230"/>
      <c r="XM116" s="230"/>
      <c r="XN116" s="230"/>
      <c r="XO116" s="230"/>
      <c r="XP116" s="230"/>
      <c r="XQ116" s="230"/>
      <c r="XR116" s="230"/>
      <c r="XS116" s="230"/>
      <c r="XT116" s="230"/>
      <c r="XU116" s="230"/>
      <c r="XV116" s="230"/>
      <c r="XW116" s="230"/>
      <c r="XX116" s="230"/>
      <c r="XY116" s="230"/>
      <c r="XZ116" s="230"/>
      <c r="YA116" s="230"/>
      <c r="YB116" s="230"/>
      <c r="YC116" s="230"/>
      <c r="YD116" s="230"/>
      <c r="YE116" s="230"/>
      <c r="YF116" s="230"/>
      <c r="YG116" s="230"/>
      <c r="YH116" s="230"/>
      <c r="YI116" s="230"/>
      <c r="YJ116" s="230"/>
      <c r="YK116" s="230"/>
      <c r="YL116" s="230"/>
      <c r="YM116" s="230"/>
      <c r="YN116" s="230"/>
      <c r="YO116" s="230"/>
      <c r="YP116" s="230"/>
      <c r="YQ116" s="230"/>
      <c r="YR116" s="230"/>
      <c r="YS116" s="230"/>
      <c r="YT116" s="230"/>
      <c r="YU116" s="230"/>
      <c r="YV116" s="230"/>
      <c r="YW116" s="230"/>
      <c r="YX116" s="230"/>
      <c r="YY116" s="230"/>
      <c r="YZ116" s="230"/>
      <c r="ZA116" s="230"/>
      <c r="ZB116" s="230"/>
      <c r="ZC116" s="230"/>
      <c r="ZD116" s="230"/>
      <c r="ZE116" s="230"/>
      <c r="ZF116" s="230"/>
      <c r="ZG116" s="230"/>
      <c r="ZH116" s="230"/>
      <c r="ZI116" s="230"/>
      <c r="ZJ116" s="230"/>
      <c r="ZK116" s="230"/>
      <c r="ZL116" s="230"/>
      <c r="ZM116" s="230"/>
      <c r="ZN116" s="230"/>
      <c r="ZO116" s="230"/>
      <c r="ZP116" s="230"/>
      <c r="ZQ116" s="230"/>
      <c r="ZR116" s="230"/>
      <c r="ZS116" s="230"/>
      <c r="ZT116" s="230"/>
      <c r="ZU116" s="230"/>
      <c r="ZV116" s="230"/>
      <c r="ZW116" s="230"/>
      <c r="ZX116" s="230"/>
      <c r="ZY116" s="230"/>
      <c r="ZZ116" s="230"/>
      <c r="AAA116" s="230"/>
      <c r="AAB116" s="230"/>
      <c r="AAC116" s="230"/>
      <c r="AAD116" s="230"/>
      <c r="AAE116" s="230"/>
      <c r="AAF116" s="230"/>
      <c r="AAG116" s="230"/>
      <c r="AAH116" s="230"/>
      <c r="AAI116" s="230"/>
      <c r="AAJ116" s="230"/>
      <c r="AAK116" s="230"/>
      <c r="AAL116" s="230"/>
      <c r="AAM116" s="230"/>
      <c r="AAN116" s="230"/>
      <c r="AAO116" s="230"/>
      <c r="AAP116" s="230"/>
      <c r="AAQ116" s="230"/>
      <c r="AAR116" s="230"/>
      <c r="AAS116" s="230"/>
      <c r="AAT116" s="230"/>
      <c r="AAU116" s="230"/>
      <c r="AAV116" s="230"/>
      <c r="AAW116" s="230"/>
      <c r="AAX116" s="230"/>
      <c r="AAY116" s="230"/>
      <c r="AAZ116" s="230"/>
      <c r="ABA116" s="230"/>
      <c r="ABB116" s="230"/>
      <c r="ABC116" s="230"/>
      <c r="ABD116" s="230"/>
      <c r="ABE116" s="230"/>
      <c r="ABF116" s="230"/>
      <c r="ABG116" s="230"/>
      <c r="ABH116" s="230"/>
      <c r="ABI116" s="230"/>
      <c r="ABJ116" s="230"/>
      <c r="ABK116" s="230"/>
      <c r="ABL116" s="230"/>
      <c r="ABM116" s="230"/>
      <c r="ABN116" s="230"/>
      <c r="ABO116" s="230"/>
      <c r="ABP116" s="230"/>
      <c r="ABQ116" s="230"/>
      <c r="ABR116" s="230"/>
      <c r="ABS116" s="230"/>
      <c r="ABT116" s="230"/>
      <c r="ABU116" s="230"/>
      <c r="ABV116" s="230"/>
      <c r="ABW116" s="230"/>
      <c r="ABX116" s="230"/>
      <c r="ABY116" s="230"/>
      <c r="ABZ116" s="230"/>
      <c r="ACA116" s="230"/>
      <c r="ACB116" s="230"/>
      <c r="ACC116" s="230"/>
      <c r="ACD116" s="230"/>
      <c r="ACE116" s="230"/>
      <c r="ACF116" s="230"/>
      <c r="ACG116" s="230"/>
      <c r="ACH116" s="230"/>
      <c r="ACI116" s="230"/>
      <c r="ACJ116" s="230"/>
      <c r="ACK116" s="230"/>
      <c r="ACL116" s="230"/>
      <c r="ACM116" s="230"/>
      <c r="ACN116" s="230"/>
      <c r="ACO116" s="230"/>
      <c r="ACP116" s="230"/>
      <c r="ACQ116" s="230"/>
      <c r="ACR116" s="230"/>
      <c r="ACS116" s="230"/>
      <c r="ACT116" s="230"/>
      <c r="ACU116" s="230"/>
      <c r="ACV116" s="230"/>
      <c r="ACW116" s="230"/>
      <c r="ACX116" s="230"/>
      <c r="ACY116" s="230"/>
      <c r="ACZ116" s="230"/>
      <c r="ADA116" s="230"/>
      <c r="ADB116" s="230"/>
      <c r="ADC116" s="230"/>
      <c r="ADD116" s="230"/>
      <c r="ADE116" s="230"/>
      <c r="ADF116" s="230"/>
      <c r="ADG116" s="230"/>
      <c r="ADH116" s="230"/>
      <c r="ADI116" s="230"/>
      <c r="ADJ116" s="230"/>
      <c r="ADK116" s="230"/>
      <c r="ADL116" s="230"/>
      <c r="ADM116" s="230"/>
      <c r="ADN116" s="230"/>
      <c r="ADO116" s="230"/>
      <c r="ADP116" s="230"/>
      <c r="ADQ116" s="230"/>
      <c r="ADR116" s="230"/>
      <c r="ADS116" s="230"/>
      <c r="ADT116" s="230"/>
      <c r="ADU116" s="230"/>
      <c r="ADV116" s="230"/>
      <c r="ADW116" s="230"/>
      <c r="ADX116" s="230"/>
      <c r="ADY116" s="230"/>
      <c r="ADZ116" s="230"/>
      <c r="AEA116" s="230"/>
      <c r="AEB116" s="230"/>
      <c r="AEC116" s="230"/>
      <c r="AED116" s="230"/>
      <c r="AEE116" s="230"/>
      <c r="AEF116" s="230"/>
      <c r="AEG116" s="230"/>
      <c r="AEH116" s="230"/>
      <c r="AEI116" s="230"/>
      <c r="AEJ116" s="230"/>
      <c r="AEK116" s="230"/>
      <c r="AEL116" s="230"/>
      <c r="AEM116" s="230"/>
      <c r="AEN116" s="230"/>
      <c r="AEO116" s="230"/>
      <c r="AEP116" s="230"/>
      <c r="AEQ116" s="230"/>
      <c r="AER116" s="230"/>
      <c r="AES116" s="230"/>
      <c r="AET116" s="230"/>
      <c r="AEU116" s="230"/>
      <c r="AEV116" s="230"/>
      <c r="AEW116" s="230"/>
      <c r="AEX116" s="230"/>
      <c r="AEY116" s="230"/>
      <c r="AEZ116" s="230"/>
      <c r="AFA116" s="230"/>
      <c r="AFB116" s="230"/>
      <c r="AFC116" s="230"/>
      <c r="AFD116" s="230"/>
      <c r="AFE116" s="230"/>
      <c r="AFF116" s="230"/>
      <c r="AFG116" s="230"/>
      <c r="AFH116" s="230"/>
      <c r="AFI116" s="230"/>
      <c r="AFJ116" s="230"/>
      <c r="AFK116" s="230"/>
      <c r="AFL116" s="230"/>
      <c r="AFM116" s="230"/>
      <c r="AFN116" s="230"/>
      <c r="AFO116" s="230"/>
      <c r="AFP116" s="230"/>
      <c r="AFQ116" s="230"/>
      <c r="AFR116" s="230"/>
      <c r="AFS116" s="230"/>
      <c r="AFT116" s="230"/>
      <c r="AFU116" s="230"/>
      <c r="AFV116" s="230"/>
      <c r="AFW116" s="230"/>
      <c r="AFX116" s="230"/>
      <c r="AFY116" s="230"/>
      <c r="AFZ116" s="230"/>
      <c r="AGA116" s="230"/>
      <c r="AGB116" s="230"/>
      <c r="AGC116" s="230"/>
      <c r="AGD116" s="230"/>
      <c r="AGE116" s="230"/>
      <c r="AGF116" s="230"/>
      <c r="AGG116" s="230"/>
      <c r="AGH116" s="230"/>
      <c r="AGI116" s="230"/>
      <c r="AGJ116" s="230"/>
      <c r="AGK116" s="230"/>
      <c r="AGL116" s="230"/>
      <c r="AGM116" s="230"/>
      <c r="AGN116" s="230"/>
      <c r="AGO116" s="230"/>
      <c r="AGP116" s="230"/>
      <c r="AGQ116" s="230"/>
      <c r="AGR116" s="230"/>
      <c r="AGS116" s="230"/>
      <c r="AGT116" s="230"/>
      <c r="AGU116" s="230"/>
      <c r="AGV116" s="230"/>
      <c r="AGW116" s="230"/>
      <c r="AGX116" s="230"/>
      <c r="AGY116" s="230"/>
      <c r="AGZ116" s="230"/>
      <c r="AHA116" s="230"/>
      <c r="AHB116" s="230"/>
      <c r="AHC116" s="230"/>
      <c r="AHD116" s="230"/>
      <c r="AHE116" s="230"/>
      <c r="AHF116" s="230"/>
      <c r="AHG116" s="230"/>
      <c r="AHH116" s="230"/>
      <c r="AHI116" s="230"/>
      <c r="AHJ116" s="230"/>
      <c r="AHK116" s="230"/>
      <c r="AHL116" s="230"/>
      <c r="AHM116" s="230"/>
      <c r="AHN116" s="230"/>
      <c r="AHO116" s="230"/>
      <c r="AHP116" s="230"/>
      <c r="AHQ116" s="230"/>
      <c r="AHR116" s="230"/>
      <c r="AHS116" s="230"/>
      <c r="AHT116" s="230"/>
      <c r="AHU116" s="230"/>
      <c r="AHV116" s="230"/>
      <c r="AHW116" s="230"/>
      <c r="AHX116" s="230"/>
      <c r="AHY116" s="230"/>
      <c r="AHZ116" s="230"/>
      <c r="AIA116" s="230"/>
      <c r="AIB116" s="230"/>
      <c r="AIC116" s="230"/>
      <c r="AID116" s="230"/>
      <c r="AIE116" s="230"/>
      <c r="AIF116" s="230"/>
      <c r="AIG116" s="230"/>
      <c r="AIH116" s="230"/>
      <c r="AII116" s="230"/>
      <c r="AIJ116" s="230"/>
      <c r="AIK116" s="230"/>
      <c r="AIL116" s="230"/>
      <c r="AIM116" s="230"/>
      <c r="AIN116" s="230"/>
      <c r="AIO116" s="230"/>
      <c r="AIP116" s="230"/>
      <c r="AIQ116" s="230"/>
      <c r="AIR116" s="230"/>
      <c r="AIS116" s="230"/>
      <c r="AIT116" s="230"/>
      <c r="AIU116" s="230"/>
      <c r="AIV116" s="230"/>
      <c r="AIW116" s="230"/>
      <c r="AIX116" s="230"/>
      <c r="AIY116" s="230"/>
      <c r="AIZ116" s="230"/>
      <c r="AJA116" s="230"/>
      <c r="AJB116" s="230"/>
      <c r="AJC116" s="230"/>
      <c r="AJD116" s="230"/>
      <c r="AJE116" s="230"/>
      <c r="AJF116" s="230"/>
      <c r="AJG116" s="230"/>
      <c r="AJH116" s="230"/>
      <c r="AJI116" s="230"/>
      <c r="AJJ116" s="230"/>
      <c r="AJK116" s="230"/>
      <c r="AJL116" s="230"/>
      <c r="AJM116" s="230"/>
      <c r="AJN116" s="230"/>
      <c r="AJO116" s="230"/>
      <c r="AJP116" s="230"/>
      <c r="AJQ116" s="230"/>
      <c r="AJR116" s="230"/>
      <c r="AJS116" s="230"/>
      <c r="AJT116" s="230"/>
      <c r="AJU116" s="230"/>
      <c r="AJV116" s="230"/>
      <c r="AJW116" s="230"/>
      <c r="AJX116" s="230"/>
      <c r="AJY116" s="230"/>
      <c r="AJZ116" s="230"/>
      <c r="AKA116" s="230"/>
      <c r="AKB116" s="230"/>
      <c r="AKC116" s="230"/>
      <c r="AKD116" s="230"/>
      <c r="AKE116" s="230"/>
      <c r="AKF116" s="230"/>
      <c r="AKG116" s="230"/>
      <c r="AKH116" s="230"/>
      <c r="AKI116" s="230"/>
      <c r="AKJ116" s="230"/>
      <c r="AKK116" s="230"/>
      <c r="AKL116" s="230"/>
      <c r="AKM116" s="230"/>
      <c r="AKN116" s="230"/>
      <c r="AKO116" s="230"/>
      <c r="AKP116" s="230"/>
      <c r="AKQ116" s="230"/>
      <c r="AKR116" s="230"/>
      <c r="AKS116" s="230"/>
      <c r="AKT116" s="230"/>
      <c r="AKU116" s="230"/>
      <c r="AKV116" s="230"/>
      <c r="AKW116" s="230"/>
      <c r="AKX116" s="230"/>
      <c r="AKY116" s="230"/>
      <c r="AKZ116" s="230"/>
      <c r="ALA116" s="230"/>
      <c r="ALB116" s="230"/>
      <c r="ALC116" s="230"/>
      <c r="ALD116" s="230"/>
      <c r="ALE116" s="230"/>
      <c r="ALF116" s="230"/>
      <c r="ALG116" s="230"/>
      <c r="ALH116" s="230"/>
      <c r="ALI116" s="230"/>
      <c r="ALJ116" s="230"/>
      <c r="ALK116" s="230"/>
      <c r="ALL116" s="230"/>
      <c r="ALM116" s="230"/>
      <c r="ALN116" s="230"/>
      <c r="ALO116" s="230"/>
      <c r="ALP116" s="230"/>
      <c r="ALQ116" s="230"/>
      <c r="ALR116" s="230"/>
      <c r="ALS116" s="230"/>
      <c r="ALT116" s="230"/>
      <c r="ALU116" s="230"/>
      <c r="ALV116" s="230"/>
      <c r="ALW116" s="230"/>
      <c r="ALX116" s="230"/>
      <c r="ALY116" s="230"/>
      <c r="ALZ116" s="230"/>
      <c r="AMA116" s="230"/>
      <c r="AMB116" s="230"/>
      <c r="AMC116" s="230"/>
      <c r="AMD116" s="230"/>
      <c r="AME116" s="230"/>
      <c r="AMF116" s="230"/>
      <c r="AMG116" s="230"/>
      <c r="AMH116" s="230"/>
      <c r="AMI116" s="230"/>
      <c r="AMJ116" s="230"/>
      <c r="AMK116" s="230"/>
      <c r="AML116" s="230"/>
      <c r="AMM116" s="230"/>
      <c r="AMN116" s="230"/>
      <c r="AMO116" s="230"/>
      <c r="AMP116" s="230"/>
      <c r="AMQ116" s="230"/>
      <c r="AMR116" s="230"/>
      <c r="AMS116" s="230"/>
      <c r="AMT116" s="230"/>
      <c r="AMU116" s="230"/>
      <c r="AMV116" s="230"/>
      <c r="AMW116" s="230"/>
      <c r="AMX116" s="230"/>
      <c r="AMY116" s="230"/>
      <c r="AMZ116" s="230"/>
      <c r="ANA116" s="230"/>
      <c r="ANB116" s="230"/>
      <c r="ANC116" s="230"/>
      <c r="AND116" s="230"/>
      <c r="ANE116" s="230"/>
      <c r="ANF116" s="230"/>
      <c r="ANG116" s="230"/>
      <c r="ANH116" s="230"/>
      <c r="ANI116" s="230"/>
      <c r="ANJ116" s="230"/>
      <c r="ANK116" s="230"/>
      <c r="ANL116" s="230"/>
      <c r="ANM116" s="230"/>
      <c r="ANN116" s="230"/>
      <c r="ANO116" s="230"/>
      <c r="ANP116" s="230"/>
      <c r="ANQ116" s="230"/>
      <c r="ANR116" s="230"/>
      <c r="ANS116" s="230"/>
      <c r="ANT116" s="230"/>
      <c r="ANU116" s="230"/>
      <c r="ANV116" s="230"/>
      <c r="ANW116" s="230"/>
      <c r="ANX116" s="230"/>
      <c r="ANY116" s="230"/>
      <c r="ANZ116" s="230"/>
      <c r="AOA116" s="230"/>
      <c r="AOB116" s="230"/>
      <c r="AOC116" s="230"/>
      <c r="AOD116" s="230"/>
      <c r="AOE116" s="230"/>
      <c r="AOF116" s="230"/>
      <c r="AOG116" s="230"/>
      <c r="AOH116" s="230"/>
      <c r="AOI116" s="230"/>
      <c r="AOJ116" s="230"/>
      <c r="AOK116" s="230"/>
      <c r="AOL116" s="230"/>
      <c r="AOM116" s="230"/>
      <c r="AON116" s="230"/>
      <c r="AOO116" s="230"/>
      <c r="AOP116" s="230"/>
      <c r="AOQ116" s="230"/>
      <c r="AOR116" s="230"/>
      <c r="AOS116" s="230"/>
      <c r="AOT116" s="230"/>
      <c r="AOU116" s="230"/>
      <c r="AOV116" s="230"/>
      <c r="AOW116" s="230"/>
      <c r="AOX116" s="230"/>
      <c r="AOY116" s="230"/>
      <c r="AOZ116" s="230"/>
      <c r="APA116" s="230"/>
      <c r="APB116" s="230"/>
      <c r="APC116" s="230"/>
      <c r="APD116" s="230"/>
      <c r="APE116" s="230"/>
      <c r="APF116" s="230"/>
      <c r="APG116" s="230"/>
      <c r="APH116" s="230"/>
      <c r="API116" s="230"/>
      <c r="APJ116" s="230"/>
      <c r="APK116" s="230"/>
      <c r="APL116" s="230"/>
      <c r="APM116" s="230"/>
      <c r="APN116" s="230"/>
      <c r="APO116" s="230"/>
      <c r="APP116" s="230"/>
      <c r="APQ116" s="230"/>
      <c r="APR116" s="230"/>
      <c r="APS116" s="230"/>
      <c r="APT116" s="230"/>
      <c r="APU116" s="230"/>
      <c r="APV116" s="230"/>
      <c r="APW116" s="230"/>
      <c r="APX116" s="230"/>
      <c r="APY116" s="230"/>
      <c r="APZ116" s="230"/>
      <c r="AQA116" s="230"/>
      <c r="AQB116" s="230"/>
      <c r="AQC116" s="230"/>
      <c r="AQD116" s="230"/>
      <c r="AQE116" s="230"/>
      <c r="AQF116" s="230"/>
      <c r="AQG116" s="230"/>
      <c r="AQH116" s="230"/>
      <c r="AQI116" s="230"/>
      <c r="AQJ116" s="230"/>
      <c r="AQK116" s="230"/>
      <c r="AQL116" s="230"/>
      <c r="AQM116" s="230"/>
      <c r="AQN116" s="230"/>
      <c r="AQO116" s="230"/>
      <c r="AQP116" s="230"/>
      <c r="AQQ116" s="230"/>
      <c r="AQR116" s="230"/>
      <c r="AQS116" s="230"/>
      <c r="AQT116" s="230"/>
      <c r="AQU116" s="230"/>
      <c r="AQV116" s="230"/>
      <c r="AQW116" s="230"/>
      <c r="AQX116" s="230"/>
      <c r="AQY116" s="230"/>
      <c r="AQZ116" s="230"/>
      <c r="ARA116" s="230"/>
      <c r="ARB116" s="230"/>
      <c r="ARC116" s="230"/>
      <c r="ARD116" s="230"/>
      <c r="ARE116" s="230"/>
      <c r="ARF116" s="230"/>
      <c r="ARG116" s="230"/>
      <c r="ARH116" s="230"/>
      <c r="ARI116" s="230"/>
      <c r="ARJ116" s="230"/>
      <c r="ARK116" s="230"/>
      <c r="ARL116" s="230"/>
      <c r="ARM116" s="230"/>
      <c r="ARN116" s="230"/>
      <c r="ARO116" s="230"/>
      <c r="ARP116" s="230"/>
      <c r="ARQ116" s="230"/>
      <c r="ARR116" s="230"/>
      <c r="ARS116" s="230"/>
      <c r="ART116" s="230"/>
      <c r="ARU116" s="230"/>
      <c r="ARV116" s="230"/>
      <c r="ARW116" s="230"/>
      <c r="ARX116" s="230"/>
      <c r="ARY116" s="230"/>
      <c r="ARZ116" s="230"/>
      <c r="ASA116" s="230"/>
      <c r="ASB116" s="230"/>
      <c r="ASC116" s="230"/>
      <c r="ASD116" s="230"/>
      <c r="ASE116" s="230"/>
      <c r="ASF116" s="230"/>
      <c r="ASG116" s="230"/>
      <c r="ASH116" s="230"/>
      <c r="ASI116" s="230"/>
      <c r="ASJ116" s="230"/>
      <c r="ASK116" s="230"/>
      <c r="ASL116" s="230"/>
      <c r="ASM116" s="230"/>
      <c r="ASN116" s="230"/>
      <c r="ASO116" s="230"/>
      <c r="ASP116" s="230"/>
      <c r="ASQ116" s="230"/>
      <c r="ASR116" s="230"/>
      <c r="ASS116" s="230"/>
      <c r="AST116" s="230"/>
      <c r="ASU116" s="230"/>
      <c r="ASV116" s="230"/>
      <c r="ASW116" s="230"/>
      <c r="ASX116" s="230"/>
      <c r="ASY116" s="230"/>
      <c r="ASZ116" s="230"/>
      <c r="ATA116" s="230"/>
      <c r="ATB116" s="230"/>
      <c r="ATC116" s="230"/>
      <c r="ATD116" s="230"/>
      <c r="ATE116" s="230"/>
      <c r="ATF116" s="230"/>
      <c r="ATG116" s="230"/>
      <c r="ATH116" s="230"/>
      <c r="ATI116" s="230"/>
      <c r="ATJ116" s="230"/>
      <c r="ATK116" s="230"/>
      <c r="ATL116" s="230"/>
      <c r="ATM116" s="230"/>
      <c r="ATN116" s="230"/>
      <c r="ATO116" s="230"/>
      <c r="ATP116" s="230"/>
      <c r="ATQ116" s="230"/>
      <c r="ATR116" s="230"/>
      <c r="ATS116" s="230"/>
      <c r="ATT116" s="230"/>
      <c r="ATU116" s="230"/>
      <c r="ATV116" s="230"/>
      <c r="ATW116" s="230"/>
      <c r="ATX116" s="230"/>
      <c r="ATY116" s="230"/>
      <c r="ATZ116" s="230"/>
      <c r="AUA116" s="230"/>
      <c r="AUB116" s="230"/>
      <c r="AUC116" s="230"/>
      <c r="AUD116" s="230"/>
      <c r="AUE116" s="230"/>
      <c r="AUF116" s="230"/>
      <c r="AUG116" s="230"/>
      <c r="AUH116" s="230"/>
      <c r="AUI116" s="230"/>
      <c r="AUJ116" s="230"/>
      <c r="AUK116" s="230"/>
      <c r="AUL116" s="230"/>
      <c r="AUM116" s="230"/>
      <c r="AUN116" s="230"/>
      <c r="AUO116" s="230"/>
      <c r="AUP116" s="230"/>
      <c r="AUQ116" s="230"/>
      <c r="AUR116" s="230"/>
      <c r="AUS116" s="230"/>
      <c r="AUT116" s="230"/>
      <c r="AUU116" s="230"/>
      <c r="AUV116" s="230"/>
      <c r="AUW116" s="230"/>
      <c r="AUX116" s="230"/>
      <c r="AUY116" s="230"/>
      <c r="AUZ116" s="230"/>
      <c r="AVA116" s="230"/>
      <c r="AVB116" s="230"/>
      <c r="AVC116" s="230"/>
      <c r="AVD116" s="230"/>
      <c r="AVE116" s="230"/>
      <c r="AVF116" s="230"/>
      <c r="AVG116" s="230"/>
      <c r="AVH116" s="230"/>
      <c r="AVI116" s="230"/>
      <c r="AVJ116" s="230"/>
      <c r="AVK116" s="230"/>
      <c r="AVL116" s="230"/>
      <c r="AVM116" s="230"/>
      <c r="AVN116" s="230"/>
      <c r="AVO116" s="230"/>
      <c r="AVP116" s="230"/>
      <c r="AVQ116" s="230"/>
      <c r="AVR116" s="230"/>
      <c r="AVS116" s="230"/>
      <c r="AVT116" s="230"/>
      <c r="AVU116" s="230"/>
      <c r="AVV116" s="230"/>
      <c r="AVW116" s="230"/>
      <c r="AVX116" s="230"/>
      <c r="AVY116" s="230"/>
      <c r="AVZ116" s="230"/>
      <c r="AWA116" s="230"/>
      <c r="AWB116" s="230"/>
      <c r="AWC116" s="230"/>
      <c r="AWD116" s="230"/>
      <c r="AWE116" s="230"/>
      <c r="AWF116" s="230"/>
      <c r="AWG116" s="230"/>
      <c r="AWH116" s="230"/>
      <c r="AWI116" s="230"/>
      <c r="AWJ116" s="230"/>
      <c r="AWK116" s="230"/>
      <c r="AWL116" s="230"/>
      <c r="AWM116" s="230"/>
      <c r="AWN116" s="230"/>
      <c r="AWO116" s="230"/>
      <c r="AWP116" s="230"/>
      <c r="AWQ116" s="230"/>
      <c r="AWR116" s="230"/>
      <c r="AWS116" s="230"/>
      <c r="AWT116" s="230"/>
      <c r="AWU116" s="230"/>
      <c r="AWV116" s="230"/>
      <c r="AWW116" s="230"/>
      <c r="AWX116" s="230"/>
      <c r="AWY116" s="230"/>
      <c r="AWZ116" s="230"/>
      <c r="AXA116" s="230"/>
      <c r="AXB116" s="230"/>
      <c r="AXC116" s="230"/>
      <c r="AXD116" s="230"/>
      <c r="AXE116" s="230"/>
      <c r="AXF116" s="230"/>
      <c r="AXG116" s="230"/>
      <c r="AXH116" s="230"/>
      <c r="AXI116" s="230"/>
      <c r="AXJ116" s="230"/>
      <c r="AXK116" s="230"/>
      <c r="AXL116" s="230"/>
      <c r="AXM116" s="230"/>
      <c r="AXN116" s="230"/>
      <c r="AXO116" s="230"/>
      <c r="AXP116" s="230"/>
      <c r="AXQ116" s="230"/>
      <c r="AXR116" s="230"/>
      <c r="AXS116" s="230"/>
      <c r="AXT116" s="230"/>
      <c r="AXU116" s="230"/>
      <c r="AXV116" s="230"/>
      <c r="AXW116" s="230"/>
      <c r="AXX116" s="230"/>
      <c r="AXY116" s="230"/>
      <c r="AXZ116" s="230"/>
      <c r="AYA116" s="230"/>
      <c r="AYB116" s="230"/>
      <c r="AYC116" s="230"/>
      <c r="AYD116" s="230"/>
      <c r="AYE116" s="230"/>
      <c r="AYF116" s="230"/>
      <c r="AYG116" s="230"/>
      <c r="AYH116" s="230"/>
      <c r="AYI116" s="230"/>
      <c r="AYJ116" s="230"/>
      <c r="AYK116" s="230"/>
      <c r="AYL116" s="230"/>
      <c r="AYM116" s="230"/>
      <c r="AYN116" s="230"/>
      <c r="AYO116" s="230"/>
      <c r="AYP116" s="230"/>
      <c r="AYQ116" s="230"/>
      <c r="AYR116" s="230"/>
      <c r="AYS116" s="230"/>
      <c r="AYT116" s="230"/>
      <c r="AYU116" s="230"/>
      <c r="AYV116" s="230"/>
      <c r="AYW116" s="230"/>
      <c r="AYX116" s="230"/>
      <c r="AYY116" s="230"/>
      <c r="AYZ116" s="230"/>
      <c r="AZA116" s="230"/>
      <c r="AZB116" s="230"/>
      <c r="AZC116" s="230"/>
      <c r="AZD116" s="230"/>
      <c r="AZE116" s="230"/>
      <c r="AZF116" s="230"/>
      <c r="AZG116" s="230"/>
      <c r="AZH116" s="230"/>
      <c r="AZI116" s="230"/>
      <c r="AZJ116" s="230"/>
      <c r="AZK116" s="230"/>
      <c r="AZL116" s="230"/>
      <c r="AZM116" s="230"/>
      <c r="AZN116" s="230"/>
      <c r="AZO116" s="230"/>
      <c r="AZP116" s="230"/>
      <c r="AZQ116" s="230"/>
      <c r="AZR116" s="230"/>
      <c r="AZS116" s="230"/>
      <c r="AZT116" s="230"/>
      <c r="AZU116" s="230"/>
      <c r="AZV116" s="230"/>
      <c r="AZW116" s="230"/>
      <c r="AZX116" s="230"/>
      <c r="AZY116" s="230"/>
      <c r="AZZ116" s="230"/>
      <c r="BAA116" s="230"/>
      <c r="BAB116" s="230"/>
      <c r="BAC116" s="230"/>
      <c r="BAD116" s="230"/>
      <c r="BAE116" s="230"/>
      <c r="BAF116" s="230"/>
      <c r="BAG116" s="230"/>
      <c r="BAH116" s="230"/>
      <c r="BAI116" s="230"/>
      <c r="BAJ116" s="230"/>
      <c r="BAK116" s="230"/>
      <c r="BAL116" s="230"/>
      <c r="BAM116" s="230"/>
      <c r="BAN116" s="230"/>
      <c r="BAO116" s="230"/>
      <c r="BAP116" s="230"/>
      <c r="BAQ116" s="230"/>
      <c r="BAR116" s="230"/>
      <c r="BAS116" s="230"/>
      <c r="BAT116" s="230"/>
      <c r="BAU116" s="230"/>
      <c r="BAV116" s="230"/>
      <c r="BAW116" s="230"/>
      <c r="BAX116" s="230"/>
      <c r="BAY116" s="230"/>
      <c r="BAZ116" s="230"/>
      <c r="BBA116" s="230"/>
      <c r="BBB116" s="230"/>
      <c r="BBC116" s="230"/>
      <c r="BBD116" s="230"/>
      <c r="BBE116" s="230"/>
      <c r="BBF116" s="230"/>
      <c r="BBG116" s="230"/>
      <c r="BBH116" s="230"/>
      <c r="BBI116" s="230"/>
      <c r="BBJ116" s="230"/>
      <c r="BBK116" s="230"/>
      <c r="BBL116" s="230"/>
      <c r="BBM116" s="230"/>
      <c r="BBN116" s="230"/>
      <c r="BBO116" s="230"/>
      <c r="BBP116" s="230"/>
      <c r="BBQ116" s="230"/>
      <c r="BBR116" s="230"/>
      <c r="BBS116" s="230"/>
      <c r="BBT116" s="230"/>
      <c r="BBU116" s="230"/>
      <c r="BBV116" s="230"/>
      <c r="BBW116" s="230"/>
      <c r="BBX116" s="230"/>
      <c r="BBY116" s="230"/>
      <c r="BBZ116" s="230"/>
      <c r="BCA116" s="230"/>
      <c r="BCB116" s="230"/>
      <c r="BCC116" s="230"/>
      <c r="BCD116" s="230"/>
      <c r="BCE116" s="230"/>
      <c r="BCF116" s="230"/>
      <c r="BCG116" s="230"/>
      <c r="BCH116" s="230"/>
      <c r="BCI116" s="230"/>
      <c r="BCJ116" s="230"/>
      <c r="BCK116" s="230"/>
      <c r="BCL116" s="230"/>
      <c r="BCM116" s="230"/>
      <c r="BCN116" s="230"/>
      <c r="BCO116" s="230"/>
      <c r="BCP116" s="230"/>
      <c r="BCQ116" s="230"/>
      <c r="BCR116" s="230"/>
      <c r="BCS116" s="230"/>
      <c r="BCT116" s="230"/>
      <c r="BCU116" s="230"/>
      <c r="BCV116" s="230"/>
      <c r="BCW116" s="230"/>
      <c r="BCX116" s="230"/>
      <c r="BCY116" s="230"/>
      <c r="BCZ116" s="230"/>
      <c r="BDA116" s="230"/>
      <c r="BDB116" s="230"/>
      <c r="BDC116" s="230"/>
      <c r="BDD116" s="230"/>
      <c r="BDE116" s="230"/>
      <c r="BDF116" s="230"/>
      <c r="BDG116" s="230"/>
      <c r="BDH116" s="230"/>
      <c r="BDI116" s="230"/>
      <c r="BDJ116" s="230"/>
      <c r="BDK116" s="230"/>
      <c r="BDL116" s="230"/>
      <c r="BDM116" s="230"/>
      <c r="BDN116" s="230"/>
      <c r="BDO116" s="230"/>
      <c r="BDP116" s="230"/>
      <c r="BDQ116" s="230"/>
      <c r="BDR116" s="230"/>
      <c r="BDS116" s="230"/>
      <c r="BDT116" s="230"/>
      <c r="BDU116" s="230"/>
      <c r="BDV116" s="230"/>
      <c r="BDW116" s="230"/>
      <c r="BDX116" s="230"/>
      <c r="BDY116" s="230"/>
      <c r="BDZ116" s="230"/>
      <c r="BEA116" s="230"/>
      <c r="BEB116" s="230"/>
      <c r="BEC116" s="230"/>
      <c r="BED116" s="230"/>
      <c r="BEE116" s="230"/>
      <c r="BEF116" s="230"/>
      <c r="BEG116" s="230"/>
      <c r="BEH116" s="230"/>
      <c r="BEI116" s="230"/>
      <c r="BEJ116" s="230"/>
      <c r="BEK116" s="230"/>
      <c r="BEL116" s="230"/>
      <c r="BEM116" s="230"/>
      <c r="BEN116" s="230"/>
      <c r="BEO116" s="230"/>
      <c r="BEP116" s="230"/>
      <c r="BEQ116" s="230"/>
      <c r="BER116" s="230"/>
      <c r="BES116" s="230"/>
      <c r="BET116" s="230"/>
      <c r="BEU116" s="230"/>
      <c r="BEV116" s="230"/>
      <c r="BEW116" s="230"/>
      <c r="BEX116" s="230"/>
      <c r="BEY116" s="230"/>
      <c r="BEZ116" s="230"/>
      <c r="BFA116" s="230"/>
      <c r="BFB116" s="230"/>
      <c r="BFC116" s="230"/>
      <c r="BFD116" s="230"/>
      <c r="BFE116" s="230"/>
      <c r="BFF116" s="230"/>
      <c r="BFG116" s="230"/>
      <c r="BFH116" s="230"/>
      <c r="BFI116" s="230"/>
      <c r="BFJ116" s="230"/>
      <c r="BFK116" s="230"/>
      <c r="BFL116" s="230"/>
      <c r="BFM116" s="230"/>
      <c r="BFN116" s="230"/>
      <c r="BFO116" s="230"/>
      <c r="BFP116" s="230"/>
      <c r="BFQ116" s="230"/>
      <c r="BFR116" s="230"/>
      <c r="BFS116" s="230"/>
      <c r="BFT116" s="230"/>
      <c r="BFU116" s="230"/>
      <c r="BFV116" s="230"/>
      <c r="BFW116" s="230"/>
      <c r="BFX116" s="230"/>
      <c r="BFY116" s="230"/>
      <c r="BFZ116" s="230"/>
      <c r="BGA116" s="230"/>
      <c r="BGB116" s="230"/>
      <c r="BGC116" s="230"/>
      <c r="BGD116" s="230"/>
      <c r="BGE116" s="230"/>
      <c r="BGF116" s="230"/>
      <c r="BGG116" s="230"/>
      <c r="BGH116" s="230"/>
      <c r="BGI116" s="230"/>
      <c r="BGJ116" s="230"/>
      <c r="BGK116" s="230"/>
      <c r="BGL116" s="230"/>
      <c r="BGM116" s="230"/>
      <c r="BGN116" s="230"/>
      <c r="BGO116" s="230"/>
      <c r="BGP116" s="230"/>
      <c r="BGQ116" s="230"/>
      <c r="BGR116" s="230"/>
      <c r="BGS116" s="230"/>
      <c r="BGT116" s="230"/>
      <c r="BGU116" s="230"/>
      <c r="BGV116" s="230"/>
      <c r="BGW116" s="230"/>
      <c r="BGX116" s="230"/>
      <c r="BGY116" s="230"/>
      <c r="BGZ116" s="230"/>
      <c r="BHA116" s="230"/>
      <c r="BHB116" s="230"/>
      <c r="BHC116" s="230"/>
      <c r="BHD116" s="230"/>
      <c r="BHE116" s="230"/>
      <c r="BHF116" s="230"/>
      <c r="BHG116" s="230"/>
      <c r="BHH116" s="230"/>
      <c r="BHI116" s="230"/>
      <c r="BHJ116" s="230"/>
      <c r="BHK116" s="230"/>
      <c r="BHL116" s="230"/>
      <c r="BHM116" s="230"/>
      <c r="BHN116" s="230"/>
      <c r="BHO116" s="230"/>
      <c r="BHP116" s="230"/>
      <c r="BHQ116" s="230"/>
      <c r="BHR116" s="230"/>
      <c r="BHS116" s="230"/>
      <c r="BHT116" s="230"/>
      <c r="BHU116" s="230"/>
      <c r="BHV116" s="230"/>
      <c r="BHW116" s="230"/>
      <c r="BHX116" s="230"/>
      <c r="BHY116" s="230"/>
      <c r="BHZ116" s="230"/>
      <c r="BIA116" s="230"/>
      <c r="BIB116" s="230"/>
      <c r="BIC116" s="230"/>
      <c r="BID116" s="230"/>
      <c r="BIE116" s="230"/>
      <c r="BIF116" s="230"/>
      <c r="BIG116" s="230"/>
      <c r="BIH116" s="230"/>
      <c r="BII116" s="230"/>
      <c r="BIJ116" s="230"/>
      <c r="BIK116" s="230"/>
      <c r="BIL116" s="230"/>
      <c r="BIM116" s="230"/>
      <c r="BIN116" s="230"/>
      <c r="BIO116" s="230"/>
      <c r="BIP116" s="230"/>
      <c r="BIQ116" s="230"/>
      <c r="BIR116" s="230"/>
      <c r="BIS116" s="230"/>
      <c r="BIT116" s="230"/>
      <c r="BIU116" s="230"/>
      <c r="BIV116" s="230"/>
      <c r="BIW116" s="230"/>
      <c r="BIX116" s="230"/>
      <c r="BIY116" s="230"/>
      <c r="BIZ116" s="230"/>
      <c r="BJA116" s="230"/>
      <c r="BJB116" s="230"/>
      <c r="BJC116" s="230"/>
      <c r="BJD116" s="230"/>
      <c r="BJE116" s="230"/>
      <c r="BJF116" s="230"/>
      <c r="BJG116" s="230"/>
      <c r="BJH116" s="230"/>
      <c r="BJI116" s="230"/>
      <c r="BJJ116" s="230"/>
      <c r="BJK116" s="230"/>
      <c r="BJL116" s="230"/>
      <c r="BJM116" s="230"/>
      <c r="BJN116" s="230"/>
      <c r="BJO116" s="230"/>
      <c r="BJP116" s="230"/>
      <c r="BJQ116" s="230"/>
      <c r="BJR116" s="230"/>
      <c r="BJS116" s="230"/>
      <c r="BJT116" s="230"/>
      <c r="BJU116" s="230"/>
      <c r="BJV116" s="230"/>
      <c r="BJW116" s="230"/>
      <c r="BJX116" s="230"/>
      <c r="BJY116" s="230"/>
      <c r="BJZ116" s="230"/>
      <c r="BKA116" s="230"/>
      <c r="BKB116" s="230"/>
      <c r="BKC116" s="230"/>
      <c r="BKD116" s="230"/>
      <c r="BKE116" s="230"/>
      <c r="BKF116" s="230"/>
      <c r="BKG116" s="230"/>
      <c r="BKH116" s="230"/>
      <c r="BKI116" s="230"/>
      <c r="BKJ116" s="230"/>
      <c r="BKK116" s="230"/>
      <c r="BKL116" s="230"/>
      <c r="BKM116" s="230"/>
      <c r="BKN116" s="230"/>
      <c r="BKO116" s="230"/>
      <c r="BKP116" s="230"/>
      <c r="BKQ116" s="230"/>
      <c r="BKR116" s="230"/>
      <c r="BKS116" s="230"/>
      <c r="BKT116" s="230"/>
      <c r="BKU116" s="230"/>
      <c r="BKV116" s="230"/>
      <c r="BKW116" s="230"/>
      <c r="BKX116" s="230"/>
      <c r="BKY116" s="230"/>
      <c r="BKZ116" s="230"/>
      <c r="BLA116" s="230"/>
      <c r="BLB116" s="230"/>
      <c r="BLC116" s="230"/>
      <c r="BLD116" s="230"/>
      <c r="BLE116" s="230"/>
      <c r="BLF116" s="230"/>
      <c r="BLG116" s="230"/>
      <c r="BLH116" s="230"/>
      <c r="BLI116" s="230"/>
      <c r="BLJ116" s="230"/>
      <c r="BLK116" s="230"/>
      <c r="BLL116" s="230"/>
      <c r="BLM116" s="230"/>
      <c r="BLN116" s="230"/>
      <c r="BLO116" s="230"/>
      <c r="BLP116" s="230"/>
      <c r="BLQ116" s="230"/>
      <c r="BLR116" s="230"/>
      <c r="BLS116" s="230"/>
      <c r="BLT116" s="230"/>
      <c r="BLU116" s="230"/>
      <c r="BLV116" s="230"/>
      <c r="BLW116" s="230"/>
      <c r="BLX116" s="230"/>
      <c r="BLY116" s="230"/>
      <c r="BLZ116" s="230"/>
      <c r="BMA116" s="230"/>
      <c r="BMB116" s="230"/>
      <c r="BMC116" s="230"/>
      <c r="BMD116" s="230"/>
      <c r="BME116" s="230"/>
      <c r="BMF116" s="230"/>
      <c r="BMG116" s="230"/>
      <c r="BMH116" s="230"/>
      <c r="BMI116" s="230"/>
      <c r="BMJ116" s="230"/>
      <c r="BMK116" s="230"/>
      <c r="BML116" s="230"/>
      <c r="BMM116" s="230"/>
      <c r="BMN116" s="230"/>
      <c r="BMO116" s="230"/>
      <c r="BMP116" s="230"/>
      <c r="BMQ116" s="230"/>
      <c r="BMR116" s="230"/>
      <c r="BMS116" s="230"/>
      <c r="BMT116" s="230"/>
      <c r="BMU116" s="230"/>
      <c r="BMV116" s="230"/>
      <c r="BMW116" s="230"/>
      <c r="BMX116" s="230"/>
      <c r="BMY116" s="230"/>
      <c r="BMZ116" s="230"/>
      <c r="BNA116" s="230"/>
      <c r="BNB116" s="230"/>
      <c r="BNC116" s="230"/>
      <c r="BND116" s="230"/>
      <c r="BNE116" s="230"/>
      <c r="BNF116" s="230"/>
      <c r="BNG116" s="230"/>
      <c r="BNH116" s="230"/>
      <c r="BNI116" s="230"/>
      <c r="BNJ116" s="230"/>
      <c r="BNK116" s="230"/>
      <c r="BNL116" s="230"/>
      <c r="BNM116" s="230"/>
      <c r="BNN116" s="230"/>
      <c r="BNO116" s="230"/>
      <c r="BNP116" s="230"/>
      <c r="BNQ116" s="230"/>
      <c r="BNR116" s="230"/>
      <c r="BNS116" s="230"/>
      <c r="BNT116" s="230"/>
      <c r="BNU116" s="230"/>
      <c r="BNV116" s="230"/>
      <c r="BNW116" s="230"/>
      <c r="BNX116" s="230"/>
      <c r="BNY116" s="230"/>
      <c r="BNZ116" s="230"/>
      <c r="BOA116" s="230"/>
      <c r="BOB116" s="230"/>
      <c r="BOC116" s="230"/>
      <c r="BOD116" s="230"/>
      <c r="BOE116" s="230"/>
      <c r="BOF116" s="230"/>
      <c r="BOG116" s="230"/>
      <c r="BOH116" s="230"/>
      <c r="BOI116" s="230"/>
      <c r="BOJ116" s="230"/>
      <c r="BOK116" s="230"/>
      <c r="BOL116" s="230"/>
      <c r="BOM116" s="230"/>
      <c r="BON116" s="230"/>
      <c r="BOO116" s="230"/>
      <c r="BOP116" s="230"/>
      <c r="BOQ116" s="230"/>
      <c r="BOR116" s="230"/>
      <c r="BOS116" s="230"/>
      <c r="BOT116" s="230"/>
      <c r="BOU116" s="230"/>
      <c r="BOV116" s="230"/>
      <c r="BOW116" s="230"/>
      <c r="BOX116" s="230"/>
      <c r="BOY116" s="230"/>
      <c r="BOZ116" s="230"/>
      <c r="BPA116" s="230"/>
      <c r="BPB116" s="230"/>
      <c r="BPC116" s="230"/>
      <c r="BPD116" s="230"/>
      <c r="BPE116" s="230"/>
      <c r="BPF116" s="230"/>
      <c r="BPG116" s="230"/>
      <c r="BPH116" s="230"/>
      <c r="BPI116" s="230"/>
      <c r="BPJ116" s="230"/>
      <c r="BPK116" s="230"/>
      <c r="BPL116" s="230"/>
      <c r="BPM116" s="230"/>
      <c r="BPN116" s="230"/>
      <c r="BPO116" s="230"/>
      <c r="BPP116" s="230"/>
      <c r="BPQ116" s="230"/>
      <c r="BPR116" s="230"/>
      <c r="BPS116" s="230"/>
      <c r="BPT116" s="230"/>
      <c r="BPU116" s="230"/>
      <c r="BPV116" s="230"/>
      <c r="BPW116" s="230"/>
      <c r="BPX116" s="230"/>
      <c r="BPY116" s="230"/>
      <c r="BPZ116" s="230"/>
      <c r="BQA116" s="230"/>
      <c r="BQB116" s="230"/>
      <c r="BQC116" s="230"/>
      <c r="BQD116" s="230"/>
      <c r="BQE116" s="230"/>
      <c r="BQF116" s="230"/>
      <c r="BQG116" s="230"/>
      <c r="BQH116" s="230"/>
      <c r="BQI116" s="230"/>
      <c r="BQJ116" s="230"/>
      <c r="BQK116" s="230"/>
      <c r="BQL116" s="230"/>
      <c r="BQM116" s="230"/>
      <c r="BQN116" s="230"/>
      <c r="BQO116" s="230"/>
      <c r="BQP116" s="230"/>
      <c r="BQQ116" s="230"/>
      <c r="BQR116" s="230"/>
      <c r="BQS116" s="230"/>
      <c r="BQT116" s="230"/>
      <c r="BQU116" s="230"/>
      <c r="BQV116" s="230"/>
      <c r="BQW116" s="230"/>
      <c r="BQX116" s="230"/>
      <c r="BQY116" s="230"/>
      <c r="BQZ116" s="230"/>
      <c r="BRA116" s="230"/>
      <c r="BRB116" s="230"/>
      <c r="BRC116" s="230"/>
      <c r="BRD116" s="230"/>
      <c r="BRE116" s="230"/>
      <c r="BRF116" s="230"/>
      <c r="BRG116" s="230"/>
      <c r="BRH116" s="230"/>
      <c r="BRI116" s="230"/>
      <c r="BRJ116" s="230"/>
      <c r="BRK116" s="230"/>
      <c r="BRL116" s="230"/>
      <c r="BRM116" s="230"/>
      <c r="BRN116" s="230"/>
      <c r="BRO116" s="230"/>
      <c r="BRP116" s="230"/>
      <c r="BRQ116" s="230"/>
      <c r="BRR116" s="230"/>
      <c r="BRS116" s="230"/>
      <c r="BRT116" s="230"/>
      <c r="BRU116" s="230"/>
      <c r="BRV116" s="230"/>
      <c r="BRW116" s="230"/>
      <c r="BRX116" s="230"/>
      <c r="BRY116" s="230"/>
      <c r="BRZ116" s="230"/>
      <c r="BSA116" s="230"/>
      <c r="BSB116" s="230"/>
      <c r="BSC116" s="230"/>
      <c r="BSD116" s="230"/>
      <c r="BSE116" s="230"/>
      <c r="BSF116" s="230"/>
      <c r="BSG116" s="230"/>
      <c r="BSH116" s="230"/>
      <c r="BSI116" s="230"/>
      <c r="BSJ116" s="230"/>
      <c r="BSK116" s="230"/>
      <c r="BSL116" s="230"/>
      <c r="BSM116" s="230"/>
      <c r="BSN116" s="230"/>
      <c r="BSO116" s="230"/>
      <c r="BSP116" s="230"/>
      <c r="BSQ116" s="230"/>
      <c r="BSR116" s="230"/>
      <c r="BSS116" s="230"/>
      <c r="BST116" s="230"/>
      <c r="BSU116" s="230"/>
      <c r="BSV116" s="230"/>
      <c r="BSW116" s="230"/>
      <c r="BSX116" s="230"/>
      <c r="BSY116" s="230"/>
      <c r="BSZ116" s="230"/>
      <c r="BTA116" s="230"/>
      <c r="BTB116" s="230"/>
      <c r="BTC116" s="230"/>
      <c r="BTD116" s="230"/>
      <c r="BTE116" s="230"/>
      <c r="BTF116" s="230"/>
      <c r="BTG116" s="230"/>
      <c r="BTH116" s="230"/>
      <c r="BTI116" s="230"/>
      <c r="BTJ116" s="230"/>
      <c r="BTK116" s="230"/>
      <c r="BTL116" s="230"/>
      <c r="BTM116" s="230"/>
      <c r="BTN116" s="230"/>
      <c r="BTO116" s="230"/>
      <c r="BTP116" s="230"/>
      <c r="BTQ116" s="230"/>
      <c r="BTR116" s="230"/>
      <c r="BTS116" s="230"/>
      <c r="BTT116" s="230"/>
      <c r="BTU116" s="230"/>
      <c r="BTV116" s="230"/>
      <c r="BTW116" s="230"/>
      <c r="BTX116" s="230"/>
      <c r="BTY116" s="230"/>
      <c r="BTZ116" s="230"/>
      <c r="BUA116" s="230"/>
      <c r="BUB116" s="230"/>
      <c r="BUC116" s="230"/>
      <c r="BUD116" s="230"/>
      <c r="BUE116" s="230"/>
      <c r="BUF116" s="230"/>
      <c r="BUG116" s="230"/>
      <c r="BUH116" s="230"/>
      <c r="BUI116" s="230"/>
      <c r="BUJ116" s="230"/>
      <c r="BUK116" s="230"/>
      <c r="BUL116" s="230"/>
      <c r="BUM116" s="230"/>
      <c r="BUN116" s="230"/>
      <c r="BUO116" s="230"/>
      <c r="BUP116" s="230"/>
      <c r="BUQ116" s="230"/>
      <c r="BUR116" s="230"/>
      <c r="BUS116" s="230"/>
      <c r="BUT116" s="230"/>
      <c r="BUU116" s="230"/>
      <c r="BUV116" s="230"/>
      <c r="BUW116" s="230"/>
      <c r="BUX116" s="230"/>
      <c r="BUY116" s="230"/>
      <c r="BUZ116" s="230"/>
      <c r="BVA116" s="230"/>
      <c r="BVB116" s="230"/>
      <c r="BVC116" s="230"/>
      <c r="BVD116" s="230"/>
      <c r="BVE116" s="230"/>
      <c r="BVF116" s="230"/>
      <c r="BVG116" s="230"/>
      <c r="BVH116" s="230"/>
      <c r="BVI116" s="230"/>
      <c r="BVJ116" s="230"/>
      <c r="BVK116" s="230"/>
      <c r="BVL116" s="230"/>
      <c r="BVM116" s="230"/>
      <c r="BVN116" s="230"/>
      <c r="BVO116" s="230"/>
      <c r="BVP116" s="230"/>
      <c r="BVQ116" s="230"/>
      <c r="BVR116" s="230"/>
      <c r="BVS116" s="230"/>
      <c r="BVT116" s="230"/>
      <c r="BVU116" s="230"/>
      <c r="BVV116" s="230"/>
      <c r="BVW116" s="230"/>
      <c r="BVX116" s="230"/>
      <c r="BVY116" s="230"/>
      <c r="BVZ116" s="230"/>
      <c r="BWA116" s="230"/>
      <c r="BWB116" s="230"/>
      <c r="BWC116" s="230"/>
      <c r="BWD116" s="230"/>
      <c r="BWE116" s="230"/>
      <c r="BWF116" s="230"/>
      <c r="BWG116" s="230"/>
      <c r="BWH116" s="230"/>
      <c r="BWI116" s="230"/>
      <c r="BWJ116" s="230"/>
      <c r="BWK116" s="230"/>
      <c r="BWL116" s="230"/>
      <c r="BWM116" s="230"/>
      <c r="BWN116" s="230"/>
      <c r="BWO116" s="230"/>
      <c r="BWP116" s="230"/>
      <c r="BWQ116" s="230"/>
      <c r="BWR116" s="230"/>
      <c r="BWS116" s="230"/>
      <c r="BWT116" s="230"/>
      <c r="BWU116" s="230"/>
      <c r="BWV116" s="230"/>
      <c r="BWW116" s="230"/>
      <c r="BWX116" s="230"/>
      <c r="BWY116" s="230"/>
      <c r="BWZ116" s="230"/>
      <c r="BXA116" s="230"/>
      <c r="BXB116" s="230"/>
      <c r="BXC116" s="230"/>
      <c r="BXD116" s="230"/>
      <c r="BXE116" s="230"/>
      <c r="BXF116" s="230"/>
      <c r="BXG116" s="230"/>
      <c r="BXH116" s="230"/>
      <c r="BXI116" s="230"/>
      <c r="BXJ116" s="230"/>
      <c r="BXK116" s="230"/>
      <c r="BXL116" s="230"/>
      <c r="BXM116" s="230"/>
      <c r="BXN116" s="230"/>
      <c r="BXO116" s="230"/>
      <c r="BXP116" s="230"/>
      <c r="BXQ116" s="230"/>
      <c r="BXR116" s="230"/>
      <c r="BXS116" s="230"/>
      <c r="BXT116" s="230"/>
      <c r="BXU116" s="230"/>
      <c r="BXV116" s="230"/>
      <c r="BXW116" s="230"/>
      <c r="BXX116" s="230"/>
      <c r="BXY116" s="230"/>
      <c r="BXZ116" s="230"/>
      <c r="BYA116" s="230"/>
      <c r="BYB116" s="230"/>
      <c r="BYC116" s="230"/>
      <c r="BYD116" s="230"/>
      <c r="BYE116" s="230"/>
      <c r="BYF116" s="230"/>
      <c r="BYG116" s="230"/>
      <c r="BYH116" s="230"/>
      <c r="BYI116" s="230"/>
      <c r="BYJ116" s="230"/>
      <c r="BYK116" s="230"/>
      <c r="BYL116" s="230"/>
      <c r="BYM116" s="230"/>
      <c r="BYN116" s="230"/>
      <c r="BYO116" s="230"/>
      <c r="BYP116" s="230"/>
      <c r="BYQ116" s="230"/>
      <c r="BYR116" s="230"/>
      <c r="BYS116" s="230"/>
      <c r="BYT116" s="230"/>
      <c r="BYU116" s="230"/>
      <c r="BYV116" s="230"/>
      <c r="BYW116" s="230"/>
      <c r="BYX116" s="230"/>
      <c r="BYY116" s="230"/>
      <c r="BYZ116" s="230"/>
      <c r="BZA116" s="230"/>
      <c r="BZB116" s="230"/>
      <c r="BZC116" s="230"/>
      <c r="BZD116" s="230"/>
      <c r="BZE116" s="230"/>
      <c r="BZF116" s="230"/>
      <c r="BZG116" s="230"/>
      <c r="BZH116" s="230"/>
      <c r="BZI116" s="230"/>
      <c r="BZJ116" s="230"/>
      <c r="BZK116" s="230"/>
      <c r="BZL116" s="230"/>
      <c r="BZM116" s="230"/>
      <c r="BZN116" s="230"/>
      <c r="BZO116" s="230"/>
      <c r="BZP116" s="230"/>
      <c r="BZQ116" s="230"/>
      <c r="BZR116" s="230"/>
      <c r="BZS116" s="230"/>
      <c r="BZT116" s="230"/>
      <c r="BZU116" s="230"/>
      <c r="BZV116" s="230"/>
      <c r="BZW116" s="230"/>
      <c r="BZX116" s="230"/>
      <c r="BZY116" s="230"/>
      <c r="BZZ116" s="230"/>
      <c r="CAA116" s="230"/>
      <c r="CAB116" s="230"/>
      <c r="CAC116" s="230"/>
      <c r="CAD116" s="230"/>
      <c r="CAE116" s="230"/>
      <c r="CAF116" s="230"/>
      <c r="CAG116" s="230"/>
      <c r="CAH116" s="230"/>
      <c r="CAI116" s="230"/>
      <c r="CAJ116" s="230"/>
      <c r="CAK116" s="230"/>
      <c r="CAL116" s="230"/>
      <c r="CAM116" s="230"/>
      <c r="CAN116" s="230"/>
      <c r="CAO116" s="230"/>
      <c r="CAP116" s="230"/>
      <c r="CAQ116" s="230"/>
      <c r="CAR116" s="230"/>
      <c r="CAS116" s="230"/>
      <c r="CAT116" s="230"/>
      <c r="CAU116" s="230"/>
      <c r="CAV116" s="230"/>
      <c r="CAW116" s="230"/>
      <c r="CAX116" s="230"/>
      <c r="CAY116" s="230"/>
      <c r="CAZ116" s="230"/>
      <c r="CBA116" s="230"/>
      <c r="CBB116" s="230"/>
      <c r="CBC116" s="230"/>
      <c r="CBD116" s="230"/>
      <c r="CBE116" s="230"/>
      <c r="CBF116" s="230"/>
      <c r="CBG116" s="230"/>
      <c r="CBH116" s="230"/>
      <c r="CBI116" s="230"/>
      <c r="CBJ116" s="230"/>
      <c r="CBK116" s="230"/>
      <c r="CBL116" s="230"/>
      <c r="CBM116" s="230"/>
      <c r="CBN116" s="230"/>
      <c r="CBO116" s="230"/>
      <c r="CBP116" s="230"/>
      <c r="CBQ116" s="230"/>
      <c r="CBR116" s="230"/>
      <c r="CBS116" s="230"/>
      <c r="CBT116" s="230"/>
      <c r="CBU116" s="230"/>
      <c r="CBV116" s="230"/>
      <c r="CBW116" s="230"/>
      <c r="CBX116" s="230"/>
      <c r="CBY116" s="230"/>
      <c r="CBZ116" s="230"/>
      <c r="CCA116" s="230"/>
      <c r="CCB116" s="230"/>
      <c r="CCC116" s="230"/>
      <c r="CCD116" s="230"/>
      <c r="CCE116" s="230"/>
      <c r="CCF116" s="230"/>
      <c r="CCG116" s="230"/>
      <c r="CCH116" s="230"/>
      <c r="CCI116" s="230"/>
      <c r="CCJ116" s="230"/>
      <c r="CCK116" s="230"/>
      <c r="CCL116" s="230"/>
      <c r="CCM116" s="230"/>
      <c r="CCN116" s="230"/>
      <c r="CCO116" s="230"/>
      <c r="CCP116" s="230"/>
      <c r="CCQ116" s="230"/>
      <c r="CCR116" s="230"/>
      <c r="CCS116" s="230"/>
      <c r="CCT116" s="230"/>
      <c r="CCU116" s="230"/>
      <c r="CCV116" s="230"/>
      <c r="CCW116" s="230"/>
      <c r="CCX116" s="230"/>
      <c r="CCY116" s="230"/>
      <c r="CCZ116" s="230"/>
      <c r="CDA116" s="230"/>
      <c r="CDB116" s="230"/>
      <c r="CDC116" s="230"/>
      <c r="CDD116" s="230"/>
      <c r="CDE116" s="230"/>
      <c r="CDF116" s="230"/>
      <c r="CDG116" s="230"/>
      <c r="CDH116" s="230"/>
      <c r="CDI116" s="230"/>
      <c r="CDJ116" s="230"/>
      <c r="CDK116" s="230"/>
      <c r="CDL116" s="230"/>
      <c r="CDM116" s="230"/>
      <c r="CDN116" s="230"/>
      <c r="CDO116" s="230"/>
      <c r="CDP116" s="230"/>
      <c r="CDQ116" s="230"/>
      <c r="CDR116" s="230"/>
      <c r="CDS116" s="230"/>
      <c r="CDT116" s="230"/>
      <c r="CDU116" s="230"/>
      <c r="CDV116" s="230"/>
      <c r="CDW116" s="230"/>
      <c r="CDX116" s="230"/>
      <c r="CDY116" s="230"/>
      <c r="CDZ116" s="230"/>
      <c r="CEA116" s="230"/>
      <c r="CEB116" s="230"/>
      <c r="CEC116" s="230"/>
      <c r="CED116" s="230"/>
      <c r="CEE116" s="230"/>
      <c r="CEF116" s="230"/>
      <c r="CEG116" s="230"/>
      <c r="CEH116" s="230"/>
      <c r="CEI116" s="230"/>
      <c r="CEJ116" s="230"/>
      <c r="CEK116" s="230"/>
      <c r="CEL116" s="230"/>
      <c r="CEM116" s="230"/>
      <c r="CEN116" s="230"/>
      <c r="CEO116" s="230"/>
      <c r="CEP116" s="230"/>
      <c r="CEQ116" s="230"/>
      <c r="CER116" s="230"/>
      <c r="CES116" s="230"/>
      <c r="CET116" s="230"/>
      <c r="CEU116" s="230"/>
      <c r="CEV116" s="230"/>
      <c r="CEW116" s="230"/>
      <c r="CEX116" s="230"/>
      <c r="CEY116" s="230"/>
      <c r="CEZ116" s="230"/>
      <c r="CFA116" s="230"/>
      <c r="CFB116" s="230"/>
      <c r="CFC116" s="230"/>
      <c r="CFD116" s="230"/>
      <c r="CFE116" s="230"/>
      <c r="CFF116" s="230"/>
      <c r="CFG116" s="230"/>
      <c r="CFH116" s="230"/>
      <c r="CFI116" s="230"/>
      <c r="CFJ116" s="230"/>
      <c r="CFK116" s="230"/>
      <c r="CFL116" s="230"/>
      <c r="CFM116" s="230"/>
      <c r="CFN116" s="230"/>
      <c r="CFO116" s="230"/>
      <c r="CFP116" s="230"/>
      <c r="CFQ116" s="230"/>
      <c r="CFR116" s="230"/>
      <c r="CFS116" s="230"/>
      <c r="CFT116" s="230"/>
      <c r="CFU116" s="230"/>
      <c r="CFV116" s="230"/>
      <c r="CFW116" s="230"/>
      <c r="CFX116" s="230"/>
      <c r="CFY116" s="230"/>
      <c r="CFZ116" s="230"/>
      <c r="CGA116" s="230"/>
      <c r="CGB116" s="230"/>
      <c r="CGC116" s="230"/>
      <c r="CGD116" s="230"/>
      <c r="CGE116" s="230"/>
      <c r="CGF116" s="230"/>
      <c r="CGG116" s="230"/>
      <c r="CGH116" s="230"/>
      <c r="CGI116" s="230"/>
      <c r="CGJ116" s="230"/>
      <c r="CGK116" s="230"/>
      <c r="CGL116" s="230"/>
      <c r="CGM116" s="230"/>
      <c r="CGN116" s="230"/>
      <c r="CGO116" s="230"/>
      <c r="CGP116" s="230"/>
      <c r="CGQ116" s="230"/>
      <c r="CGR116" s="230"/>
      <c r="CGS116" s="230"/>
      <c r="CGT116" s="230"/>
      <c r="CGU116" s="230"/>
      <c r="CGV116" s="230"/>
      <c r="CGW116" s="230"/>
      <c r="CGX116" s="230"/>
      <c r="CGY116" s="230"/>
      <c r="CGZ116" s="230"/>
      <c r="CHA116" s="230"/>
      <c r="CHB116" s="230"/>
      <c r="CHC116" s="230"/>
      <c r="CHD116" s="230"/>
      <c r="CHE116" s="230"/>
      <c r="CHF116" s="230"/>
      <c r="CHG116" s="230"/>
      <c r="CHH116" s="230"/>
      <c r="CHI116" s="230"/>
      <c r="CHJ116" s="230"/>
      <c r="CHK116" s="230"/>
      <c r="CHL116" s="230"/>
      <c r="CHM116" s="230"/>
      <c r="CHN116" s="230"/>
      <c r="CHO116" s="230"/>
      <c r="CHP116" s="230"/>
      <c r="CHQ116" s="230"/>
      <c r="CHR116" s="230"/>
      <c r="CHS116" s="230"/>
      <c r="CHT116" s="230"/>
      <c r="CHU116" s="230"/>
      <c r="CHV116" s="230"/>
      <c r="CHW116" s="230"/>
      <c r="CHX116" s="230"/>
      <c r="CHY116" s="230"/>
      <c r="CHZ116" s="230"/>
      <c r="CIA116" s="230"/>
      <c r="CIB116" s="230"/>
      <c r="CIC116" s="230"/>
      <c r="CID116" s="230"/>
      <c r="CIE116" s="230"/>
      <c r="CIF116" s="230"/>
      <c r="CIG116" s="230"/>
      <c r="CIH116" s="230"/>
      <c r="CII116" s="230"/>
      <c r="CIJ116" s="230"/>
      <c r="CIK116" s="230"/>
      <c r="CIL116" s="230"/>
      <c r="CIM116" s="230"/>
      <c r="CIN116" s="230"/>
      <c r="CIO116" s="230"/>
      <c r="CIP116" s="230"/>
      <c r="CIQ116" s="230"/>
      <c r="CIR116" s="230"/>
      <c r="CIS116" s="230"/>
      <c r="CIT116" s="230"/>
      <c r="CIU116" s="230"/>
      <c r="CIV116" s="230"/>
      <c r="CIW116" s="230"/>
      <c r="CIX116" s="230"/>
      <c r="CIY116" s="230"/>
      <c r="CIZ116" s="230"/>
      <c r="CJA116" s="230"/>
      <c r="CJB116" s="230"/>
      <c r="CJC116" s="230"/>
      <c r="CJD116" s="230"/>
      <c r="CJE116" s="230"/>
      <c r="CJF116" s="230"/>
      <c r="CJG116" s="230"/>
      <c r="CJH116" s="230"/>
      <c r="CJI116" s="230"/>
      <c r="CJJ116" s="230"/>
      <c r="CJK116" s="230"/>
      <c r="CJL116" s="230"/>
      <c r="CJM116" s="230"/>
      <c r="CJN116" s="230"/>
      <c r="CJO116" s="230"/>
      <c r="CJP116" s="230"/>
      <c r="CJQ116" s="230"/>
      <c r="CJR116" s="230"/>
      <c r="CJS116" s="230"/>
      <c r="CJT116" s="230"/>
      <c r="CJU116" s="230"/>
      <c r="CJV116" s="230"/>
      <c r="CJW116" s="230"/>
      <c r="CJX116" s="230"/>
      <c r="CJY116" s="230"/>
      <c r="CJZ116" s="230"/>
      <c r="CKA116" s="230"/>
      <c r="CKB116" s="230"/>
      <c r="CKC116" s="230"/>
      <c r="CKD116" s="230"/>
      <c r="CKE116" s="230"/>
      <c r="CKF116" s="230"/>
      <c r="CKG116" s="230"/>
      <c r="CKH116" s="230"/>
      <c r="CKI116" s="230"/>
      <c r="CKJ116" s="230"/>
      <c r="CKK116" s="230"/>
      <c r="CKL116" s="230"/>
      <c r="CKM116" s="230"/>
      <c r="CKN116" s="230"/>
      <c r="CKO116" s="230"/>
      <c r="CKP116" s="230"/>
      <c r="CKQ116" s="230"/>
      <c r="CKR116" s="230"/>
      <c r="CKS116" s="230"/>
      <c r="CKT116" s="230"/>
      <c r="CKU116" s="230"/>
      <c r="CKV116" s="230"/>
      <c r="CKW116" s="230"/>
      <c r="CKX116" s="230"/>
      <c r="CKY116" s="230"/>
      <c r="CKZ116" s="230"/>
      <c r="CLA116" s="230"/>
      <c r="CLB116" s="230"/>
      <c r="CLC116" s="230"/>
      <c r="CLD116" s="230"/>
      <c r="CLE116" s="230"/>
      <c r="CLF116" s="230"/>
      <c r="CLG116" s="230"/>
      <c r="CLH116" s="230"/>
      <c r="CLI116" s="230"/>
      <c r="CLJ116" s="230"/>
      <c r="CLK116" s="230"/>
      <c r="CLL116" s="230"/>
      <c r="CLM116" s="230"/>
      <c r="CLN116" s="230"/>
      <c r="CLO116" s="230"/>
      <c r="CLP116" s="230"/>
      <c r="CLQ116" s="230"/>
      <c r="CLR116" s="230"/>
      <c r="CLS116" s="230"/>
      <c r="CLT116" s="230"/>
      <c r="CLU116" s="230"/>
      <c r="CLV116" s="230"/>
      <c r="CLW116" s="230"/>
      <c r="CLX116" s="230"/>
      <c r="CLY116" s="230"/>
      <c r="CLZ116" s="230"/>
      <c r="CMA116" s="230"/>
      <c r="CMB116" s="230"/>
      <c r="CMC116" s="230"/>
      <c r="CMD116" s="230"/>
      <c r="CME116" s="230"/>
      <c r="CMF116" s="230"/>
      <c r="CMG116" s="230"/>
      <c r="CMH116" s="230"/>
      <c r="CMI116" s="230"/>
      <c r="CMJ116" s="230"/>
      <c r="CMK116" s="230"/>
      <c r="CML116" s="230"/>
      <c r="CMM116" s="230"/>
      <c r="CMN116" s="230"/>
      <c r="CMO116" s="230"/>
      <c r="CMP116" s="230"/>
      <c r="CMQ116" s="230"/>
      <c r="CMR116" s="230"/>
      <c r="CMS116" s="230"/>
      <c r="CMT116" s="230"/>
      <c r="CMU116" s="230"/>
      <c r="CMV116" s="230"/>
      <c r="CMW116" s="230"/>
      <c r="CMX116" s="230"/>
      <c r="CMY116" s="230"/>
      <c r="CMZ116" s="230"/>
      <c r="CNA116" s="230"/>
      <c r="CNB116" s="230"/>
      <c r="CNC116" s="230"/>
      <c r="CND116" s="230"/>
      <c r="CNE116" s="230"/>
      <c r="CNF116" s="230"/>
      <c r="CNG116" s="230"/>
      <c r="CNH116" s="230"/>
      <c r="CNI116" s="230"/>
      <c r="CNJ116" s="230"/>
      <c r="CNK116" s="230"/>
      <c r="CNL116" s="230"/>
      <c r="CNM116" s="230"/>
      <c r="CNN116" s="230"/>
      <c r="CNO116" s="230"/>
      <c r="CNP116" s="230"/>
      <c r="CNQ116" s="230"/>
      <c r="CNR116" s="230"/>
      <c r="CNS116" s="230"/>
      <c r="CNT116" s="230"/>
      <c r="CNU116" s="230"/>
      <c r="CNV116" s="230"/>
      <c r="CNW116" s="230"/>
      <c r="CNX116" s="230"/>
      <c r="CNY116" s="230"/>
      <c r="CNZ116" s="230"/>
      <c r="COA116" s="230"/>
      <c r="COB116" s="230"/>
      <c r="COC116" s="230"/>
      <c r="COD116" s="230"/>
      <c r="COE116" s="230"/>
      <c r="COF116" s="230"/>
      <c r="COG116" s="230"/>
      <c r="COH116" s="230"/>
      <c r="COI116" s="230"/>
      <c r="COJ116" s="230"/>
      <c r="COK116" s="230"/>
      <c r="COL116" s="230"/>
      <c r="COM116" s="230"/>
      <c r="CON116" s="230"/>
      <c r="COO116" s="230"/>
      <c r="COP116" s="230"/>
      <c r="COQ116" s="230"/>
      <c r="COR116" s="230"/>
      <c r="COS116" s="230"/>
      <c r="COT116" s="230"/>
      <c r="COU116" s="230"/>
      <c r="COV116" s="230"/>
      <c r="COW116" s="230"/>
      <c r="COX116" s="230"/>
      <c r="COY116" s="230"/>
      <c r="COZ116" s="230"/>
      <c r="CPA116" s="230"/>
      <c r="CPB116" s="230"/>
      <c r="CPC116" s="230"/>
      <c r="CPD116" s="230"/>
      <c r="CPE116" s="230"/>
      <c r="CPF116" s="230"/>
      <c r="CPG116" s="230"/>
      <c r="CPH116" s="230"/>
      <c r="CPI116" s="230"/>
      <c r="CPJ116" s="230"/>
      <c r="CPK116" s="230"/>
      <c r="CPL116" s="230"/>
      <c r="CPM116" s="230"/>
      <c r="CPN116" s="230"/>
      <c r="CPO116" s="230"/>
      <c r="CPP116" s="230"/>
      <c r="CPQ116" s="230"/>
      <c r="CPR116" s="230"/>
      <c r="CPS116" s="230"/>
      <c r="CPT116" s="230"/>
      <c r="CPU116" s="230"/>
      <c r="CPV116" s="230"/>
      <c r="CPW116" s="230"/>
      <c r="CPX116" s="230"/>
      <c r="CPY116" s="230"/>
      <c r="CPZ116" s="230"/>
      <c r="CQA116" s="230"/>
      <c r="CQB116" s="230"/>
      <c r="CQC116" s="230"/>
      <c r="CQD116" s="230"/>
      <c r="CQE116" s="230"/>
      <c r="CQF116" s="230"/>
      <c r="CQG116" s="230"/>
      <c r="CQH116" s="230"/>
      <c r="CQI116" s="230"/>
      <c r="CQJ116" s="230"/>
      <c r="CQK116" s="230"/>
      <c r="CQL116" s="230"/>
      <c r="CQM116" s="230"/>
      <c r="CQN116" s="230"/>
      <c r="CQO116" s="230"/>
      <c r="CQP116" s="230"/>
      <c r="CQQ116" s="230"/>
      <c r="CQR116" s="230"/>
      <c r="CQS116" s="230"/>
      <c r="CQT116" s="230"/>
      <c r="CQU116" s="230"/>
      <c r="CQV116" s="230"/>
      <c r="CQW116" s="230"/>
      <c r="CQX116" s="230"/>
      <c r="CQY116" s="230"/>
      <c r="CQZ116" s="230"/>
      <c r="CRA116" s="230"/>
      <c r="CRB116" s="230"/>
      <c r="CRC116" s="230"/>
      <c r="CRD116" s="230"/>
      <c r="CRE116" s="230"/>
      <c r="CRF116" s="230"/>
      <c r="CRG116" s="230"/>
      <c r="CRH116" s="230"/>
      <c r="CRI116" s="230"/>
      <c r="CRJ116" s="230"/>
      <c r="CRK116" s="230"/>
      <c r="CRL116" s="230"/>
      <c r="CRM116" s="230"/>
      <c r="CRN116" s="230"/>
      <c r="CRO116" s="230"/>
      <c r="CRP116" s="230"/>
      <c r="CRQ116" s="230"/>
      <c r="CRR116" s="230"/>
      <c r="CRS116" s="230"/>
      <c r="CRT116" s="230"/>
      <c r="CRU116" s="230"/>
      <c r="CRV116" s="230"/>
      <c r="CRW116" s="230"/>
      <c r="CRX116" s="230"/>
      <c r="CRY116" s="230"/>
      <c r="CRZ116" s="230"/>
      <c r="CSA116" s="230"/>
      <c r="CSB116" s="230"/>
      <c r="CSC116" s="230"/>
      <c r="CSD116" s="230"/>
      <c r="CSE116" s="230"/>
      <c r="CSF116" s="230"/>
      <c r="CSG116" s="230"/>
      <c r="CSH116" s="230"/>
      <c r="CSI116" s="230"/>
      <c r="CSJ116" s="230"/>
      <c r="CSK116" s="230"/>
      <c r="CSL116" s="230"/>
      <c r="CSM116" s="230"/>
      <c r="CSN116" s="230"/>
      <c r="CSO116" s="230"/>
      <c r="CSP116" s="230"/>
      <c r="CSQ116" s="230"/>
      <c r="CSR116" s="230"/>
      <c r="CSS116" s="230"/>
      <c r="CST116" s="230"/>
      <c r="CSU116" s="230"/>
      <c r="CSV116" s="230"/>
      <c r="CSW116" s="230"/>
      <c r="CSX116" s="230"/>
      <c r="CSY116" s="230"/>
      <c r="CSZ116" s="230"/>
      <c r="CTA116" s="230"/>
      <c r="CTB116" s="230"/>
      <c r="CTC116" s="230"/>
      <c r="CTD116" s="230"/>
      <c r="CTE116" s="230"/>
      <c r="CTF116" s="230"/>
      <c r="CTG116" s="230"/>
      <c r="CTH116" s="230"/>
      <c r="CTI116" s="230"/>
      <c r="CTJ116" s="230"/>
      <c r="CTK116" s="230"/>
      <c r="CTL116" s="230"/>
      <c r="CTM116" s="230"/>
      <c r="CTN116" s="230"/>
      <c r="CTO116" s="230"/>
      <c r="CTP116" s="230"/>
      <c r="CTQ116" s="230"/>
      <c r="CTR116" s="230"/>
      <c r="CTS116" s="230"/>
      <c r="CTT116" s="230"/>
      <c r="CTU116" s="230"/>
      <c r="CTV116" s="230"/>
      <c r="CTW116" s="230"/>
      <c r="CTX116" s="230"/>
      <c r="CTY116" s="230"/>
      <c r="CTZ116" s="230"/>
      <c r="CUA116" s="230"/>
      <c r="CUB116" s="230"/>
      <c r="CUC116" s="230"/>
      <c r="CUD116" s="230"/>
      <c r="CUE116" s="230"/>
      <c r="CUF116" s="230"/>
      <c r="CUG116" s="230"/>
      <c r="CUH116" s="230"/>
      <c r="CUI116" s="230"/>
      <c r="CUJ116" s="230"/>
      <c r="CUK116" s="230"/>
      <c r="CUL116" s="230"/>
      <c r="CUM116" s="230"/>
      <c r="CUN116" s="230"/>
      <c r="CUO116" s="230"/>
      <c r="CUP116" s="230"/>
      <c r="CUQ116" s="230"/>
      <c r="CUR116" s="230"/>
      <c r="CUS116" s="230"/>
      <c r="CUT116" s="230"/>
      <c r="CUU116" s="230"/>
      <c r="CUV116" s="230"/>
      <c r="CUW116" s="230"/>
      <c r="CUX116" s="230"/>
      <c r="CUY116" s="230"/>
      <c r="CUZ116" s="230"/>
      <c r="CVA116" s="230"/>
      <c r="CVB116" s="230"/>
      <c r="CVC116" s="230"/>
      <c r="CVD116" s="230"/>
      <c r="CVE116" s="230"/>
      <c r="CVF116" s="230"/>
      <c r="CVG116" s="230"/>
      <c r="CVH116" s="230"/>
      <c r="CVI116" s="230"/>
      <c r="CVJ116" s="230"/>
      <c r="CVK116" s="230"/>
      <c r="CVL116" s="230"/>
      <c r="CVM116" s="230"/>
      <c r="CVN116" s="230"/>
      <c r="CVO116" s="230"/>
      <c r="CVP116" s="230"/>
      <c r="CVQ116" s="230"/>
      <c r="CVR116" s="230"/>
      <c r="CVS116" s="230"/>
      <c r="CVT116" s="230"/>
      <c r="CVU116" s="230"/>
      <c r="CVV116" s="230"/>
      <c r="CVW116" s="230"/>
      <c r="CVX116" s="230"/>
      <c r="CVY116" s="230"/>
      <c r="CVZ116" s="230"/>
      <c r="CWA116" s="230"/>
      <c r="CWB116" s="230"/>
      <c r="CWC116" s="230"/>
      <c r="CWD116" s="230"/>
      <c r="CWE116" s="230"/>
      <c r="CWF116" s="230"/>
      <c r="CWG116" s="230"/>
      <c r="CWH116" s="230"/>
      <c r="CWI116" s="230"/>
      <c r="CWJ116" s="230"/>
      <c r="CWK116" s="230"/>
      <c r="CWL116" s="230"/>
      <c r="CWM116" s="230"/>
      <c r="CWN116" s="230"/>
      <c r="CWO116" s="230"/>
      <c r="CWP116" s="230"/>
      <c r="CWQ116" s="230"/>
      <c r="CWR116" s="230"/>
      <c r="CWS116" s="230"/>
      <c r="CWT116" s="230"/>
      <c r="CWU116" s="230"/>
      <c r="CWV116" s="230"/>
      <c r="CWW116" s="230"/>
      <c r="CWX116" s="230"/>
      <c r="CWY116" s="230"/>
      <c r="CWZ116" s="230"/>
      <c r="CXA116" s="230"/>
      <c r="CXB116" s="230"/>
      <c r="CXC116" s="230"/>
      <c r="CXD116" s="230"/>
      <c r="CXE116" s="230"/>
      <c r="CXF116" s="230"/>
      <c r="CXG116" s="230"/>
      <c r="CXH116" s="230"/>
      <c r="CXI116" s="230"/>
      <c r="CXJ116" s="230"/>
      <c r="CXK116" s="230"/>
      <c r="CXL116" s="230"/>
      <c r="CXM116" s="230"/>
      <c r="CXN116" s="230"/>
      <c r="CXO116" s="230"/>
      <c r="CXP116" s="230"/>
      <c r="CXQ116" s="230"/>
      <c r="CXR116" s="230"/>
      <c r="CXS116" s="230"/>
      <c r="CXT116" s="230"/>
      <c r="CXU116" s="230"/>
      <c r="CXV116" s="230"/>
      <c r="CXW116" s="230"/>
      <c r="CXX116" s="230"/>
      <c r="CXY116" s="230"/>
      <c r="CXZ116" s="230"/>
      <c r="CYA116" s="230"/>
      <c r="CYB116" s="230"/>
      <c r="CYC116" s="230"/>
      <c r="CYD116" s="230"/>
      <c r="CYE116" s="230"/>
      <c r="CYF116" s="230"/>
      <c r="CYG116" s="230"/>
      <c r="CYH116" s="230"/>
      <c r="CYI116" s="230"/>
      <c r="CYJ116" s="230"/>
      <c r="CYK116" s="230"/>
      <c r="CYL116" s="230"/>
      <c r="CYM116" s="230"/>
      <c r="CYN116" s="230"/>
      <c r="CYO116" s="230"/>
      <c r="CYP116" s="230"/>
      <c r="CYQ116" s="230"/>
      <c r="CYR116" s="230"/>
      <c r="CYS116" s="230"/>
      <c r="CYT116" s="230"/>
      <c r="CYU116" s="230"/>
      <c r="CYV116" s="230"/>
      <c r="CYW116" s="230"/>
      <c r="CYX116" s="230"/>
      <c r="CYY116" s="230"/>
      <c r="CYZ116" s="230"/>
      <c r="CZA116" s="230"/>
      <c r="CZB116" s="230"/>
      <c r="CZC116" s="230"/>
      <c r="CZD116" s="230"/>
      <c r="CZE116" s="230"/>
      <c r="CZF116" s="230"/>
      <c r="CZG116" s="230"/>
      <c r="CZH116" s="230"/>
      <c r="CZI116" s="230"/>
      <c r="CZJ116" s="230"/>
      <c r="CZK116" s="230"/>
      <c r="CZL116" s="230"/>
      <c r="CZM116" s="230"/>
      <c r="CZN116" s="230"/>
      <c r="CZO116" s="230"/>
      <c r="CZP116" s="230"/>
      <c r="CZQ116" s="230"/>
      <c r="CZR116" s="230"/>
      <c r="CZS116" s="230"/>
      <c r="CZT116" s="230"/>
      <c r="CZU116" s="230"/>
      <c r="CZV116" s="230"/>
      <c r="CZW116" s="230"/>
      <c r="CZX116" s="230"/>
      <c r="CZY116" s="230"/>
      <c r="CZZ116" s="230"/>
      <c r="DAA116" s="230"/>
      <c r="DAB116" s="230"/>
      <c r="DAC116" s="230"/>
      <c r="DAD116" s="230"/>
      <c r="DAE116" s="230"/>
      <c r="DAF116" s="230"/>
      <c r="DAG116" s="230"/>
      <c r="DAH116" s="230"/>
      <c r="DAI116" s="230"/>
      <c r="DAJ116" s="230"/>
      <c r="DAK116" s="230"/>
      <c r="DAL116" s="230"/>
      <c r="DAM116" s="230"/>
      <c r="DAN116" s="230"/>
      <c r="DAO116" s="230"/>
      <c r="DAP116" s="230"/>
      <c r="DAQ116" s="230"/>
      <c r="DAR116" s="230"/>
      <c r="DAS116" s="230"/>
      <c r="DAT116" s="230"/>
      <c r="DAU116" s="230"/>
      <c r="DAV116" s="230"/>
      <c r="DAW116" s="230"/>
      <c r="DAX116" s="230"/>
      <c r="DAY116" s="230"/>
      <c r="DAZ116" s="230"/>
      <c r="DBA116" s="230"/>
      <c r="DBB116" s="230"/>
      <c r="DBC116" s="230"/>
      <c r="DBD116" s="230"/>
      <c r="DBE116" s="230"/>
      <c r="DBF116" s="230"/>
      <c r="DBG116" s="230"/>
      <c r="DBH116" s="230"/>
      <c r="DBI116" s="230"/>
      <c r="DBJ116" s="230"/>
      <c r="DBK116" s="230"/>
      <c r="DBL116" s="230"/>
      <c r="DBM116" s="230"/>
      <c r="DBN116" s="230"/>
      <c r="DBO116" s="230"/>
      <c r="DBP116" s="230"/>
      <c r="DBQ116" s="230"/>
      <c r="DBR116" s="230"/>
      <c r="DBS116" s="230"/>
      <c r="DBT116" s="230"/>
      <c r="DBU116" s="230"/>
      <c r="DBV116" s="230"/>
      <c r="DBW116" s="230"/>
      <c r="DBX116" s="230"/>
      <c r="DBY116" s="230"/>
      <c r="DBZ116" s="230"/>
      <c r="DCA116" s="230"/>
      <c r="DCB116" s="230"/>
      <c r="DCC116" s="230"/>
      <c r="DCD116" s="230"/>
      <c r="DCE116" s="230"/>
      <c r="DCF116" s="230"/>
      <c r="DCG116" s="230"/>
      <c r="DCH116" s="230"/>
      <c r="DCI116" s="230"/>
      <c r="DCJ116" s="230"/>
      <c r="DCK116" s="230"/>
      <c r="DCL116" s="230"/>
      <c r="DCM116" s="230"/>
      <c r="DCN116" s="230"/>
      <c r="DCO116" s="230"/>
      <c r="DCP116" s="230"/>
      <c r="DCQ116" s="230"/>
      <c r="DCR116" s="230"/>
      <c r="DCS116" s="230"/>
      <c r="DCT116" s="230"/>
      <c r="DCU116" s="230"/>
      <c r="DCV116" s="230"/>
      <c r="DCW116" s="230"/>
      <c r="DCX116" s="230"/>
      <c r="DCY116" s="230"/>
      <c r="DCZ116" s="230"/>
      <c r="DDA116" s="230"/>
      <c r="DDB116" s="230"/>
      <c r="DDC116" s="230"/>
      <c r="DDD116" s="230"/>
      <c r="DDE116" s="230"/>
      <c r="DDF116" s="230"/>
      <c r="DDG116" s="230"/>
      <c r="DDH116" s="230"/>
      <c r="DDI116" s="230"/>
      <c r="DDJ116" s="230"/>
      <c r="DDK116" s="230"/>
      <c r="DDL116" s="230"/>
      <c r="DDM116" s="230"/>
      <c r="DDN116" s="230"/>
      <c r="DDO116" s="230"/>
      <c r="DDP116" s="230"/>
      <c r="DDQ116" s="230"/>
      <c r="DDR116" s="230"/>
      <c r="DDS116" s="230"/>
      <c r="DDT116" s="230"/>
      <c r="DDU116" s="230"/>
      <c r="DDV116" s="230"/>
      <c r="DDW116" s="230"/>
      <c r="DDX116" s="230"/>
      <c r="DDY116" s="230"/>
      <c r="DDZ116" s="230"/>
      <c r="DEA116" s="230"/>
      <c r="DEB116" s="230"/>
      <c r="DEC116" s="230"/>
      <c r="DED116" s="230"/>
      <c r="DEE116" s="230"/>
      <c r="DEF116" s="230"/>
      <c r="DEG116" s="230"/>
      <c r="DEH116" s="230"/>
      <c r="DEI116" s="230"/>
      <c r="DEJ116" s="230"/>
      <c r="DEK116" s="230"/>
      <c r="DEL116" s="230"/>
      <c r="DEM116" s="230"/>
      <c r="DEN116" s="230"/>
      <c r="DEO116" s="230"/>
      <c r="DEP116" s="230"/>
      <c r="DEQ116" s="230"/>
      <c r="DER116" s="230"/>
      <c r="DES116" s="230"/>
      <c r="DET116" s="230"/>
      <c r="DEU116" s="230"/>
      <c r="DEV116" s="230"/>
      <c r="DEW116" s="230"/>
      <c r="DEX116" s="230"/>
      <c r="DEY116" s="230"/>
      <c r="DEZ116" s="230"/>
      <c r="DFA116" s="230"/>
      <c r="DFB116" s="230"/>
      <c r="DFC116" s="230"/>
      <c r="DFD116" s="230"/>
      <c r="DFE116" s="230"/>
      <c r="DFF116" s="230"/>
      <c r="DFG116" s="230"/>
      <c r="DFH116" s="230"/>
      <c r="DFI116" s="230"/>
      <c r="DFJ116" s="230"/>
      <c r="DFK116" s="230"/>
      <c r="DFL116" s="230"/>
      <c r="DFM116" s="230"/>
      <c r="DFN116" s="230"/>
      <c r="DFO116" s="230"/>
      <c r="DFP116" s="230"/>
      <c r="DFQ116" s="230"/>
      <c r="DFR116" s="230"/>
      <c r="DFS116" s="230"/>
      <c r="DFT116" s="230"/>
      <c r="DFU116" s="230"/>
      <c r="DFV116" s="230"/>
      <c r="DFW116" s="230"/>
      <c r="DFX116" s="230"/>
      <c r="DFY116" s="230"/>
      <c r="DFZ116" s="230"/>
      <c r="DGA116" s="230"/>
      <c r="DGB116" s="230"/>
      <c r="DGC116" s="230"/>
      <c r="DGD116" s="230"/>
      <c r="DGE116" s="230"/>
      <c r="DGF116" s="230"/>
      <c r="DGG116" s="230"/>
      <c r="DGH116" s="230"/>
      <c r="DGI116" s="230"/>
      <c r="DGJ116" s="230"/>
      <c r="DGK116" s="230"/>
      <c r="DGL116" s="230"/>
      <c r="DGM116" s="230"/>
      <c r="DGN116" s="230"/>
      <c r="DGO116" s="230"/>
      <c r="DGP116" s="230"/>
      <c r="DGQ116" s="230"/>
      <c r="DGR116" s="230"/>
      <c r="DGS116" s="230"/>
      <c r="DGT116" s="230"/>
      <c r="DGU116" s="230"/>
      <c r="DGV116" s="230"/>
      <c r="DGW116" s="230"/>
      <c r="DGX116" s="230"/>
      <c r="DGY116" s="230"/>
      <c r="DGZ116" s="230"/>
      <c r="DHA116" s="230"/>
      <c r="DHB116" s="230"/>
      <c r="DHC116" s="230"/>
      <c r="DHD116" s="230"/>
      <c r="DHE116" s="230"/>
      <c r="DHF116" s="230"/>
      <c r="DHG116" s="230"/>
      <c r="DHH116" s="230"/>
      <c r="DHI116" s="230"/>
      <c r="DHJ116" s="230"/>
      <c r="DHK116" s="230"/>
      <c r="DHL116" s="230"/>
      <c r="DHM116" s="230"/>
      <c r="DHN116" s="230"/>
      <c r="DHO116" s="230"/>
      <c r="DHP116" s="230"/>
      <c r="DHQ116" s="230"/>
      <c r="DHR116" s="230"/>
      <c r="DHS116" s="230"/>
      <c r="DHT116" s="230"/>
      <c r="DHU116" s="230"/>
      <c r="DHV116" s="230"/>
      <c r="DHW116" s="230"/>
      <c r="DHX116" s="230"/>
      <c r="DHY116" s="230"/>
      <c r="DHZ116" s="230"/>
      <c r="DIA116" s="230"/>
      <c r="DIB116" s="230"/>
      <c r="DIC116" s="230"/>
      <c r="DID116" s="230"/>
      <c r="DIE116" s="230"/>
      <c r="DIF116" s="230"/>
      <c r="DIG116" s="230"/>
      <c r="DIH116" s="230"/>
      <c r="DII116" s="230"/>
      <c r="DIJ116" s="230"/>
      <c r="DIK116" s="230"/>
      <c r="DIL116" s="230"/>
      <c r="DIM116" s="230"/>
      <c r="DIN116" s="230"/>
      <c r="DIO116" s="230"/>
      <c r="DIP116" s="230"/>
      <c r="DIQ116" s="230"/>
      <c r="DIR116" s="230"/>
      <c r="DIS116" s="230"/>
      <c r="DIT116" s="230"/>
      <c r="DIU116" s="230"/>
      <c r="DIV116" s="230"/>
      <c r="DIW116" s="230"/>
      <c r="DIX116" s="230"/>
      <c r="DIY116" s="230"/>
      <c r="DIZ116" s="230"/>
      <c r="DJA116" s="230"/>
      <c r="DJB116" s="230"/>
      <c r="DJC116" s="230"/>
      <c r="DJD116" s="230"/>
      <c r="DJE116" s="230"/>
      <c r="DJF116" s="230"/>
      <c r="DJG116" s="230"/>
      <c r="DJH116" s="230"/>
      <c r="DJI116" s="230"/>
      <c r="DJJ116" s="230"/>
      <c r="DJK116" s="230"/>
      <c r="DJL116" s="230"/>
      <c r="DJM116" s="230"/>
      <c r="DJN116" s="230"/>
      <c r="DJO116" s="230"/>
      <c r="DJP116" s="230"/>
      <c r="DJQ116" s="230"/>
      <c r="DJR116" s="230"/>
      <c r="DJS116" s="230"/>
      <c r="DJT116" s="230"/>
      <c r="DJU116" s="230"/>
      <c r="DJV116" s="230"/>
      <c r="DJW116" s="230"/>
      <c r="DJX116" s="230"/>
      <c r="DJY116" s="230"/>
      <c r="DJZ116" s="230"/>
      <c r="DKA116" s="230"/>
      <c r="DKB116" s="230"/>
      <c r="DKC116" s="230"/>
      <c r="DKD116" s="230"/>
      <c r="DKE116" s="230"/>
      <c r="DKF116" s="230"/>
      <c r="DKG116" s="230"/>
      <c r="DKH116" s="230"/>
      <c r="DKI116" s="230"/>
      <c r="DKJ116" s="230"/>
      <c r="DKK116" s="230"/>
      <c r="DKL116" s="230"/>
      <c r="DKM116" s="230"/>
      <c r="DKN116" s="230"/>
      <c r="DKO116" s="230"/>
      <c r="DKP116" s="230"/>
      <c r="DKQ116" s="230"/>
      <c r="DKR116" s="230"/>
      <c r="DKS116" s="230"/>
      <c r="DKT116" s="230"/>
      <c r="DKU116" s="230"/>
      <c r="DKV116" s="230"/>
      <c r="DKW116" s="230"/>
      <c r="DKX116" s="230"/>
      <c r="DKY116" s="230"/>
      <c r="DKZ116" s="230"/>
      <c r="DLA116" s="230"/>
      <c r="DLB116" s="230"/>
      <c r="DLC116" s="230"/>
      <c r="DLD116" s="230"/>
      <c r="DLE116" s="230"/>
      <c r="DLF116" s="230"/>
      <c r="DLG116" s="230"/>
      <c r="DLH116" s="230"/>
      <c r="DLI116" s="230"/>
      <c r="DLJ116" s="230"/>
      <c r="DLK116" s="230"/>
      <c r="DLL116" s="230"/>
      <c r="DLM116" s="230"/>
      <c r="DLN116" s="230"/>
      <c r="DLO116" s="230"/>
      <c r="DLP116" s="230"/>
      <c r="DLQ116" s="230"/>
      <c r="DLR116" s="230"/>
      <c r="DLS116" s="230"/>
      <c r="DLT116" s="230"/>
      <c r="DLU116" s="230"/>
      <c r="DLV116" s="230"/>
      <c r="DLW116" s="230"/>
      <c r="DLX116" s="230"/>
      <c r="DLY116" s="230"/>
      <c r="DLZ116" s="230"/>
      <c r="DMA116" s="230"/>
      <c r="DMB116" s="230"/>
      <c r="DMC116" s="230"/>
      <c r="DMD116" s="230"/>
      <c r="DME116" s="230"/>
      <c r="DMF116" s="230"/>
      <c r="DMG116" s="230"/>
      <c r="DMH116" s="230"/>
      <c r="DMI116" s="230"/>
      <c r="DMJ116" s="230"/>
      <c r="DMK116" s="230"/>
      <c r="DML116" s="230"/>
      <c r="DMM116" s="230"/>
      <c r="DMN116" s="230"/>
      <c r="DMO116" s="230"/>
      <c r="DMP116" s="230"/>
      <c r="DMQ116" s="230"/>
      <c r="DMR116" s="230"/>
      <c r="DMS116" s="230"/>
      <c r="DMT116" s="230"/>
      <c r="DMU116" s="230"/>
      <c r="DMV116" s="230"/>
      <c r="DMW116" s="230"/>
      <c r="DMX116" s="230"/>
      <c r="DMY116" s="230"/>
      <c r="DMZ116" s="230"/>
      <c r="DNA116" s="230"/>
      <c r="DNB116" s="230"/>
      <c r="DNC116" s="230"/>
      <c r="DND116" s="230"/>
      <c r="DNE116" s="230"/>
      <c r="DNF116" s="230"/>
      <c r="DNG116" s="230"/>
      <c r="DNH116" s="230"/>
      <c r="DNI116" s="230"/>
      <c r="DNJ116" s="230"/>
      <c r="DNK116" s="230"/>
      <c r="DNL116" s="230"/>
      <c r="DNM116" s="230"/>
      <c r="DNN116" s="230"/>
      <c r="DNO116" s="230"/>
      <c r="DNP116" s="230"/>
      <c r="DNQ116" s="230"/>
      <c r="DNR116" s="230"/>
      <c r="DNS116" s="230"/>
      <c r="DNT116" s="230"/>
      <c r="DNU116" s="230"/>
      <c r="DNV116" s="230"/>
      <c r="DNW116" s="230"/>
      <c r="DNX116" s="230"/>
      <c r="DNY116" s="230"/>
      <c r="DNZ116" s="230"/>
      <c r="DOA116" s="230"/>
      <c r="DOB116" s="230"/>
      <c r="DOC116" s="230"/>
      <c r="DOD116" s="230"/>
      <c r="DOE116" s="230"/>
      <c r="DOF116" s="230"/>
      <c r="DOG116" s="230"/>
      <c r="DOH116" s="230"/>
      <c r="DOI116" s="230"/>
      <c r="DOJ116" s="230"/>
      <c r="DOK116" s="230"/>
      <c r="DOL116" s="230"/>
      <c r="DOM116" s="230"/>
      <c r="DON116" s="230"/>
      <c r="DOO116" s="230"/>
      <c r="DOP116" s="230"/>
      <c r="DOQ116" s="230"/>
      <c r="DOR116" s="230"/>
      <c r="DOS116" s="230"/>
      <c r="DOT116" s="230"/>
      <c r="DOU116" s="230"/>
      <c r="DOV116" s="230"/>
      <c r="DOW116" s="230"/>
      <c r="DOX116" s="230"/>
      <c r="DOY116" s="230"/>
      <c r="DOZ116" s="230"/>
      <c r="DPA116" s="230"/>
      <c r="DPB116" s="230"/>
      <c r="DPC116" s="230"/>
      <c r="DPD116" s="230"/>
      <c r="DPE116" s="230"/>
      <c r="DPF116" s="230"/>
      <c r="DPG116" s="230"/>
      <c r="DPH116" s="230"/>
      <c r="DPI116" s="230"/>
      <c r="DPJ116" s="230"/>
      <c r="DPK116" s="230"/>
      <c r="DPL116" s="230"/>
      <c r="DPM116" s="230"/>
      <c r="DPN116" s="230"/>
      <c r="DPO116" s="230"/>
      <c r="DPP116" s="230"/>
      <c r="DPQ116" s="230"/>
      <c r="DPR116" s="230"/>
      <c r="DPS116" s="230"/>
      <c r="DPT116" s="230"/>
      <c r="DPU116" s="230"/>
      <c r="DPV116" s="230"/>
      <c r="DPW116" s="230"/>
      <c r="DPX116" s="230"/>
      <c r="DPY116" s="230"/>
      <c r="DPZ116" s="230"/>
      <c r="DQA116" s="230"/>
      <c r="DQB116" s="230"/>
      <c r="DQC116" s="230"/>
      <c r="DQD116" s="230"/>
      <c r="DQE116" s="230"/>
      <c r="DQF116" s="230"/>
      <c r="DQG116" s="230"/>
      <c r="DQH116" s="230"/>
      <c r="DQI116" s="230"/>
      <c r="DQJ116" s="230"/>
      <c r="DQK116" s="230"/>
      <c r="DQL116" s="230"/>
      <c r="DQM116" s="230"/>
      <c r="DQN116" s="230"/>
      <c r="DQO116" s="230"/>
      <c r="DQP116" s="230"/>
      <c r="DQQ116" s="230"/>
      <c r="DQR116" s="230"/>
      <c r="DQS116" s="230"/>
      <c r="DQT116" s="230"/>
      <c r="DQU116" s="230"/>
      <c r="DQV116" s="230"/>
      <c r="DQW116" s="230"/>
      <c r="DQX116" s="230"/>
      <c r="DQY116" s="230"/>
      <c r="DQZ116" s="230"/>
      <c r="DRA116" s="230"/>
      <c r="DRB116" s="230"/>
      <c r="DRC116" s="230"/>
      <c r="DRD116" s="230"/>
      <c r="DRE116" s="230"/>
      <c r="DRF116" s="230"/>
      <c r="DRG116" s="230"/>
      <c r="DRH116" s="230"/>
      <c r="DRI116" s="230"/>
      <c r="DRJ116" s="230"/>
      <c r="DRK116" s="230"/>
      <c r="DRL116" s="230"/>
      <c r="DRM116" s="230"/>
      <c r="DRN116" s="230"/>
      <c r="DRO116" s="230"/>
      <c r="DRP116" s="230"/>
      <c r="DRQ116" s="230"/>
      <c r="DRR116" s="230"/>
      <c r="DRS116" s="230"/>
      <c r="DRT116" s="230"/>
      <c r="DRU116" s="230"/>
      <c r="DRV116" s="230"/>
      <c r="DRW116" s="230"/>
      <c r="DRX116" s="230"/>
      <c r="DRY116" s="230"/>
      <c r="DRZ116" s="230"/>
      <c r="DSA116" s="230"/>
      <c r="DSB116" s="230"/>
      <c r="DSC116" s="230"/>
      <c r="DSD116" s="230"/>
      <c r="DSE116" s="230"/>
      <c r="DSF116" s="230"/>
      <c r="DSG116" s="230"/>
      <c r="DSH116" s="230"/>
      <c r="DSI116" s="230"/>
      <c r="DSJ116" s="230"/>
      <c r="DSK116" s="230"/>
      <c r="DSL116" s="230"/>
      <c r="DSM116" s="230"/>
      <c r="DSN116" s="230"/>
      <c r="DSO116" s="230"/>
      <c r="DSP116" s="230"/>
      <c r="DSQ116" s="230"/>
      <c r="DSR116" s="230"/>
      <c r="DSS116" s="230"/>
      <c r="DST116" s="230"/>
      <c r="DSU116" s="230"/>
      <c r="DSV116" s="230"/>
      <c r="DSW116" s="230"/>
      <c r="DSX116" s="230"/>
      <c r="DSY116" s="230"/>
      <c r="DSZ116" s="230"/>
      <c r="DTA116" s="230"/>
      <c r="DTB116" s="230"/>
      <c r="DTC116" s="230"/>
      <c r="DTD116" s="230"/>
      <c r="DTE116" s="230"/>
      <c r="DTF116" s="230"/>
      <c r="DTG116" s="230"/>
      <c r="DTH116" s="230"/>
      <c r="DTI116" s="230"/>
      <c r="DTJ116" s="230"/>
      <c r="DTK116" s="230"/>
      <c r="DTL116" s="230"/>
      <c r="DTM116" s="230"/>
      <c r="DTN116" s="230"/>
      <c r="DTO116" s="230"/>
      <c r="DTP116" s="230"/>
      <c r="DTQ116" s="230"/>
      <c r="DTR116" s="230"/>
      <c r="DTS116" s="230"/>
      <c r="DTT116" s="230"/>
      <c r="DTU116" s="230"/>
      <c r="DTV116" s="230"/>
      <c r="DTW116" s="230"/>
      <c r="DTX116" s="230"/>
      <c r="DTY116" s="230"/>
      <c r="DTZ116" s="230"/>
      <c r="DUA116" s="230"/>
      <c r="DUB116" s="230"/>
      <c r="DUC116" s="230"/>
      <c r="DUD116" s="230"/>
      <c r="DUE116" s="230"/>
      <c r="DUF116" s="230"/>
      <c r="DUG116" s="230"/>
      <c r="DUH116" s="230"/>
      <c r="DUI116" s="230"/>
      <c r="DUJ116" s="230"/>
      <c r="DUK116" s="230"/>
      <c r="DUL116" s="230"/>
      <c r="DUM116" s="230"/>
      <c r="DUN116" s="230"/>
      <c r="DUO116" s="230"/>
      <c r="DUP116" s="230"/>
      <c r="DUQ116" s="230"/>
      <c r="DUR116" s="230"/>
      <c r="DUS116" s="230"/>
      <c r="DUT116" s="230"/>
      <c r="DUU116" s="230"/>
      <c r="DUV116" s="230"/>
      <c r="DUW116" s="230"/>
      <c r="DUX116" s="230"/>
      <c r="DUY116" s="230"/>
      <c r="DUZ116" s="230"/>
      <c r="DVA116" s="230"/>
      <c r="DVB116" s="230"/>
      <c r="DVC116" s="230"/>
      <c r="DVD116" s="230"/>
      <c r="DVE116" s="230"/>
      <c r="DVF116" s="230"/>
      <c r="DVG116" s="230"/>
      <c r="DVH116" s="230"/>
      <c r="DVI116" s="230"/>
      <c r="DVJ116" s="230"/>
      <c r="DVK116" s="230"/>
      <c r="DVL116" s="230"/>
      <c r="DVM116" s="230"/>
      <c r="DVN116" s="230"/>
      <c r="DVO116" s="230"/>
      <c r="DVP116" s="230"/>
      <c r="DVQ116" s="230"/>
      <c r="DVR116" s="230"/>
      <c r="DVS116" s="230"/>
      <c r="DVT116" s="230"/>
      <c r="DVU116" s="230"/>
      <c r="DVV116" s="230"/>
      <c r="DVW116" s="230"/>
      <c r="DVX116" s="230"/>
      <c r="DVY116" s="230"/>
      <c r="DVZ116" s="230"/>
      <c r="DWA116" s="230"/>
      <c r="DWB116" s="230"/>
      <c r="DWC116" s="230"/>
      <c r="DWD116" s="230"/>
      <c r="DWE116" s="230"/>
      <c r="DWF116" s="230"/>
      <c r="DWG116" s="230"/>
      <c r="DWH116" s="230"/>
      <c r="DWI116" s="230"/>
      <c r="DWJ116" s="230"/>
      <c r="DWK116" s="230"/>
      <c r="DWL116" s="230"/>
      <c r="DWM116" s="230"/>
      <c r="DWN116" s="230"/>
      <c r="DWO116" s="230"/>
      <c r="DWP116" s="230"/>
      <c r="DWQ116" s="230"/>
      <c r="DWR116" s="230"/>
      <c r="DWS116" s="230"/>
      <c r="DWT116" s="230"/>
      <c r="DWU116" s="230"/>
      <c r="DWV116" s="230"/>
      <c r="DWW116" s="230"/>
      <c r="DWX116" s="230"/>
      <c r="DWY116" s="230"/>
      <c r="DWZ116" s="230"/>
      <c r="DXA116" s="230"/>
      <c r="DXB116" s="230"/>
      <c r="DXC116" s="230"/>
      <c r="DXD116" s="230"/>
      <c r="DXE116" s="230"/>
      <c r="DXF116" s="230"/>
      <c r="DXG116" s="230"/>
      <c r="DXH116" s="230"/>
      <c r="DXI116" s="230"/>
      <c r="DXJ116" s="230"/>
      <c r="DXK116" s="230"/>
      <c r="DXL116" s="230"/>
      <c r="DXM116" s="230"/>
      <c r="DXN116" s="230"/>
      <c r="DXO116" s="230"/>
      <c r="DXP116" s="230"/>
      <c r="DXQ116" s="230"/>
      <c r="DXR116" s="230"/>
      <c r="DXS116" s="230"/>
      <c r="DXT116" s="230"/>
      <c r="DXU116" s="230"/>
      <c r="DXV116" s="230"/>
      <c r="DXW116" s="230"/>
      <c r="DXX116" s="230"/>
      <c r="DXY116" s="230"/>
      <c r="DXZ116" s="230"/>
      <c r="DYA116" s="230"/>
      <c r="DYB116" s="230"/>
      <c r="DYC116" s="230"/>
      <c r="DYD116" s="230"/>
      <c r="DYE116" s="230"/>
      <c r="DYF116" s="230"/>
      <c r="DYG116" s="230"/>
      <c r="DYH116" s="230"/>
      <c r="DYI116" s="230"/>
      <c r="DYJ116" s="230"/>
      <c r="DYK116" s="230"/>
      <c r="DYL116" s="230"/>
      <c r="DYM116" s="230"/>
      <c r="DYN116" s="230"/>
      <c r="DYO116" s="230"/>
      <c r="DYP116" s="230"/>
      <c r="DYQ116" s="230"/>
      <c r="DYR116" s="230"/>
      <c r="DYS116" s="230"/>
      <c r="DYT116" s="230"/>
      <c r="DYU116" s="230"/>
      <c r="DYV116" s="230"/>
      <c r="DYW116" s="230"/>
      <c r="DYX116" s="230"/>
      <c r="DYY116" s="230"/>
      <c r="DYZ116" s="230"/>
      <c r="DZA116" s="230"/>
      <c r="DZB116" s="230"/>
      <c r="DZC116" s="230"/>
      <c r="DZD116" s="230"/>
      <c r="DZE116" s="230"/>
      <c r="DZF116" s="230"/>
      <c r="DZG116" s="230"/>
      <c r="DZH116" s="230"/>
      <c r="DZI116" s="230"/>
      <c r="DZJ116" s="230"/>
      <c r="DZK116" s="230"/>
      <c r="DZL116" s="230"/>
      <c r="DZM116" s="230"/>
      <c r="DZN116" s="230"/>
      <c r="DZO116" s="230"/>
      <c r="DZP116" s="230"/>
      <c r="DZQ116" s="230"/>
      <c r="DZR116" s="230"/>
      <c r="DZS116" s="230"/>
      <c r="DZT116" s="230"/>
      <c r="DZU116" s="230"/>
      <c r="DZV116" s="230"/>
      <c r="DZW116" s="230"/>
      <c r="DZX116" s="230"/>
      <c r="DZY116" s="230"/>
      <c r="DZZ116" s="230"/>
      <c r="EAA116" s="230"/>
      <c r="EAB116" s="230"/>
      <c r="EAC116" s="230"/>
      <c r="EAD116" s="230"/>
      <c r="EAE116" s="230"/>
      <c r="EAF116" s="230"/>
      <c r="EAG116" s="230"/>
      <c r="EAH116" s="230"/>
      <c r="EAI116" s="230"/>
      <c r="EAJ116" s="230"/>
      <c r="EAK116" s="230"/>
      <c r="EAL116" s="230"/>
      <c r="EAM116" s="230"/>
      <c r="EAN116" s="230"/>
      <c r="EAO116" s="230"/>
      <c r="EAP116" s="230"/>
      <c r="EAQ116" s="230"/>
      <c r="EAR116" s="230"/>
      <c r="EAS116" s="230"/>
      <c r="EAT116" s="230"/>
      <c r="EAU116" s="230"/>
      <c r="EAV116" s="230"/>
      <c r="EAW116" s="230"/>
      <c r="EAX116" s="230"/>
      <c r="EAY116" s="230"/>
      <c r="EAZ116" s="230"/>
      <c r="EBA116" s="230"/>
      <c r="EBB116" s="230"/>
      <c r="EBC116" s="230"/>
      <c r="EBD116" s="230"/>
      <c r="EBE116" s="230"/>
      <c r="EBF116" s="230"/>
      <c r="EBG116" s="230"/>
      <c r="EBH116" s="230"/>
      <c r="EBI116" s="230"/>
      <c r="EBJ116" s="230"/>
      <c r="EBK116" s="230"/>
      <c r="EBL116" s="230"/>
      <c r="EBM116" s="230"/>
      <c r="EBN116" s="230"/>
      <c r="EBO116" s="230"/>
      <c r="EBP116" s="230"/>
      <c r="EBQ116" s="230"/>
      <c r="EBR116" s="230"/>
      <c r="EBS116" s="230"/>
      <c r="EBT116" s="230"/>
      <c r="EBU116" s="230"/>
      <c r="EBV116" s="230"/>
      <c r="EBW116" s="230"/>
      <c r="EBX116" s="230"/>
      <c r="EBY116" s="230"/>
      <c r="EBZ116" s="230"/>
      <c r="ECA116" s="230"/>
      <c r="ECB116" s="230"/>
      <c r="ECC116" s="230"/>
      <c r="ECD116" s="230"/>
      <c r="ECE116" s="230"/>
      <c r="ECF116" s="230"/>
      <c r="ECG116" s="230"/>
      <c r="ECH116" s="230"/>
      <c r="ECI116" s="230"/>
      <c r="ECJ116" s="230"/>
      <c r="ECK116" s="230"/>
      <c r="ECL116" s="230"/>
      <c r="ECM116" s="230"/>
      <c r="ECN116" s="230"/>
      <c r="ECO116" s="230"/>
      <c r="ECP116" s="230"/>
      <c r="ECQ116" s="230"/>
      <c r="ECR116" s="230"/>
      <c r="ECS116" s="230"/>
      <c r="ECT116" s="230"/>
      <c r="ECU116" s="230"/>
      <c r="ECV116" s="230"/>
      <c r="ECW116" s="230"/>
      <c r="ECX116" s="230"/>
      <c r="ECY116" s="230"/>
      <c r="ECZ116" s="230"/>
      <c r="EDA116" s="230"/>
      <c r="EDB116" s="230"/>
      <c r="EDC116" s="230"/>
      <c r="EDD116" s="230"/>
      <c r="EDE116" s="230"/>
      <c r="EDF116" s="230"/>
      <c r="EDG116" s="230"/>
      <c r="EDH116" s="230"/>
      <c r="EDI116" s="230"/>
      <c r="EDJ116" s="230"/>
      <c r="EDK116" s="230"/>
      <c r="EDL116" s="230"/>
      <c r="EDM116" s="230"/>
      <c r="EDN116" s="230"/>
      <c r="EDO116" s="230"/>
      <c r="EDP116" s="230"/>
      <c r="EDQ116" s="230"/>
      <c r="EDR116" s="230"/>
      <c r="EDS116" s="230"/>
      <c r="EDT116" s="230"/>
      <c r="EDU116" s="230"/>
      <c r="EDV116" s="230"/>
      <c r="EDW116" s="230"/>
      <c r="EDX116" s="230"/>
      <c r="EDY116" s="230"/>
      <c r="EDZ116" s="230"/>
      <c r="EEA116" s="230"/>
      <c r="EEB116" s="230"/>
      <c r="EEC116" s="230"/>
      <c r="EED116" s="230"/>
      <c r="EEE116" s="230"/>
      <c r="EEF116" s="230"/>
      <c r="EEG116" s="230"/>
      <c r="EEH116" s="230"/>
      <c r="EEI116" s="230"/>
      <c r="EEJ116" s="230"/>
      <c r="EEK116" s="230"/>
      <c r="EEL116" s="230"/>
      <c r="EEM116" s="230"/>
      <c r="EEN116" s="230"/>
      <c r="EEO116" s="230"/>
      <c r="EEP116" s="230"/>
      <c r="EEQ116" s="230"/>
      <c r="EER116" s="230"/>
      <c r="EES116" s="230"/>
      <c r="EET116" s="230"/>
      <c r="EEU116" s="230"/>
      <c r="EEV116" s="230"/>
      <c r="EEW116" s="230"/>
      <c r="EEX116" s="230"/>
      <c r="EEY116" s="230"/>
      <c r="EEZ116" s="230"/>
      <c r="EFA116" s="230"/>
      <c r="EFB116" s="230"/>
      <c r="EFC116" s="230"/>
      <c r="EFD116" s="230"/>
      <c r="EFE116" s="230"/>
      <c r="EFF116" s="230"/>
      <c r="EFG116" s="230"/>
      <c r="EFH116" s="230"/>
      <c r="EFI116" s="230"/>
      <c r="EFJ116" s="230"/>
      <c r="EFK116" s="230"/>
      <c r="EFL116" s="230"/>
      <c r="EFM116" s="230"/>
      <c r="EFN116" s="230"/>
      <c r="EFO116" s="230"/>
      <c r="EFP116" s="230"/>
      <c r="EFQ116" s="230"/>
      <c r="EFR116" s="230"/>
      <c r="EFS116" s="230"/>
      <c r="EFT116" s="230"/>
      <c r="EFU116" s="230"/>
      <c r="EFV116" s="230"/>
      <c r="EFW116" s="230"/>
      <c r="EFX116" s="230"/>
      <c r="EFY116" s="230"/>
      <c r="EFZ116" s="230"/>
      <c r="EGA116" s="230"/>
      <c r="EGB116" s="230"/>
      <c r="EGC116" s="230"/>
      <c r="EGD116" s="230"/>
      <c r="EGE116" s="230"/>
      <c r="EGF116" s="230"/>
      <c r="EGG116" s="230"/>
      <c r="EGH116" s="230"/>
      <c r="EGI116" s="230"/>
      <c r="EGJ116" s="230"/>
      <c r="EGK116" s="230"/>
      <c r="EGL116" s="230"/>
      <c r="EGM116" s="230"/>
      <c r="EGN116" s="230"/>
      <c r="EGO116" s="230"/>
      <c r="EGP116" s="230"/>
      <c r="EGQ116" s="230"/>
      <c r="EGR116" s="230"/>
      <c r="EGS116" s="230"/>
      <c r="EGT116" s="230"/>
      <c r="EGU116" s="230"/>
      <c r="EGV116" s="230"/>
      <c r="EGW116" s="230"/>
      <c r="EGX116" s="230"/>
      <c r="EGY116" s="230"/>
      <c r="EGZ116" s="230"/>
      <c r="EHA116" s="230"/>
      <c r="EHB116" s="230"/>
      <c r="EHC116" s="230"/>
      <c r="EHD116" s="230"/>
      <c r="EHE116" s="230"/>
      <c r="EHF116" s="230"/>
      <c r="EHG116" s="230"/>
      <c r="EHH116" s="230"/>
      <c r="EHI116" s="230"/>
      <c r="EHJ116" s="230"/>
      <c r="EHK116" s="230"/>
      <c r="EHL116" s="230"/>
      <c r="EHM116" s="230"/>
      <c r="EHN116" s="230"/>
      <c r="EHO116" s="230"/>
      <c r="EHP116" s="230"/>
      <c r="EHQ116" s="230"/>
      <c r="EHR116" s="230"/>
      <c r="EHS116" s="230"/>
      <c r="EHT116" s="230"/>
      <c r="EHU116" s="230"/>
      <c r="EHV116" s="230"/>
      <c r="EHW116" s="230"/>
      <c r="EHX116" s="230"/>
      <c r="EHY116" s="230"/>
      <c r="EHZ116" s="230"/>
      <c r="EIA116" s="230"/>
      <c r="EIB116" s="230"/>
      <c r="EIC116" s="230"/>
      <c r="EID116" s="230"/>
      <c r="EIE116" s="230"/>
      <c r="EIF116" s="230"/>
      <c r="EIG116" s="230"/>
      <c r="EIH116" s="230"/>
      <c r="EII116" s="230"/>
      <c r="EIJ116" s="230"/>
      <c r="EIK116" s="230"/>
      <c r="EIL116" s="230"/>
      <c r="EIM116" s="230"/>
      <c r="EIN116" s="230"/>
      <c r="EIO116" s="230"/>
      <c r="EIP116" s="230"/>
      <c r="EIQ116" s="230"/>
      <c r="EIR116" s="230"/>
      <c r="EIS116" s="230"/>
      <c r="EIT116" s="230"/>
      <c r="EIU116" s="230"/>
      <c r="EIV116" s="230"/>
      <c r="EIW116" s="230"/>
      <c r="EIX116" s="230"/>
      <c r="EIY116" s="230"/>
      <c r="EIZ116" s="230"/>
      <c r="EJA116" s="230"/>
      <c r="EJB116" s="230"/>
      <c r="EJC116" s="230"/>
      <c r="EJD116" s="230"/>
      <c r="EJE116" s="230"/>
      <c r="EJF116" s="230"/>
      <c r="EJG116" s="230"/>
      <c r="EJH116" s="230"/>
      <c r="EJI116" s="230"/>
      <c r="EJJ116" s="230"/>
      <c r="EJK116" s="230"/>
      <c r="EJL116" s="230"/>
      <c r="EJM116" s="230"/>
      <c r="EJN116" s="230"/>
      <c r="EJO116" s="230"/>
      <c r="EJP116" s="230"/>
      <c r="EJQ116" s="230"/>
      <c r="EJR116" s="230"/>
      <c r="EJS116" s="230"/>
      <c r="EJT116" s="230"/>
      <c r="EJU116" s="230"/>
      <c r="EJV116" s="230"/>
      <c r="EJW116" s="230"/>
      <c r="EJX116" s="230"/>
      <c r="EJY116" s="230"/>
      <c r="EJZ116" s="230"/>
      <c r="EKA116" s="230"/>
      <c r="EKB116" s="230"/>
      <c r="EKC116" s="230"/>
      <c r="EKD116" s="230"/>
      <c r="EKE116" s="230"/>
      <c r="EKF116" s="230"/>
      <c r="EKG116" s="230"/>
      <c r="EKH116" s="230"/>
      <c r="EKI116" s="230"/>
      <c r="EKJ116" s="230"/>
      <c r="EKK116" s="230"/>
      <c r="EKL116" s="230"/>
      <c r="EKM116" s="230"/>
      <c r="EKN116" s="230"/>
      <c r="EKO116" s="230"/>
      <c r="EKP116" s="230"/>
      <c r="EKQ116" s="230"/>
      <c r="EKR116" s="230"/>
      <c r="EKS116" s="230"/>
      <c r="EKT116" s="230"/>
      <c r="EKU116" s="230"/>
      <c r="EKV116" s="230"/>
      <c r="EKW116" s="230"/>
      <c r="EKX116" s="230"/>
      <c r="EKY116" s="230"/>
      <c r="EKZ116" s="230"/>
      <c r="ELA116" s="230"/>
      <c r="ELB116" s="230"/>
      <c r="ELC116" s="230"/>
      <c r="ELD116" s="230"/>
      <c r="ELE116" s="230"/>
      <c r="ELF116" s="230"/>
      <c r="ELG116" s="230"/>
      <c r="ELH116" s="230"/>
      <c r="ELI116" s="230"/>
      <c r="ELJ116" s="230"/>
      <c r="ELK116" s="230"/>
      <c r="ELL116" s="230"/>
      <c r="ELM116" s="230"/>
      <c r="ELN116" s="230"/>
      <c r="ELO116" s="230"/>
      <c r="ELP116" s="230"/>
      <c r="ELQ116" s="230"/>
      <c r="ELR116" s="230"/>
      <c r="ELS116" s="230"/>
      <c r="ELT116" s="230"/>
      <c r="ELU116" s="230"/>
      <c r="ELV116" s="230"/>
      <c r="ELW116" s="230"/>
      <c r="ELX116" s="230"/>
      <c r="ELY116" s="230"/>
      <c r="ELZ116" s="230"/>
      <c r="EMA116" s="230"/>
      <c r="EMB116" s="230"/>
      <c r="EMC116" s="230"/>
      <c r="EMD116" s="230"/>
      <c r="EME116" s="230"/>
      <c r="EMF116" s="230"/>
      <c r="EMG116" s="230"/>
      <c r="EMH116" s="230"/>
      <c r="EMI116" s="230"/>
      <c r="EMJ116" s="230"/>
      <c r="EMK116" s="230"/>
      <c r="EML116" s="230"/>
      <c r="EMM116" s="230"/>
      <c r="EMN116" s="230"/>
      <c r="EMO116" s="230"/>
      <c r="EMP116" s="230"/>
      <c r="EMQ116" s="230"/>
      <c r="EMR116" s="230"/>
      <c r="EMS116" s="230"/>
      <c r="EMT116" s="230"/>
      <c r="EMU116" s="230"/>
      <c r="EMV116" s="230"/>
      <c r="EMW116" s="230"/>
      <c r="EMX116" s="230"/>
      <c r="EMY116" s="230"/>
      <c r="EMZ116" s="230"/>
      <c r="ENA116" s="230"/>
      <c r="ENB116" s="230"/>
      <c r="ENC116" s="230"/>
      <c r="END116" s="230"/>
      <c r="ENE116" s="230"/>
      <c r="ENF116" s="230"/>
      <c r="ENG116" s="230"/>
      <c r="ENH116" s="230"/>
      <c r="ENI116" s="230"/>
      <c r="ENJ116" s="230"/>
      <c r="ENK116" s="230"/>
      <c r="ENL116" s="230"/>
      <c r="ENM116" s="230"/>
      <c r="ENN116" s="230"/>
      <c r="ENO116" s="230"/>
      <c r="ENP116" s="230"/>
      <c r="ENQ116" s="230"/>
      <c r="ENR116" s="230"/>
      <c r="ENS116" s="230"/>
      <c r="ENT116" s="230"/>
      <c r="ENU116" s="230"/>
      <c r="ENV116" s="230"/>
      <c r="ENW116" s="230"/>
      <c r="ENX116" s="230"/>
      <c r="ENY116" s="230"/>
      <c r="ENZ116" s="230"/>
      <c r="EOA116" s="230"/>
      <c r="EOB116" s="230"/>
      <c r="EOC116" s="230"/>
      <c r="EOD116" s="230"/>
      <c r="EOE116" s="230"/>
      <c r="EOF116" s="230"/>
      <c r="EOG116" s="230"/>
      <c r="EOH116" s="230"/>
      <c r="EOI116" s="230"/>
      <c r="EOJ116" s="230"/>
      <c r="EOK116" s="230"/>
      <c r="EOL116" s="230"/>
      <c r="EOM116" s="230"/>
      <c r="EON116" s="230"/>
      <c r="EOO116" s="230"/>
      <c r="EOP116" s="230"/>
      <c r="EOQ116" s="230"/>
      <c r="EOR116" s="230"/>
      <c r="EOS116" s="230"/>
      <c r="EOT116" s="230"/>
      <c r="EOU116" s="230"/>
      <c r="EOV116" s="230"/>
      <c r="EOW116" s="230"/>
      <c r="EOX116" s="230"/>
      <c r="EOY116" s="230"/>
      <c r="EOZ116" s="230"/>
      <c r="EPA116" s="230"/>
      <c r="EPB116" s="230"/>
      <c r="EPC116" s="230"/>
      <c r="EPD116" s="230"/>
      <c r="EPE116" s="230"/>
      <c r="EPF116" s="230"/>
      <c r="EPG116" s="230"/>
      <c r="EPH116" s="230"/>
      <c r="EPI116" s="230"/>
      <c r="EPJ116" s="230"/>
      <c r="EPK116" s="230"/>
      <c r="EPL116" s="230"/>
      <c r="EPM116" s="230"/>
      <c r="EPN116" s="230"/>
      <c r="EPO116" s="230"/>
      <c r="EPP116" s="230"/>
      <c r="EPQ116" s="230"/>
      <c r="EPR116" s="230"/>
      <c r="EPS116" s="230"/>
      <c r="EPT116" s="230"/>
      <c r="EPU116" s="230"/>
      <c r="EPV116" s="230"/>
      <c r="EPW116" s="230"/>
      <c r="EPX116" s="230"/>
      <c r="EPY116" s="230"/>
      <c r="EPZ116" s="230"/>
      <c r="EQA116" s="230"/>
      <c r="EQB116" s="230"/>
      <c r="EQC116" s="230"/>
      <c r="EQD116" s="230"/>
      <c r="EQE116" s="230"/>
      <c r="EQF116" s="230"/>
      <c r="EQG116" s="230"/>
      <c r="EQH116" s="230"/>
      <c r="EQI116" s="230"/>
      <c r="EQJ116" s="230"/>
      <c r="EQK116" s="230"/>
      <c r="EQL116" s="230"/>
      <c r="EQM116" s="230"/>
      <c r="EQN116" s="230"/>
      <c r="EQO116" s="230"/>
      <c r="EQP116" s="230"/>
      <c r="EQQ116" s="230"/>
      <c r="EQR116" s="230"/>
      <c r="EQS116" s="230"/>
      <c r="EQT116" s="230"/>
      <c r="EQU116" s="230"/>
      <c r="EQV116" s="230"/>
      <c r="EQW116" s="230"/>
      <c r="EQX116" s="230"/>
      <c r="EQY116" s="230"/>
      <c r="EQZ116" s="230"/>
      <c r="ERA116" s="230"/>
      <c r="ERB116" s="230"/>
      <c r="ERC116" s="230"/>
      <c r="ERD116" s="230"/>
      <c r="ERE116" s="230"/>
      <c r="ERF116" s="230"/>
      <c r="ERG116" s="230"/>
      <c r="ERH116" s="230"/>
      <c r="ERI116" s="230"/>
      <c r="ERJ116" s="230"/>
      <c r="ERK116" s="230"/>
      <c r="ERL116" s="230"/>
      <c r="ERM116" s="230"/>
      <c r="ERN116" s="230"/>
      <c r="ERO116" s="230"/>
      <c r="ERP116" s="230"/>
      <c r="ERQ116" s="230"/>
      <c r="ERR116" s="230"/>
      <c r="ERS116" s="230"/>
      <c r="ERT116" s="230"/>
      <c r="ERU116" s="230"/>
      <c r="ERV116" s="230"/>
      <c r="ERW116" s="230"/>
      <c r="ERX116" s="230"/>
      <c r="ERY116" s="230"/>
      <c r="ERZ116" s="230"/>
      <c r="ESA116" s="230"/>
      <c r="ESB116" s="230"/>
      <c r="ESC116" s="230"/>
      <c r="ESD116" s="230"/>
      <c r="ESE116" s="230"/>
      <c r="ESF116" s="230"/>
      <c r="ESG116" s="230"/>
      <c r="ESH116" s="230"/>
      <c r="ESI116" s="230"/>
      <c r="ESJ116" s="230"/>
      <c r="ESK116" s="230"/>
      <c r="ESL116" s="230"/>
      <c r="ESM116" s="230"/>
      <c r="ESN116" s="230"/>
      <c r="ESO116" s="230"/>
      <c r="ESP116" s="230"/>
      <c r="ESQ116" s="230"/>
      <c r="ESR116" s="230"/>
      <c r="ESS116" s="230"/>
      <c r="EST116" s="230"/>
      <c r="ESU116" s="230"/>
      <c r="ESV116" s="230"/>
      <c r="ESW116" s="230"/>
      <c r="ESX116" s="230"/>
      <c r="ESY116" s="230"/>
      <c r="ESZ116" s="230"/>
      <c r="ETA116" s="230"/>
      <c r="ETB116" s="230"/>
      <c r="ETC116" s="230"/>
      <c r="ETD116" s="230"/>
      <c r="ETE116" s="230"/>
      <c r="ETF116" s="230"/>
      <c r="ETG116" s="230"/>
      <c r="ETH116" s="230"/>
      <c r="ETI116" s="230"/>
      <c r="ETJ116" s="230"/>
      <c r="ETK116" s="230"/>
      <c r="ETL116" s="230"/>
      <c r="ETM116" s="230"/>
      <c r="ETN116" s="230"/>
      <c r="ETO116" s="230"/>
      <c r="ETP116" s="230"/>
      <c r="ETQ116" s="230"/>
      <c r="ETR116" s="230"/>
      <c r="ETS116" s="230"/>
      <c r="ETT116" s="230"/>
      <c r="ETU116" s="230"/>
      <c r="ETV116" s="230"/>
      <c r="ETW116" s="230"/>
      <c r="ETX116" s="230"/>
      <c r="ETY116" s="230"/>
      <c r="ETZ116" s="230"/>
      <c r="EUA116" s="230"/>
      <c r="EUB116" s="230"/>
      <c r="EUC116" s="230"/>
      <c r="EUD116" s="230"/>
      <c r="EUE116" s="230"/>
      <c r="EUF116" s="230"/>
      <c r="EUG116" s="230"/>
      <c r="EUH116" s="230"/>
      <c r="EUI116" s="230"/>
      <c r="EUJ116" s="230"/>
      <c r="EUK116" s="230"/>
      <c r="EUL116" s="230"/>
      <c r="EUM116" s="230"/>
      <c r="EUN116" s="230"/>
      <c r="EUO116" s="230"/>
      <c r="EUP116" s="230"/>
      <c r="EUQ116" s="230"/>
      <c r="EUR116" s="230"/>
      <c r="EUS116" s="230"/>
      <c r="EUT116" s="230"/>
      <c r="EUU116" s="230"/>
      <c r="EUV116" s="230"/>
      <c r="EUW116" s="230"/>
      <c r="EUX116" s="230"/>
      <c r="EUY116" s="230"/>
      <c r="EUZ116" s="230"/>
      <c r="EVA116" s="230"/>
      <c r="EVB116" s="230"/>
      <c r="EVC116" s="230"/>
      <c r="EVD116" s="230"/>
      <c r="EVE116" s="230"/>
      <c r="EVF116" s="230"/>
      <c r="EVG116" s="230"/>
      <c r="EVH116" s="230"/>
      <c r="EVI116" s="230"/>
      <c r="EVJ116" s="230"/>
      <c r="EVK116" s="230"/>
      <c r="EVL116" s="230"/>
      <c r="EVM116" s="230"/>
      <c r="EVN116" s="230"/>
      <c r="EVO116" s="230"/>
      <c r="EVP116" s="230"/>
      <c r="EVQ116" s="230"/>
      <c r="EVR116" s="230"/>
      <c r="EVS116" s="230"/>
      <c r="EVT116" s="230"/>
      <c r="EVU116" s="230"/>
      <c r="EVV116" s="230"/>
      <c r="EVW116" s="230"/>
      <c r="EVX116" s="230"/>
      <c r="EVY116" s="230"/>
      <c r="EVZ116" s="230"/>
      <c r="EWA116" s="230"/>
      <c r="EWB116" s="230"/>
      <c r="EWC116" s="230"/>
      <c r="EWD116" s="230"/>
      <c r="EWE116" s="230"/>
      <c r="EWF116" s="230"/>
      <c r="EWG116" s="230"/>
      <c r="EWH116" s="230"/>
      <c r="EWI116" s="230"/>
      <c r="EWJ116" s="230"/>
      <c r="EWK116" s="230"/>
      <c r="EWL116" s="230"/>
      <c r="EWM116" s="230"/>
      <c r="EWN116" s="230"/>
      <c r="EWO116" s="230"/>
      <c r="EWP116" s="230"/>
      <c r="EWQ116" s="230"/>
      <c r="EWR116" s="230"/>
      <c r="EWS116" s="230"/>
      <c r="EWT116" s="230"/>
      <c r="EWU116" s="230"/>
      <c r="EWV116" s="230"/>
      <c r="EWW116" s="230"/>
      <c r="EWX116" s="230"/>
      <c r="EWY116" s="230"/>
      <c r="EWZ116" s="230"/>
      <c r="EXA116" s="230"/>
      <c r="EXB116" s="230"/>
      <c r="EXC116" s="230"/>
      <c r="EXD116" s="230"/>
      <c r="EXE116" s="230"/>
      <c r="EXF116" s="230"/>
      <c r="EXG116" s="230"/>
      <c r="EXH116" s="230"/>
      <c r="EXI116" s="230"/>
      <c r="EXJ116" s="230"/>
      <c r="EXK116" s="230"/>
      <c r="EXL116" s="230"/>
      <c r="EXM116" s="230"/>
      <c r="EXN116" s="230"/>
      <c r="EXO116" s="230"/>
      <c r="EXP116" s="230"/>
      <c r="EXQ116" s="230"/>
      <c r="EXR116" s="230"/>
      <c r="EXS116" s="230"/>
      <c r="EXT116" s="230"/>
      <c r="EXU116" s="230"/>
      <c r="EXV116" s="230"/>
      <c r="EXW116" s="230"/>
      <c r="EXX116" s="230"/>
      <c r="EXY116" s="230"/>
      <c r="EXZ116" s="230"/>
      <c r="EYA116" s="230"/>
      <c r="EYB116" s="230"/>
      <c r="EYC116" s="230"/>
      <c r="EYD116" s="230"/>
      <c r="EYE116" s="230"/>
      <c r="EYF116" s="230"/>
      <c r="EYG116" s="230"/>
      <c r="EYH116" s="230"/>
      <c r="EYI116" s="230"/>
      <c r="EYJ116" s="230"/>
      <c r="EYK116" s="230"/>
      <c r="EYL116" s="230"/>
      <c r="EYM116" s="230"/>
      <c r="EYN116" s="230"/>
      <c r="EYO116" s="230"/>
      <c r="EYP116" s="230"/>
      <c r="EYQ116" s="230"/>
      <c r="EYR116" s="230"/>
      <c r="EYS116" s="230"/>
      <c r="EYT116" s="230"/>
      <c r="EYU116" s="230"/>
      <c r="EYV116" s="230"/>
      <c r="EYW116" s="230"/>
      <c r="EYX116" s="230"/>
      <c r="EYY116" s="230"/>
      <c r="EYZ116" s="230"/>
      <c r="EZA116" s="230"/>
      <c r="EZB116" s="230"/>
      <c r="EZC116" s="230"/>
      <c r="EZD116" s="230"/>
      <c r="EZE116" s="230"/>
      <c r="EZF116" s="230"/>
      <c r="EZG116" s="230"/>
      <c r="EZH116" s="230"/>
      <c r="EZI116" s="230"/>
      <c r="EZJ116" s="230"/>
      <c r="EZK116" s="230"/>
      <c r="EZL116" s="230"/>
      <c r="EZM116" s="230"/>
      <c r="EZN116" s="230"/>
      <c r="EZO116" s="230"/>
      <c r="EZP116" s="230"/>
      <c r="EZQ116" s="230"/>
      <c r="EZR116" s="230"/>
      <c r="EZS116" s="230"/>
      <c r="EZT116" s="230"/>
      <c r="EZU116" s="230"/>
      <c r="EZV116" s="230"/>
      <c r="EZW116" s="230"/>
      <c r="EZX116" s="230"/>
      <c r="EZY116" s="230"/>
      <c r="EZZ116" s="230"/>
      <c r="FAA116" s="230"/>
      <c r="FAB116" s="230"/>
      <c r="FAC116" s="230"/>
      <c r="FAD116" s="230"/>
      <c r="FAE116" s="230"/>
      <c r="FAF116" s="230"/>
      <c r="FAG116" s="230"/>
      <c r="FAH116" s="230"/>
      <c r="FAI116" s="230"/>
      <c r="FAJ116" s="230"/>
      <c r="FAK116" s="230"/>
      <c r="FAL116" s="230"/>
      <c r="FAM116" s="230"/>
      <c r="FAN116" s="230"/>
      <c r="FAO116" s="230"/>
      <c r="FAP116" s="230"/>
      <c r="FAQ116" s="230"/>
      <c r="FAR116" s="230"/>
      <c r="FAS116" s="230"/>
      <c r="FAT116" s="230"/>
      <c r="FAU116" s="230"/>
      <c r="FAV116" s="230"/>
      <c r="FAW116" s="230"/>
      <c r="FAX116" s="230"/>
      <c r="FAY116" s="230"/>
      <c r="FAZ116" s="230"/>
      <c r="FBA116" s="230"/>
      <c r="FBB116" s="230"/>
      <c r="FBC116" s="230"/>
      <c r="FBD116" s="230"/>
      <c r="FBE116" s="230"/>
      <c r="FBF116" s="230"/>
      <c r="FBG116" s="230"/>
      <c r="FBH116" s="230"/>
      <c r="FBI116" s="230"/>
      <c r="FBJ116" s="230"/>
      <c r="FBK116" s="230"/>
      <c r="FBL116" s="230"/>
      <c r="FBM116" s="230"/>
      <c r="FBN116" s="230"/>
      <c r="FBO116" s="230"/>
      <c r="FBP116" s="230"/>
      <c r="FBQ116" s="230"/>
      <c r="FBR116" s="230"/>
      <c r="FBS116" s="230"/>
      <c r="FBT116" s="230"/>
      <c r="FBU116" s="230"/>
      <c r="FBV116" s="230"/>
      <c r="FBW116" s="230"/>
      <c r="FBX116" s="230"/>
      <c r="FBY116" s="230"/>
      <c r="FBZ116" s="230"/>
      <c r="FCA116" s="230"/>
      <c r="FCB116" s="230"/>
      <c r="FCC116" s="230"/>
      <c r="FCD116" s="230"/>
      <c r="FCE116" s="230"/>
      <c r="FCF116" s="230"/>
      <c r="FCG116" s="230"/>
      <c r="FCH116" s="230"/>
      <c r="FCI116" s="230"/>
      <c r="FCJ116" s="230"/>
      <c r="FCK116" s="230"/>
      <c r="FCL116" s="230"/>
      <c r="FCM116" s="230"/>
      <c r="FCN116" s="230"/>
      <c r="FCO116" s="230"/>
      <c r="FCP116" s="230"/>
      <c r="FCQ116" s="230"/>
      <c r="FCR116" s="230"/>
      <c r="FCS116" s="230"/>
      <c r="FCT116" s="230"/>
      <c r="FCU116" s="230"/>
      <c r="FCV116" s="230"/>
      <c r="FCW116" s="230"/>
      <c r="FCX116" s="230"/>
      <c r="FCY116" s="230"/>
      <c r="FCZ116" s="230"/>
      <c r="FDA116" s="230"/>
      <c r="FDB116" s="230"/>
      <c r="FDC116" s="230"/>
      <c r="FDD116" s="230"/>
      <c r="FDE116" s="230"/>
      <c r="FDF116" s="230"/>
      <c r="FDG116" s="230"/>
      <c r="FDH116" s="230"/>
      <c r="FDI116" s="230"/>
      <c r="FDJ116" s="230"/>
      <c r="FDK116" s="230"/>
      <c r="FDL116" s="230"/>
      <c r="FDM116" s="230"/>
      <c r="FDN116" s="230"/>
      <c r="FDO116" s="230"/>
      <c r="FDP116" s="230"/>
      <c r="FDQ116" s="230"/>
      <c r="FDR116" s="230"/>
      <c r="FDS116" s="230"/>
      <c r="FDT116" s="230"/>
      <c r="FDU116" s="230"/>
      <c r="FDV116" s="230"/>
      <c r="FDW116" s="230"/>
      <c r="FDX116" s="230"/>
      <c r="FDY116" s="230"/>
      <c r="FDZ116" s="230"/>
      <c r="FEA116" s="230"/>
      <c r="FEB116" s="230"/>
      <c r="FEC116" s="230"/>
      <c r="FED116" s="230"/>
      <c r="FEE116" s="230"/>
      <c r="FEF116" s="230"/>
      <c r="FEG116" s="230"/>
      <c r="FEH116" s="230"/>
      <c r="FEI116" s="230"/>
      <c r="FEJ116" s="230"/>
      <c r="FEK116" s="230"/>
      <c r="FEL116" s="230"/>
      <c r="FEM116" s="230"/>
      <c r="FEN116" s="230"/>
      <c r="FEO116" s="230"/>
      <c r="FEP116" s="230"/>
      <c r="FEQ116" s="230"/>
      <c r="FER116" s="230"/>
      <c r="FES116" s="230"/>
      <c r="FET116" s="230"/>
      <c r="FEU116" s="230"/>
      <c r="FEV116" s="230"/>
      <c r="FEW116" s="230"/>
      <c r="FEX116" s="230"/>
      <c r="FEY116" s="230"/>
      <c r="FEZ116" s="230"/>
      <c r="FFA116" s="230"/>
      <c r="FFB116" s="230"/>
      <c r="FFC116" s="230"/>
      <c r="FFD116" s="230"/>
      <c r="FFE116" s="230"/>
      <c r="FFF116" s="230"/>
      <c r="FFG116" s="230"/>
      <c r="FFH116" s="230"/>
      <c r="FFI116" s="230"/>
      <c r="FFJ116" s="230"/>
      <c r="FFK116" s="230"/>
      <c r="FFL116" s="230"/>
      <c r="FFM116" s="230"/>
      <c r="FFN116" s="230"/>
      <c r="FFO116" s="230"/>
      <c r="FFP116" s="230"/>
      <c r="FFQ116" s="230"/>
      <c r="FFR116" s="230"/>
      <c r="FFS116" s="230"/>
      <c r="FFT116" s="230"/>
      <c r="FFU116" s="230"/>
      <c r="FFV116" s="230"/>
      <c r="FFW116" s="230"/>
      <c r="FFX116" s="230"/>
      <c r="FFY116" s="230"/>
      <c r="FFZ116" s="230"/>
      <c r="FGA116" s="230"/>
      <c r="FGB116" s="230"/>
      <c r="FGC116" s="230"/>
      <c r="FGD116" s="230"/>
      <c r="FGE116" s="230"/>
      <c r="FGF116" s="230"/>
      <c r="FGG116" s="230"/>
      <c r="FGH116" s="230"/>
      <c r="FGI116" s="230"/>
      <c r="FGJ116" s="230"/>
      <c r="FGK116" s="230"/>
      <c r="FGL116" s="230"/>
      <c r="FGM116" s="230"/>
      <c r="FGN116" s="230"/>
      <c r="FGO116" s="230"/>
      <c r="FGP116" s="230"/>
      <c r="FGQ116" s="230"/>
      <c r="FGR116" s="230"/>
      <c r="FGS116" s="230"/>
      <c r="FGT116" s="230"/>
      <c r="FGU116" s="230"/>
      <c r="FGV116" s="230"/>
      <c r="FGW116" s="230"/>
      <c r="FGX116" s="230"/>
      <c r="FGY116" s="230"/>
      <c r="FGZ116" s="230"/>
      <c r="FHA116" s="230"/>
      <c r="FHB116" s="230"/>
      <c r="FHC116" s="230"/>
      <c r="FHD116" s="230"/>
      <c r="FHE116" s="230"/>
      <c r="FHF116" s="230"/>
      <c r="FHG116" s="230"/>
      <c r="FHH116" s="230"/>
      <c r="FHI116" s="230"/>
      <c r="FHJ116" s="230"/>
      <c r="FHK116" s="230"/>
      <c r="FHL116" s="230"/>
      <c r="FHM116" s="230"/>
      <c r="FHN116" s="230"/>
      <c r="FHO116" s="230"/>
      <c r="FHP116" s="230"/>
      <c r="FHQ116" s="230"/>
      <c r="FHR116" s="230"/>
      <c r="FHS116" s="230"/>
      <c r="FHT116" s="230"/>
      <c r="FHU116" s="230"/>
      <c r="FHV116" s="230"/>
      <c r="FHW116" s="230"/>
      <c r="FHX116" s="230"/>
      <c r="FHY116" s="230"/>
      <c r="FHZ116" s="230"/>
      <c r="FIA116" s="230"/>
      <c r="FIB116" s="230"/>
      <c r="FIC116" s="230"/>
      <c r="FID116" s="230"/>
      <c r="FIE116" s="230"/>
      <c r="FIF116" s="230"/>
      <c r="FIG116" s="230"/>
      <c r="FIH116" s="230"/>
      <c r="FII116" s="230"/>
      <c r="FIJ116" s="230"/>
      <c r="FIK116" s="230"/>
      <c r="FIL116" s="230"/>
      <c r="FIM116" s="230"/>
      <c r="FIN116" s="230"/>
      <c r="FIO116" s="230"/>
      <c r="FIP116" s="230"/>
      <c r="FIQ116" s="230"/>
      <c r="FIR116" s="230"/>
      <c r="FIS116" s="230"/>
      <c r="FIT116" s="230"/>
      <c r="FIU116" s="230"/>
      <c r="FIV116" s="230"/>
      <c r="FIW116" s="230"/>
      <c r="FIX116" s="230"/>
      <c r="FIY116" s="230"/>
      <c r="FIZ116" s="230"/>
      <c r="FJA116" s="230"/>
      <c r="FJB116" s="230"/>
      <c r="FJC116" s="230"/>
      <c r="FJD116" s="230"/>
      <c r="FJE116" s="230"/>
      <c r="FJF116" s="230"/>
      <c r="FJG116" s="230"/>
      <c r="FJH116" s="230"/>
      <c r="FJI116" s="230"/>
      <c r="FJJ116" s="230"/>
      <c r="FJK116" s="230"/>
      <c r="FJL116" s="230"/>
      <c r="FJM116" s="230"/>
      <c r="FJN116" s="230"/>
      <c r="FJO116" s="230"/>
      <c r="FJP116" s="230"/>
      <c r="FJQ116" s="230"/>
      <c r="FJR116" s="230"/>
      <c r="FJS116" s="230"/>
      <c r="FJT116" s="230"/>
      <c r="FJU116" s="230"/>
      <c r="FJV116" s="230"/>
      <c r="FJW116" s="230"/>
      <c r="FJX116" s="230"/>
      <c r="FJY116" s="230"/>
      <c r="FJZ116" s="230"/>
      <c r="FKA116" s="230"/>
      <c r="FKB116" s="230"/>
      <c r="FKC116" s="230"/>
      <c r="FKD116" s="230"/>
      <c r="FKE116" s="230"/>
      <c r="FKF116" s="230"/>
      <c r="FKG116" s="230"/>
      <c r="FKH116" s="230"/>
      <c r="FKI116" s="230"/>
      <c r="FKJ116" s="230"/>
      <c r="FKK116" s="230"/>
      <c r="FKL116" s="230"/>
      <c r="FKM116" s="230"/>
      <c r="FKN116" s="230"/>
      <c r="FKO116" s="230"/>
      <c r="FKP116" s="230"/>
      <c r="FKQ116" s="230"/>
      <c r="FKR116" s="230"/>
      <c r="FKS116" s="230"/>
      <c r="FKT116" s="230"/>
      <c r="FKU116" s="230"/>
      <c r="FKV116" s="230"/>
      <c r="FKW116" s="230"/>
      <c r="FKX116" s="230"/>
      <c r="FKY116" s="230"/>
      <c r="FKZ116" s="230"/>
      <c r="FLA116" s="230"/>
      <c r="FLB116" s="230"/>
      <c r="FLC116" s="230"/>
      <c r="FLD116" s="230"/>
      <c r="FLE116" s="230"/>
      <c r="FLF116" s="230"/>
      <c r="FLG116" s="230"/>
      <c r="FLH116" s="230"/>
      <c r="FLI116" s="230"/>
      <c r="FLJ116" s="230"/>
      <c r="FLK116" s="230"/>
      <c r="FLL116" s="230"/>
      <c r="FLM116" s="230"/>
      <c r="FLN116" s="230"/>
      <c r="FLO116" s="230"/>
      <c r="FLP116" s="230"/>
      <c r="FLQ116" s="230"/>
      <c r="FLR116" s="230"/>
      <c r="FLS116" s="230"/>
      <c r="FLT116" s="230"/>
      <c r="FLU116" s="230"/>
      <c r="FLV116" s="230"/>
      <c r="FLW116" s="230"/>
      <c r="FLX116" s="230"/>
      <c r="FLY116" s="230"/>
      <c r="FLZ116" s="230"/>
      <c r="FMA116" s="230"/>
      <c r="FMB116" s="230"/>
      <c r="FMC116" s="230"/>
      <c r="FMD116" s="230"/>
      <c r="FME116" s="230"/>
      <c r="FMF116" s="230"/>
      <c r="FMG116" s="230"/>
      <c r="FMH116" s="230"/>
      <c r="FMI116" s="230"/>
      <c r="FMJ116" s="230"/>
      <c r="FMK116" s="230"/>
      <c r="FML116" s="230"/>
      <c r="FMM116" s="230"/>
      <c r="FMN116" s="230"/>
      <c r="FMO116" s="230"/>
      <c r="FMP116" s="230"/>
      <c r="FMQ116" s="230"/>
      <c r="FMR116" s="230"/>
      <c r="FMS116" s="230"/>
      <c r="FMT116" s="230"/>
      <c r="FMU116" s="230"/>
      <c r="FMV116" s="230"/>
      <c r="FMW116" s="230"/>
      <c r="FMX116" s="230"/>
      <c r="FMY116" s="230"/>
      <c r="FMZ116" s="230"/>
      <c r="FNA116" s="230"/>
      <c r="FNB116" s="230"/>
      <c r="FNC116" s="230"/>
      <c r="FND116" s="230"/>
      <c r="FNE116" s="230"/>
      <c r="FNF116" s="230"/>
      <c r="FNG116" s="230"/>
      <c r="FNH116" s="230"/>
      <c r="FNI116" s="230"/>
      <c r="FNJ116" s="230"/>
      <c r="FNK116" s="230"/>
      <c r="FNL116" s="230"/>
      <c r="FNM116" s="230"/>
      <c r="FNN116" s="230"/>
      <c r="FNO116" s="230"/>
      <c r="FNP116" s="230"/>
      <c r="FNQ116" s="230"/>
      <c r="FNR116" s="230"/>
      <c r="FNS116" s="230"/>
      <c r="FNT116" s="230"/>
      <c r="FNU116" s="230"/>
      <c r="FNV116" s="230"/>
      <c r="FNW116" s="230"/>
      <c r="FNX116" s="230"/>
      <c r="FNY116" s="230"/>
      <c r="FNZ116" s="230"/>
      <c r="FOA116" s="230"/>
      <c r="FOB116" s="230"/>
      <c r="FOC116" s="230"/>
      <c r="FOD116" s="230"/>
      <c r="FOE116" s="230"/>
      <c r="FOF116" s="230"/>
      <c r="FOG116" s="230"/>
      <c r="FOH116" s="230"/>
      <c r="FOI116" s="230"/>
      <c r="FOJ116" s="230"/>
      <c r="FOK116" s="230"/>
      <c r="FOL116" s="230"/>
      <c r="FOM116" s="230"/>
      <c r="FON116" s="230"/>
      <c r="FOO116" s="230"/>
      <c r="FOP116" s="230"/>
      <c r="FOQ116" s="230"/>
      <c r="FOR116" s="230"/>
      <c r="FOS116" s="230"/>
      <c r="FOT116" s="230"/>
      <c r="FOU116" s="230"/>
      <c r="FOV116" s="230"/>
      <c r="FOW116" s="230"/>
      <c r="FOX116" s="230"/>
      <c r="FOY116" s="230"/>
      <c r="FOZ116" s="230"/>
      <c r="FPA116" s="230"/>
      <c r="FPB116" s="230"/>
      <c r="FPC116" s="230"/>
      <c r="FPD116" s="230"/>
      <c r="FPE116" s="230"/>
      <c r="FPF116" s="230"/>
      <c r="FPG116" s="230"/>
      <c r="FPH116" s="230"/>
      <c r="FPI116" s="230"/>
      <c r="FPJ116" s="230"/>
      <c r="FPK116" s="230"/>
      <c r="FPL116" s="230"/>
      <c r="FPM116" s="230"/>
      <c r="FPN116" s="230"/>
      <c r="FPO116" s="230"/>
      <c r="FPP116" s="230"/>
      <c r="FPQ116" s="230"/>
      <c r="FPR116" s="230"/>
      <c r="FPS116" s="230"/>
      <c r="FPT116" s="230"/>
      <c r="FPU116" s="230"/>
      <c r="FPV116" s="230"/>
      <c r="FPW116" s="230"/>
      <c r="FPX116" s="230"/>
      <c r="FPY116" s="230"/>
      <c r="FPZ116" s="230"/>
      <c r="FQA116" s="230"/>
      <c r="FQB116" s="230"/>
      <c r="FQC116" s="230"/>
      <c r="FQD116" s="230"/>
      <c r="FQE116" s="230"/>
      <c r="FQF116" s="230"/>
      <c r="FQG116" s="230"/>
      <c r="FQH116" s="230"/>
      <c r="FQI116" s="230"/>
      <c r="FQJ116" s="230"/>
      <c r="FQK116" s="230"/>
      <c r="FQL116" s="230"/>
      <c r="FQM116" s="230"/>
      <c r="FQN116" s="230"/>
      <c r="FQO116" s="230"/>
      <c r="FQP116" s="230"/>
      <c r="FQQ116" s="230"/>
      <c r="FQR116" s="230"/>
      <c r="FQS116" s="230"/>
      <c r="FQT116" s="230"/>
      <c r="FQU116" s="230"/>
      <c r="FQV116" s="230"/>
      <c r="FQW116" s="230"/>
      <c r="FQX116" s="230"/>
      <c r="FQY116" s="230"/>
      <c r="FQZ116" s="230"/>
      <c r="FRA116" s="230"/>
      <c r="FRB116" s="230"/>
      <c r="FRC116" s="230"/>
      <c r="FRD116" s="230"/>
      <c r="FRE116" s="230"/>
      <c r="FRF116" s="230"/>
      <c r="FRG116" s="230"/>
      <c r="FRH116" s="230"/>
      <c r="FRI116" s="230"/>
      <c r="FRJ116" s="230"/>
      <c r="FRK116" s="230"/>
      <c r="FRL116" s="230"/>
      <c r="FRM116" s="230"/>
      <c r="FRN116" s="230"/>
      <c r="FRO116" s="230"/>
      <c r="FRP116" s="230"/>
      <c r="FRQ116" s="230"/>
      <c r="FRR116" s="230"/>
      <c r="FRS116" s="230"/>
      <c r="FRT116" s="230"/>
      <c r="FRU116" s="230"/>
      <c r="FRV116" s="230"/>
      <c r="FRW116" s="230"/>
      <c r="FRX116" s="230"/>
      <c r="FRY116" s="230"/>
      <c r="FRZ116" s="230"/>
      <c r="FSA116" s="230"/>
      <c r="FSB116" s="230"/>
      <c r="FSC116" s="230"/>
      <c r="FSD116" s="230"/>
      <c r="FSE116" s="230"/>
      <c r="FSF116" s="230"/>
      <c r="FSG116" s="230"/>
      <c r="FSH116" s="230"/>
      <c r="FSI116" s="230"/>
      <c r="FSJ116" s="230"/>
      <c r="FSK116" s="230"/>
      <c r="FSL116" s="230"/>
      <c r="FSM116" s="230"/>
      <c r="FSN116" s="230"/>
      <c r="FSO116" s="230"/>
      <c r="FSP116" s="230"/>
      <c r="FSQ116" s="230"/>
      <c r="FSR116" s="230"/>
      <c r="FSS116" s="230"/>
      <c r="FST116" s="230"/>
      <c r="FSU116" s="230"/>
      <c r="FSV116" s="230"/>
      <c r="FSW116" s="230"/>
      <c r="FSX116" s="230"/>
      <c r="FSY116" s="230"/>
      <c r="FSZ116" s="230"/>
      <c r="FTA116" s="230"/>
      <c r="FTB116" s="230"/>
      <c r="FTC116" s="230"/>
      <c r="FTD116" s="230"/>
      <c r="FTE116" s="230"/>
      <c r="FTF116" s="230"/>
      <c r="FTG116" s="230"/>
      <c r="FTH116" s="230"/>
      <c r="FTI116" s="230"/>
      <c r="FTJ116" s="230"/>
      <c r="FTK116" s="230"/>
      <c r="FTL116" s="230"/>
      <c r="FTM116" s="230"/>
      <c r="FTN116" s="230"/>
      <c r="FTO116" s="230"/>
      <c r="FTP116" s="230"/>
      <c r="FTQ116" s="230"/>
      <c r="FTR116" s="230"/>
      <c r="FTS116" s="230"/>
      <c r="FTT116" s="230"/>
      <c r="FTU116" s="230"/>
      <c r="FTV116" s="230"/>
      <c r="FTW116" s="230"/>
      <c r="FTX116" s="230"/>
      <c r="FTY116" s="230"/>
      <c r="FTZ116" s="230"/>
      <c r="FUA116" s="230"/>
      <c r="FUB116" s="230"/>
      <c r="FUC116" s="230"/>
      <c r="FUD116" s="230"/>
      <c r="FUE116" s="230"/>
      <c r="FUF116" s="230"/>
      <c r="FUG116" s="230"/>
      <c r="FUH116" s="230"/>
      <c r="FUI116" s="230"/>
      <c r="FUJ116" s="230"/>
      <c r="FUK116" s="230"/>
      <c r="FUL116" s="230"/>
      <c r="FUM116" s="230"/>
      <c r="FUN116" s="230"/>
      <c r="FUO116" s="230"/>
      <c r="FUP116" s="230"/>
      <c r="FUQ116" s="230"/>
      <c r="FUR116" s="230"/>
      <c r="FUS116" s="230"/>
      <c r="FUT116" s="230"/>
      <c r="FUU116" s="230"/>
      <c r="FUV116" s="230"/>
      <c r="FUW116" s="230"/>
      <c r="FUX116" s="230"/>
      <c r="FUY116" s="230"/>
      <c r="FUZ116" s="230"/>
      <c r="FVA116" s="230"/>
      <c r="FVB116" s="230"/>
      <c r="FVC116" s="230"/>
      <c r="FVD116" s="230"/>
      <c r="FVE116" s="230"/>
      <c r="FVF116" s="230"/>
      <c r="FVG116" s="230"/>
      <c r="FVH116" s="230"/>
      <c r="FVI116" s="230"/>
      <c r="FVJ116" s="230"/>
      <c r="FVK116" s="230"/>
      <c r="FVL116" s="230"/>
      <c r="FVM116" s="230"/>
      <c r="FVN116" s="230"/>
      <c r="FVO116" s="230"/>
      <c r="FVP116" s="230"/>
      <c r="FVQ116" s="230"/>
      <c r="FVR116" s="230"/>
      <c r="FVS116" s="230"/>
      <c r="FVT116" s="230"/>
      <c r="FVU116" s="230"/>
      <c r="FVV116" s="230"/>
      <c r="FVW116" s="230"/>
      <c r="FVX116" s="230"/>
      <c r="FVY116" s="230"/>
      <c r="FVZ116" s="230"/>
      <c r="FWA116" s="230"/>
      <c r="FWB116" s="230"/>
      <c r="FWC116" s="230"/>
      <c r="FWD116" s="230"/>
      <c r="FWE116" s="230"/>
      <c r="FWF116" s="230"/>
      <c r="FWG116" s="230"/>
      <c r="FWH116" s="230"/>
      <c r="FWI116" s="230"/>
      <c r="FWJ116" s="230"/>
      <c r="FWK116" s="230"/>
      <c r="FWL116" s="230"/>
      <c r="FWM116" s="230"/>
      <c r="FWN116" s="230"/>
      <c r="FWO116" s="230"/>
      <c r="FWP116" s="230"/>
      <c r="FWQ116" s="230"/>
      <c r="FWR116" s="230"/>
      <c r="FWS116" s="230"/>
      <c r="FWT116" s="230"/>
      <c r="FWU116" s="230"/>
      <c r="FWV116" s="230"/>
      <c r="FWW116" s="230"/>
      <c r="FWX116" s="230"/>
      <c r="FWY116" s="230"/>
      <c r="FWZ116" s="230"/>
      <c r="FXA116" s="230"/>
      <c r="FXB116" s="230"/>
      <c r="FXC116" s="230"/>
      <c r="FXD116" s="230"/>
      <c r="FXE116" s="230"/>
      <c r="FXF116" s="230"/>
      <c r="FXG116" s="230"/>
      <c r="FXH116" s="230"/>
      <c r="FXI116" s="230"/>
      <c r="FXJ116" s="230"/>
      <c r="FXK116" s="230"/>
      <c r="FXL116" s="230"/>
      <c r="FXM116" s="230"/>
      <c r="FXN116" s="230"/>
      <c r="FXO116" s="230"/>
      <c r="FXP116" s="230"/>
      <c r="FXQ116" s="230"/>
      <c r="FXR116" s="230"/>
      <c r="FXS116" s="230"/>
      <c r="FXT116" s="230"/>
      <c r="FXU116" s="230"/>
      <c r="FXV116" s="230"/>
      <c r="FXW116" s="230"/>
      <c r="FXX116" s="230"/>
      <c r="FXY116" s="230"/>
      <c r="FXZ116" s="230"/>
      <c r="FYA116" s="230"/>
      <c r="FYB116" s="230"/>
      <c r="FYC116" s="230"/>
      <c r="FYD116" s="230"/>
      <c r="FYE116" s="230"/>
      <c r="FYF116" s="230"/>
      <c r="FYG116" s="230"/>
      <c r="FYH116" s="230"/>
      <c r="FYI116" s="230"/>
      <c r="FYJ116" s="230"/>
      <c r="FYK116" s="230"/>
      <c r="FYL116" s="230"/>
      <c r="FYM116" s="230"/>
      <c r="FYN116" s="230"/>
      <c r="FYO116" s="230"/>
      <c r="FYP116" s="230"/>
      <c r="FYQ116" s="230"/>
      <c r="FYR116" s="230"/>
      <c r="FYS116" s="230"/>
      <c r="FYT116" s="230"/>
      <c r="FYU116" s="230"/>
      <c r="FYV116" s="230"/>
      <c r="FYW116" s="230"/>
      <c r="FYX116" s="230"/>
      <c r="FYY116" s="230"/>
      <c r="FYZ116" s="230"/>
      <c r="FZA116" s="230"/>
      <c r="FZB116" s="230"/>
      <c r="FZC116" s="230"/>
      <c r="FZD116" s="230"/>
      <c r="FZE116" s="230"/>
      <c r="FZF116" s="230"/>
      <c r="FZG116" s="230"/>
      <c r="FZH116" s="230"/>
      <c r="FZI116" s="230"/>
      <c r="FZJ116" s="230"/>
      <c r="FZK116" s="230"/>
      <c r="FZL116" s="230"/>
      <c r="FZM116" s="230"/>
      <c r="FZN116" s="230"/>
      <c r="FZO116" s="230"/>
      <c r="FZP116" s="230"/>
      <c r="FZQ116" s="230"/>
      <c r="FZR116" s="230"/>
      <c r="FZS116" s="230"/>
      <c r="FZT116" s="230"/>
      <c r="FZU116" s="230"/>
      <c r="FZV116" s="230"/>
      <c r="FZW116" s="230"/>
      <c r="FZX116" s="230"/>
      <c r="FZY116" s="230"/>
      <c r="FZZ116" s="230"/>
      <c r="GAA116" s="230"/>
      <c r="GAB116" s="230"/>
      <c r="GAC116" s="230"/>
      <c r="GAD116" s="230"/>
      <c r="GAE116" s="230"/>
      <c r="GAF116" s="230"/>
      <c r="GAG116" s="230"/>
      <c r="GAH116" s="230"/>
      <c r="GAI116" s="230"/>
      <c r="GAJ116" s="230"/>
      <c r="GAK116" s="230"/>
      <c r="GAL116" s="230"/>
      <c r="GAM116" s="230"/>
      <c r="GAN116" s="230"/>
      <c r="GAO116" s="230"/>
      <c r="GAP116" s="230"/>
      <c r="GAQ116" s="230"/>
      <c r="GAR116" s="230"/>
      <c r="GAS116" s="230"/>
      <c r="GAT116" s="230"/>
      <c r="GAU116" s="230"/>
      <c r="GAV116" s="230"/>
      <c r="GAW116" s="230"/>
      <c r="GAX116" s="230"/>
      <c r="GAY116" s="230"/>
      <c r="GAZ116" s="230"/>
      <c r="GBA116" s="230"/>
      <c r="GBB116" s="230"/>
      <c r="GBC116" s="230"/>
      <c r="GBD116" s="230"/>
      <c r="GBE116" s="230"/>
      <c r="GBF116" s="230"/>
      <c r="GBG116" s="230"/>
      <c r="GBH116" s="230"/>
      <c r="GBI116" s="230"/>
      <c r="GBJ116" s="230"/>
      <c r="GBK116" s="230"/>
      <c r="GBL116" s="230"/>
      <c r="GBM116" s="230"/>
      <c r="GBN116" s="230"/>
      <c r="GBO116" s="230"/>
      <c r="GBP116" s="230"/>
      <c r="GBQ116" s="230"/>
      <c r="GBR116" s="230"/>
      <c r="GBS116" s="230"/>
      <c r="GBT116" s="230"/>
      <c r="GBU116" s="230"/>
      <c r="GBV116" s="230"/>
      <c r="GBW116" s="230"/>
      <c r="GBX116" s="230"/>
      <c r="GBY116" s="230"/>
      <c r="GBZ116" s="230"/>
      <c r="GCA116" s="230"/>
      <c r="GCB116" s="230"/>
      <c r="GCC116" s="230"/>
      <c r="GCD116" s="230"/>
      <c r="GCE116" s="230"/>
      <c r="GCF116" s="230"/>
      <c r="GCG116" s="230"/>
      <c r="GCH116" s="230"/>
      <c r="GCI116" s="230"/>
      <c r="GCJ116" s="230"/>
      <c r="GCK116" s="230"/>
      <c r="GCL116" s="230"/>
      <c r="GCM116" s="230"/>
      <c r="GCN116" s="230"/>
      <c r="GCO116" s="230"/>
      <c r="GCP116" s="230"/>
      <c r="GCQ116" s="230"/>
      <c r="GCR116" s="230"/>
      <c r="GCS116" s="230"/>
      <c r="GCT116" s="230"/>
      <c r="GCU116" s="230"/>
      <c r="GCV116" s="230"/>
      <c r="GCW116" s="230"/>
      <c r="GCX116" s="230"/>
      <c r="GCY116" s="230"/>
      <c r="GCZ116" s="230"/>
      <c r="GDA116" s="230"/>
      <c r="GDB116" s="230"/>
      <c r="GDC116" s="230"/>
      <c r="GDD116" s="230"/>
      <c r="GDE116" s="230"/>
      <c r="GDF116" s="230"/>
      <c r="GDG116" s="230"/>
      <c r="GDH116" s="230"/>
      <c r="GDI116" s="230"/>
      <c r="GDJ116" s="230"/>
      <c r="GDK116" s="230"/>
      <c r="GDL116" s="230"/>
      <c r="GDM116" s="230"/>
      <c r="GDN116" s="230"/>
      <c r="GDO116" s="230"/>
      <c r="GDP116" s="230"/>
      <c r="GDQ116" s="230"/>
      <c r="GDR116" s="230"/>
      <c r="GDS116" s="230"/>
      <c r="GDT116" s="230"/>
      <c r="GDU116" s="230"/>
      <c r="GDV116" s="230"/>
      <c r="GDW116" s="230"/>
      <c r="GDX116" s="230"/>
      <c r="GDY116" s="230"/>
      <c r="GDZ116" s="230"/>
      <c r="GEA116" s="230"/>
      <c r="GEB116" s="230"/>
      <c r="GEC116" s="230"/>
      <c r="GED116" s="230"/>
      <c r="GEE116" s="230"/>
      <c r="GEF116" s="230"/>
      <c r="GEG116" s="230"/>
      <c r="GEH116" s="230"/>
      <c r="GEI116" s="230"/>
      <c r="GEJ116" s="230"/>
      <c r="GEK116" s="230"/>
      <c r="GEL116" s="230"/>
      <c r="GEM116" s="230"/>
      <c r="GEN116" s="230"/>
      <c r="GEO116" s="230"/>
      <c r="GEP116" s="230"/>
      <c r="GEQ116" s="230"/>
      <c r="GER116" s="230"/>
      <c r="GES116" s="230"/>
      <c r="GET116" s="230"/>
      <c r="GEU116" s="230"/>
      <c r="GEV116" s="230"/>
      <c r="GEW116" s="230"/>
      <c r="GEX116" s="230"/>
      <c r="GEY116" s="230"/>
      <c r="GEZ116" s="230"/>
      <c r="GFA116" s="230"/>
      <c r="GFB116" s="230"/>
      <c r="GFC116" s="230"/>
      <c r="GFD116" s="230"/>
      <c r="GFE116" s="230"/>
      <c r="GFF116" s="230"/>
      <c r="GFG116" s="230"/>
      <c r="GFH116" s="230"/>
      <c r="GFI116" s="230"/>
      <c r="GFJ116" s="230"/>
      <c r="GFK116" s="230"/>
      <c r="GFL116" s="230"/>
      <c r="GFM116" s="230"/>
      <c r="GFN116" s="230"/>
      <c r="GFO116" s="230"/>
      <c r="GFP116" s="230"/>
      <c r="GFQ116" s="230"/>
      <c r="GFR116" s="230"/>
      <c r="GFS116" s="230"/>
      <c r="GFT116" s="230"/>
      <c r="GFU116" s="230"/>
      <c r="GFV116" s="230"/>
      <c r="GFW116" s="230"/>
      <c r="GFX116" s="230"/>
      <c r="GFY116" s="230"/>
      <c r="GFZ116" s="230"/>
      <c r="GGA116" s="230"/>
      <c r="GGB116" s="230"/>
      <c r="GGC116" s="230"/>
      <c r="GGD116" s="230"/>
      <c r="GGE116" s="230"/>
      <c r="GGF116" s="230"/>
      <c r="GGG116" s="230"/>
      <c r="GGH116" s="230"/>
      <c r="GGI116" s="230"/>
      <c r="GGJ116" s="230"/>
      <c r="GGK116" s="230"/>
      <c r="GGL116" s="230"/>
      <c r="GGM116" s="230"/>
      <c r="GGN116" s="230"/>
      <c r="GGO116" s="230"/>
      <c r="GGP116" s="230"/>
      <c r="GGQ116" s="230"/>
      <c r="GGR116" s="230"/>
      <c r="GGS116" s="230"/>
      <c r="GGT116" s="230"/>
      <c r="GGU116" s="230"/>
      <c r="GGV116" s="230"/>
      <c r="GGW116" s="230"/>
      <c r="GGX116" s="230"/>
      <c r="GGY116" s="230"/>
      <c r="GGZ116" s="230"/>
      <c r="GHA116" s="230"/>
      <c r="GHB116" s="230"/>
      <c r="GHC116" s="230"/>
      <c r="GHD116" s="230"/>
      <c r="GHE116" s="230"/>
      <c r="GHF116" s="230"/>
      <c r="GHG116" s="230"/>
      <c r="GHH116" s="230"/>
      <c r="GHI116" s="230"/>
      <c r="GHJ116" s="230"/>
      <c r="GHK116" s="230"/>
      <c r="GHL116" s="230"/>
      <c r="GHM116" s="230"/>
      <c r="GHN116" s="230"/>
      <c r="GHO116" s="230"/>
      <c r="GHP116" s="230"/>
      <c r="GHQ116" s="230"/>
      <c r="GHR116" s="230"/>
      <c r="GHS116" s="230"/>
      <c r="GHT116" s="230"/>
      <c r="GHU116" s="230"/>
      <c r="GHV116" s="230"/>
      <c r="GHW116" s="230"/>
      <c r="GHX116" s="230"/>
      <c r="GHY116" s="230"/>
      <c r="GHZ116" s="230"/>
      <c r="GIA116" s="230"/>
      <c r="GIB116" s="230"/>
      <c r="GIC116" s="230"/>
      <c r="GID116" s="230"/>
      <c r="GIE116" s="230"/>
      <c r="GIF116" s="230"/>
      <c r="GIG116" s="230"/>
      <c r="GIH116" s="230"/>
      <c r="GII116" s="230"/>
      <c r="GIJ116" s="230"/>
      <c r="GIK116" s="230"/>
      <c r="GIL116" s="230"/>
      <c r="GIM116" s="230"/>
      <c r="GIN116" s="230"/>
      <c r="GIO116" s="230"/>
      <c r="GIP116" s="230"/>
      <c r="GIQ116" s="230"/>
      <c r="GIR116" s="230"/>
      <c r="GIS116" s="230"/>
      <c r="GIT116" s="230"/>
      <c r="GIU116" s="230"/>
      <c r="GIV116" s="230"/>
      <c r="GIW116" s="230"/>
      <c r="GIX116" s="230"/>
      <c r="GIY116" s="230"/>
      <c r="GIZ116" s="230"/>
      <c r="GJA116" s="230"/>
      <c r="GJB116" s="230"/>
      <c r="GJC116" s="230"/>
      <c r="GJD116" s="230"/>
      <c r="GJE116" s="230"/>
      <c r="GJF116" s="230"/>
      <c r="GJG116" s="230"/>
      <c r="GJH116" s="230"/>
      <c r="GJI116" s="230"/>
      <c r="GJJ116" s="230"/>
      <c r="GJK116" s="230"/>
      <c r="GJL116" s="230"/>
      <c r="GJM116" s="230"/>
      <c r="GJN116" s="230"/>
      <c r="GJO116" s="230"/>
      <c r="GJP116" s="230"/>
      <c r="GJQ116" s="230"/>
      <c r="GJR116" s="230"/>
      <c r="GJS116" s="230"/>
      <c r="GJT116" s="230"/>
      <c r="GJU116" s="230"/>
      <c r="GJV116" s="230"/>
      <c r="GJW116" s="230"/>
      <c r="GJX116" s="230"/>
      <c r="GJY116" s="230"/>
      <c r="GJZ116" s="230"/>
      <c r="GKA116" s="230"/>
      <c r="GKB116" s="230"/>
      <c r="GKC116" s="230"/>
      <c r="GKD116" s="230"/>
      <c r="GKE116" s="230"/>
      <c r="GKF116" s="230"/>
      <c r="GKG116" s="230"/>
      <c r="GKH116" s="230"/>
      <c r="GKI116" s="230"/>
      <c r="GKJ116" s="230"/>
      <c r="GKK116" s="230"/>
      <c r="GKL116" s="230"/>
      <c r="GKM116" s="230"/>
      <c r="GKN116" s="230"/>
      <c r="GKO116" s="230"/>
      <c r="GKP116" s="230"/>
      <c r="GKQ116" s="230"/>
      <c r="GKR116" s="230"/>
      <c r="GKS116" s="230"/>
      <c r="GKT116" s="230"/>
      <c r="GKU116" s="230"/>
      <c r="GKV116" s="230"/>
      <c r="GKW116" s="230"/>
      <c r="GKX116" s="230"/>
      <c r="GKY116" s="230"/>
      <c r="GKZ116" s="230"/>
      <c r="GLA116" s="230"/>
      <c r="GLB116" s="230"/>
      <c r="GLC116" s="230"/>
      <c r="GLD116" s="230"/>
      <c r="GLE116" s="230"/>
      <c r="GLF116" s="230"/>
      <c r="GLG116" s="230"/>
      <c r="GLH116" s="230"/>
      <c r="GLI116" s="230"/>
      <c r="GLJ116" s="230"/>
      <c r="GLK116" s="230"/>
      <c r="GLL116" s="230"/>
      <c r="GLM116" s="230"/>
      <c r="GLN116" s="230"/>
      <c r="GLO116" s="230"/>
      <c r="GLP116" s="230"/>
      <c r="GLQ116" s="230"/>
      <c r="GLR116" s="230"/>
      <c r="GLS116" s="230"/>
      <c r="GLT116" s="230"/>
      <c r="GLU116" s="230"/>
      <c r="GLV116" s="230"/>
      <c r="GLW116" s="230"/>
      <c r="GLX116" s="230"/>
      <c r="GLY116" s="230"/>
      <c r="GLZ116" s="230"/>
      <c r="GMA116" s="230"/>
      <c r="GMB116" s="230"/>
      <c r="GMC116" s="230"/>
      <c r="GMD116" s="230"/>
      <c r="GME116" s="230"/>
      <c r="GMF116" s="230"/>
      <c r="GMG116" s="230"/>
      <c r="GMH116" s="230"/>
      <c r="GMI116" s="230"/>
      <c r="GMJ116" s="230"/>
      <c r="GMK116" s="230"/>
      <c r="GML116" s="230"/>
      <c r="GMM116" s="230"/>
      <c r="GMN116" s="230"/>
      <c r="GMO116" s="230"/>
      <c r="GMP116" s="230"/>
      <c r="GMQ116" s="230"/>
      <c r="GMR116" s="230"/>
      <c r="GMS116" s="230"/>
      <c r="GMT116" s="230"/>
      <c r="GMU116" s="230"/>
      <c r="GMV116" s="230"/>
      <c r="GMW116" s="230"/>
      <c r="GMX116" s="230"/>
      <c r="GMY116" s="230"/>
      <c r="GMZ116" s="230"/>
      <c r="GNA116" s="230"/>
      <c r="GNB116" s="230"/>
      <c r="GNC116" s="230"/>
      <c r="GND116" s="230"/>
      <c r="GNE116" s="230"/>
      <c r="GNF116" s="230"/>
      <c r="GNG116" s="230"/>
      <c r="GNH116" s="230"/>
      <c r="GNI116" s="230"/>
      <c r="GNJ116" s="230"/>
      <c r="GNK116" s="230"/>
      <c r="GNL116" s="230"/>
      <c r="GNM116" s="230"/>
      <c r="GNN116" s="230"/>
      <c r="GNO116" s="230"/>
      <c r="GNP116" s="230"/>
      <c r="GNQ116" s="230"/>
      <c r="GNR116" s="230"/>
      <c r="GNS116" s="230"/>
      <c r="GNT116" s="230"/>
      <c r="GNU116" s="230"/>
      <c r="GNV116" s="230"/>
      <c r="GNW116" s="230"/>
      <c r="GNX116" s="230"/>
      <c r="GNY116" s="230"/>
      <c r="GNZ116" s="230"/>
      <c r="GOA116" s="230"/>
      <c r="GOB116" s="230"/>
      <c r="GOC116" s="230"/>
      <c r="GOD116" s="230"/>
      <c r="GOE116" s="230"/>
      <c r="GOF116" s="230"/>
      <c r="GOG116" s="230"/>
      <c r="GOH116" s="230"/>
      <c r="GOI116" s="230"/>
      <c r="GOJ116" s="230"/>
      <c r="GOK116" s="230"/>
      <c r="GOL116" s="230"/>
      <c r="GOM116" s="230"/>
      <c r="GON116" s="230"/>
      <c r="GOO116" s="230"/>
      <c r="GOP116" s="230"/>
      <c r="GOQ116" s="230"/>
      <c r="GOR116" s="230"/>
      <c r="GOS116" s="230"/>
      <c r="GOT116" s="230"/>
      <c r="GOU116" s="230"/>
      <c r="GOV116" s="230"/>
      <c r="GOW116" s="230"/>
      <c r="GOX116" s="230"/>
      <c r="GOY116" s="230"/>
      <c r="GOZ116" s="230"/>
      <c r="GPA116" s="230"/>
      <c r="GPB116" s="230"/>
      <c r="GPC116" s="230"/>
      <c r="GPD116" s="230"/>
      <c r="GPE116" s="230"/>
      <c r="GPF116" s="230"/>
      <c r="GPG116" s="230"/>
      <c r="GPH116" s="230"/>
      <c r="GPI116" s="230"/>
      <c r="GPJ116" s="230"/>
      <c r="GPK116" s="230"/>
      <c r="GPL116" s="230"/>
      <c r="GPM116" s="230"/>
      <c r="GPN116" s="230"/>
      <c r="GPO116" s="230"/>
      <c r="GPP116" s="230"/>
      <c r="GPQ116" s="230"/>
      <c r="GPR116" s="230"/>
      <c r="GPS116" s="230"/>
      <c r="GPT116" s="230"/>
      <c r="GPU116" s="230"/>
      <c r="GPV116" s="230"/>
      <c r="GPW116" s="230"/>
      <c r="GPX116" s="230"/>
      <c r="GPY116" s="230"/>
      <c r="GPZ116" s="230"/>
      <c r="GQA116" s="230"/>
      <c r="GQB116" s="230"/>
      <c r="GQC116" s="230"/>
      <c r="GQD116" s="230"/>
      <c r="GQE116" s="230"/>
      <c r="GQF116" s="230"/>
      <c r="GQG116" s="230"/>
      <c r="GQH116" s="230"/>
      <c r="GQI116" s="230"/>
      <c r="GQJ116" s="230"/>
      <c r="GQK116" s="230"/>
      <c r="GQL116" s="230"/>
      <c r="GQM116" s="230"/>
      <c r="GQN116" s="230"/>
      <c r="GQO116" s="230"/>
      <c r="GQP116" s="230"/>
      <c r="GQQ116" s="230"/>
      <c r="GQR116" s="230"/>
      <c r="GQS116" s="230"/>
      <c r="GQT116" s="230"/>
      <c r="GQU116" s="230"/>
      <c r="GQV116" s="230"/>
      <c r="GQW116" s="230"/>
      <c r="GQX116" s="230"/>
      <c r="GQY116" s="230"/>
      <c r="GQZ116" s="230"/>
      <c r="GRA116" s="230"/>
      <c r="GRB116" s="230"/>
      <c r="GRC116" s="230"/>
      <c r="GRD116" s="230"/>
      <c r="GRE116" s="230"/>
      <c r="GRF116" s="230"/>
      <c r="GRG116" s="230"/>
      <c r="GRH116" s="230"/>
      <c r="GRI116" s="230"/>
      <c r="GRJ116" s="230"/>
      <c r="GRK116" s="230"/>
      <c r="GRL116" s="230"/>
      <c r="GRM116" s="230"/>
      <c r="GRN116" s="230"/>
      <c r="GRO116" s="230"/>
      <c r="GRP116" s="230"/>
      <c r="GRQ116" s="230"/>
      <c r="GRR116" s="230"/>
      <c r="GRS116" s="230"/>
      <c r="GRT116" s="230"/>
      <c r="GRU116" s="230"/>
      <c r="GRV116" s="230"/>
      <c r="GRW116" s="230"/>
      <c r="GRX116" s="230"/>
      <c r="GRY116" s="230"/>
      <c r="GRZ116" s="230"/>
      <c r="GSA116" s="230"/>
      <c r="GSB116" s="230"/>
      <c r="GSC116" s="230"/>
      <c r="GSD116" s="230"/>
      <c r="GSE116" s="230"/>
      <c r="GSF116" s="230"/>
      <c r="GSG116" s="230"/>
      <c r="GSH116" s="230"/>
      <c r="GSI116" s="230"/>
      <c r="GSJ116" s="230"/>
      <c r="GSK116" s="230"/>
      <c r="GSL116" s="230"/>
      <c r="GSM116" s="230"/>
      <c r="GSN116" s="230"/>
      <c r="GSO116" s="230"/>
      <c r="GSP116" s="230"/>
      <c r="GSQ116" s="230"/>
      <c r="GSR116" s="230"/>
      <c r="GSS116" s="230"/>
      <c r="GST116" s="230"/>
      <c r="GSU116" s="230"/>
      <c r="GSV116" s="230"/>
      <c r="GSW116" s="230"/>
      <c r="GSX116" s="230"/>
      <c r="GSY116" s="230"/>
      <c r="GSZ116" s="230"/>
      <c r="GTA116" s="230"/>
      <c r="GTB116" s="230"/>
      <c r="GTC116" s="230"/>
      <c r="GTD116" s="230"/>
      <c r="GTE116" s="230"/>
      <c r="GTF116" s="230"/>
      <c r="GTG116" s="230"/>
      <c r="GTH116" s="230"/>
      <c r="GTI116" s="230"/>
      <c r="GTJ116" s="230"/>
      <c r="GTK116" s="230"/>
      <c r="GTL116" s="230"/>
      <c r="GTM116" s="230"/>
      <c r="GTN116" s="230"/>
      <c r="GTO116" s="230"/>
      <c r="GTP116" s="230"/>
      <c r="GTQ116" s="230"/>
      <c r="GTR116" s="230"/>
      <c r="GTS116" s="230"/>
      <c r="GTT116" s="230"/>
      <c r="GTU116" s="230"/>
      <c r="GTV116" s="230"/>
      <c r="GTW116" s="230"/>
      <c r="GTX116" s="230"/>
      <c r="GTY116" s="230"/>
      <c r="GTZ116" s="230"/>
      <c r="GUA116" s="230"/>
      <c r="GUB116" s="230"/>
      <c r="GUC116" s="230"/>
      <c r="GUD116" s="230"/>
      <c r="GUE116" s="230"/>
      <c r="GUF116" s="230"/>
      <c r="GUG116" s="230"/>
      <c r="GUH116" s="230"/>
      <c r="GUI116" s="230"/>
      <c r="GUJ116" s="230"/>
      <c r="GUK116" s="230"/>
      <c r="GUL116" s="230"/>
      <c r="GUM116" s="230"/>
      <c r="GUN116" s="230"/>
      <c r="GUO116" s="230"/>
      <c r="GUP116" s="230"/>
      <c r="GUQ116" s="230"/>
      <c r="GUR116" s="230"/>
      <c r="GUS116" s="230"/>
      <c r="GUT116" s="230"/>
      <c r="GUU116" s="230"/>
      <c r="GUV116" s="230"/>
      <c r="GUW116" s="230"/>
      <c r="GUX116" s="230"/>
      <c r="GUY116" s="230"/>
      <c r="GUZ116" s="230"/>
      <c r="GVA116" s="230"/>
      <c r="GVB116" s="230"/>
      <c r="GVC116" s="230"/>
      <c r="GVD116" s="230"/>
      <c r="GVE116" s="230"/>
      <c r="GVF116" s="230"/>
      <c r="GVG116" s="230"/>
      <c r="GVH116" s="230"/>
      <c r="GVI116" s="230"/>
      <c r="GVJ116" s="230"/>
      <c r="GVK116" s="230"/>
      <c r="GVL116" s="230"/>
      <c r="GVM116" s="230"/>
      <c r="GVN116" s="230"/>
      <c r="GVO116" s="230"/>
      <c r="GVP116" s="230"/>
      <c r="GVQ116" s="230"/>
      <c r="GVR116" s="230"/>
      <c r="GVS116" s="230"/>
      <c r="GVT116" s="230"/>
      <c r="GVU116" s="230"/>
      <c r="GVV116" s="230"/>
      <c r="GVW116" s="230"/>
      <c r="GVX116" s="230"/>
      <c r="GVY116" s="230"/>
      <c r="GVZ116" s="230"/>
      <c r="GWA116" s="230"/>
      <c r="GWB116" s="230"/>
      <c r="GWC116" s="230"/>
      <c r="GWD116" s="230"/>
      <c r="GWE116" s="230"/>
      <c r="GWF116" s="230"/>
      <c r="GWG116" s="230"/>
      <c r="GWH116" s="230"/>
      <c r="GWI116" s="230"/>
      <c r="GWJ116" s="230"/>
      <c r="GWK116" s="230"/>
      <c r="GWL116" s="230"/>
      <c r="GWM116" s="230"/>
      <c r="GWN116" s="230"/>
      <c r="GWO116" s="230"/>
      <c r="GWP116" s="230"/>
      <c r="GWQ116" s="230"/>
      <c r="GWR116" s="230"/>
      <c r="GWS116" s="230"/>
      <c r="GWT116" s="230"/>
      <c r="GWU116" s="230"/>
      <c r="GWV116" s="230"/>
      <c r="GWW116" s="230"/>
      <c r="GWX116" s="230"/>
      <c r="GWY116" s="230"/>
      <c r="GWZ116" s="230"/>
      <c r="GXA116" s="230"/>
      <c r="GXB116" s="230"/>
      <c r="GXC116" s="230"/>
      <c r="GXD116" s="230"/>
      <c r="GXE116" s="230"/>
      <c r="GXF116" s="230"/>
      <c r="GXG116" s="230"/>
      <c r="GXH116" s="230"/>
      <c r="GXI116" s="230"/>
      <c r="GXJ116" s="230"/>
      <c r="GXK116" s="230"/>
      <c r="GXL116" s="230"/>
      <c r="GXM116" s="230"/>
      <c r="GXN116" s="230"/>
      <c r="GXO116" s="230"/>
      <c r="GXP116" s="230"/>
      <c r="GXQ116" s="230"/>
      <c r="GXR116" s="230"/>
      <c r="GXS116" s="230"/>
      <c r="GXT116" s="230"/>
      <c r="GXU116" s="230"/>
      <c r="GXV116" s="230"/>
      <c r="GXW116" s="230"/>
      <c r="GXX116" s="230"/>
      <c r="GXY116" s="230"/>
      <c r="GXZ116" s="230"/>
      <c r="GYA116" s="230"/>
      <c r="GYB116" s="230"/>
      <c r="GYC116" s="230"/>
      <c r="GYD116" s="230"/>
      <c r="GYE116" s="230"/>
      <c r="GYF116" s="230"/>
      <c r="GYG116" s="230"/>
      <c r="GYH116" s="230"/>
      <c r="GYI116" s="230"/>
      <c r="GYJ116" s="230"/>
      <c r="GYK116" s="230"/>
      <c r="GYL116" s="230"/>
      <c r="GYM116" s="230"/>
      <c r="GYN116" s="230"/>
      <c r="GYO116" s="230"/>
      <c r="GYP116" s="230"/>
      <c r="GYQ116" s="230"/>
      <c r="GYR116" s="230"/>
      <c r="GYS116" s="230"/>
      <c r="GYT116" s="230"/>
      <c r="GYU116" s="230"/>
      <c r="GYV116" s="230"/>
      <c r="GYW116" s="230"/>
      <c r="GYX116" s="230"/>
      <c r="GYY116" s="230"/>
      <c r="GYZ116" s="230"/>
      <c r="GZA116" s="230"/>
      <c r="GZB116" s="230"/>
      <c r="GZC116" s="230"/>
      <c r="GZD116" s="230"/>
      <c r="GZE116" s="230"/>
      <c r="GZF116" s="230"/>
      <c r="GZG116" s="230"/>
      <c r="GZH116" s="230"/>
      <c r="GZI116" s="230"/>
      <c r="GZJ116" s="230"/>
      <c r="GZK116" s="230"/>
      <c r="GZL116" s="230"/>
      <c r="GZM116" s="230"/>
      <c r="GZN116" s="230"/>
      <c r="GZO116" s="230"/>
      <c r="GZP116" s="230"/>
      <c r="GZQ116" s="230"/>
      <c r="GZR116" s="230"/>
      <c r="GZS116" s="230"/>
      <c r="GZT116" s="230"/>
      <c r="GZU116" s="230"/>
      <c r="GZV116" s="230"/>
      <c r="GZW116" s="230"/>
      <c r="GZX116" s="230"/>
      <c r="GZY116" s="230"/>
      <c r="GZZ116" s="230"/>
      <c r="HAA116" s="230"/>
      <c r="HAB116" s="230"/>
      <c r="HAC116" s="230"/>
      <c r="HAD116" s="230"/>
      <c r="HAE116" s="230"/>
      <c r="HAF116" s="230"/>
      <c r="HAG116" s="230"/>
      <c r="HAH116" s="230"/>
      <c r="HAI116" s="230"/>
      <c r="HAJ116" s="230"/>
      <c r="HAK116" s="230"/>
      <c r="HAL116" s="230"/>
      <c r="HAM116" s="230"/>
      <c r="HAN116" s="230"/>
      <c r="HAO116" s="230"/>
      <c r="HAP116" s="230"/>
      <c r="HAQ116" s="230"/>
      <c r="HAR116" s="230"/>
      <c r="HAS116" s="230"/>
      <c r="HAT116" s="230"/>
      <c r="HAU116" s="230"/>
      <c r="HAV116" s="230"/>
      <c r="HAW116" s="230"/>
      <c r="HAX116" s="230"/>
      <c r="HAY116" s="230"/>
      <c r="HAZ116" s="230"/>
      <c r="HBA116" s="230"/>
      <c r="HBB116" s="230"/>
      <c r="HBC116" s="230"/>
      <c r="HBD116" s="230"/>
      <c r="HBE116" s="230"/>
      <c r="HBF116" s="230"/>
      <c r="HBG116" s="230"/>
      <c r="HBH116" s="230"/>
      <c r="HBI116" s="230"/>
      <c r="HBJ116" s="230"/>
      <c r="HBK116" s="230"/>
      <c r="HBL116" s="230"/>
      <c r="HBM116" s="230"/>
      <c r="HBN116" s="230"/>
      <c r="HBO116" s="230"/>
      <c r="HBP116" s="230"/>
      <c r="HBQ116" s="230"/>
      <c r="HBR116" s="230"/>
      <c r="HBS116" s="230"/>
      <c r="HBT116" s="230"/>
      <c r="HBU116" s="230"/>
      <c r="HBV116" s="230"/>
      <c r="HBW116" s="230"/>
      <c r="HBX116" s="230"/>
      <c r="HBY116" s="230"/>
      <c r="HBZ116" s="230"/>
      <c r="HCA116" s="230"/>
      <c r="HCB116" s="230"/>
      <c r="HCC116" s="230"/>
      <c r="HCD116" s="230"/>
      <c r="HCE116" s="230"/>
      <c r="HCF116" s="230"/>
      <c r="HCG116" s="230"/>
      <c r="HCH116" s="230"/>
      <c r="HCI116" s="230"/>
      <c r="HCJ116" s="230"/>
      <c r="HCK116" s="230"/>
      <c r="HCL116" s="230"/>
      <c r="HCM116" s="230"/>
      <c r="HCN116" s="230"/>
      <c r="HCO116" s="230"/>
      <c r="HCP116" s="230"/>
      <c r="HCQ116" s="230"/>
      <c r="HCR116" s="230"/>
      <c r="HCS116" s="230"/>
      <c r="HCT116" s="230"/>
      <c r="HCU116" s="230"/>
      <c r="HCV116" s="230"/>
      <c r="HCW116" s="230"/>
      <c r="HCX116" s="230"/>
      <c r="HCY116" s="230"/>
      <c r="HCZ116" s="230"/>
      <c r="HDA116" s="230"/>
      <c r="HDB116" s="230"/>
      <c r="HDC116" s="230"/>
      <c r="HDD116" s="230"/>
      <c r="HDE116" s="230"/>
      <c r="HDF116" s="230"/>
      <c r="HDG116" s="230"/>
      <c r="HDH116" s="230"/>
      <c r="HDI116" s="230"/>
      <c r="HDJ116" s="230"/>
      <c r="HDK116" s="230"/>
      <c r="HDL116" s="230"/>
      <c r="HDM116" s="230"/>
      <c r="HDN116" s="230"/>
      <c r="HDO116" s="230"/>
      <c r="HDP116" s="230"/>
      <c r="HDQ116" s="230"/>
      <c r="HDR116" s="230"/>
      <c r="HDS116" s="230"/>
      <c r="HDT116" s="230"/>
      <c r="HDU116" s="230"/>
      <c r="HDV116" s="230"/>
      <c r="HDW116" s="230"/>
      <c r="HDX116" s="230"/>
      <c r="HDY116" s="230"/>
      <c r="HDZ116" s="230"/>
      <c r="HEA116" s="230"/>
      <c r="HEB116" s="230"/>
      <c r="HEC116" s="230"/>
      <c r="HED116" s="230"/>
      <c r="HEE116" s="230"/>
      <c r="HEF116" s="230"/>
      <c r="HEG116" s="230"/>
      <c r="HEH116" s="230"/>
      <c r="HEI116" s="230"/>
      <c r="HEJ116" s="230"/>
      <c r="HEK116" s="230"/>
      <c r="HEL116" s="230"/>
      <c r="HEM116" s="230"/>
      <c r="HEN116" s="230"/>
      <c r="HEO116" s="230"/>
      <c r="HEP116" s="230"/>
      <c r="HEQ116" s="230"/>
      <c r="HER116" s="230"/>
      <c r="HES116" s="230"/>
      <c r="HET116" s="230"/>
      <c r="HEU116" s="230"/>
      <c r="HEV116" s="230"/>
      <c r="HEW116" s="230"/>
      <c r="HEX116" s="230"/>
      <c r="HEY116" s="230"/>
      <c r="HEZ116" s="230"/>
      <c r="HFA116" s="230"/>
      <c r="HFB116" s="230"/>
      <c r="HFC116" s="230"/>
      <c r="HFD116" s="230"/>
      <c r="HFE116" s="230"/>
      <c r="HFF116" s="230"/>
      <c r="HFG116" s="230"/>
      <c r="HFH116" s="230"/>
      <c r="HFI116" s="230"/>
      <c r="HFJ116" s="230"/>
      <c r="HFK116" s="230"/>
      <c r="HFL116" s="230"/>
      <c r="HFM116" s="230"/>
      <c r="HFN116" s="230"/>
      <c r="HFO116" s="230"/>
      <c r="HFP116" s="230"/>
      <c r="HFQ116" s="230"/>
      <c r="HFR116" s="230"/>
      <c r="HFS116" s="230"/>
      <c r="HFT116" s="230"/>
      <c r="HFU116" s="230"/>
      <c r="HFV116" s="230"/>
      <c r="HFW116" s="230"/>
      <c r="HFX116" s="230"/>
      <c r="HFY116" s="230"/>
      <c r="HFZ116" s="230"/>
      <c r="HGA116" s="230"/>
      <c r="HGB116" s="230"/>
      <c r="HGC116" s="230"/>
      <c r="HGD116" s="230"/>
      <c r="HGE116" s="230"/>
      <c r="HGF116" s="230"/>
      <c r="HGG116" s="230"/>
      <c r="HGH116" s="230"/>
      <c r="HGI116" s="230"/>
      <c r="HGJ116" s="230"/>
      <c r="HGK116" s="230"/>
      <c r="HGL116" s="230"/>
      <c r="HGM116" s="230"/>
      <c r="HGN116" s="230"/>
      <c r="HGO116" s="230"/>
      <c r="HGP116" s="230"/>
      <c r="HGQ116" s="230"/>
      <c r="HGR116" s="230"/>
      <c r="HGS116" s="230"/>
      <c r="HGT116" s="230"/>
      <c r="HGU116" s="230"/>
      <c r="HGV116" s="230"/>
      <c r="HGW116" s="230"/>
      <c r="HGX116" s="230"/>
      <c r="HGY116" s="230"/>
      <c r="HGZ116" s="230"/>
      <c r="HHA116" s="230"/>
      <c r="HHB116" s="230"/>
      <c r="HHC116" s="230"/>
      <c r="HHD116" s="230"/>
      <c r="HHE116" s="230"/>
      <c r="HHF116" s="230"/>
      <c r="HHG116" s="230"/>
      <c r="HHH116" s="230"/>
      <c r="HHI116" s="230"/>
      <c r="HHJ116" s="230"/>
      <c r="HHK116" s="230"/>
      <c r="HHL116" s="230"/>
      <c r="HHM116" s="230"/>
      <c r="HHN116" s="230"/>
      <c r="HHO116" s="230"/>
      <c r="HHP116" s="230"/>
      <c r="HHQ116" s="230"/>
      <c r="HHR116" s="230"/>
      <c r="HHS116" s="230"/>
      <c r="HHT116" s="230"/>
      <c r="HHU116" s="230"/>
      <c r="HHV116" s="230"/>
      <c r="HHW116" s="230"/>
      <c r="HHX116" s="230"/>
      <c r="HHY116" s="230"/>
      <c r="HHZ116" s="230"/>
      <c r="HIA116" s="230"/>
      <c r="HIB116" s="230"/>
      <c r="HIC116" s="230"/>
      <c r="HID116" s="230"/>
      <c r="HIE116" s="230"/>
      <c r="HIF116" s="230"/>
      <c r="HIG116" s="230"/>
      <c r="HIH116" s="230"/>
      <c r="HII116" s="230"/>
      <c r="HIJ116" s="230"/>
      <c r="HIK116" s="230"/>
      <c r="HIL116" s="230"/>
      <c r="HIM116" s="230"/>
      <c r="HIN116" s="230"/>
      <c r="HIO116" s="230"/>
      <c r="HIP116" s="230"/>
      <c r="HIQ116" s="230"/>
      <c r="HIR116" s="230"/>
      <c r="HIS116" s="230"/>
      <c r="HIT116" s="230"/>
      <c r="HIU116" s="230"/>
      <c r="HIV116" s="230"/>
      <c r="HIW116" s="230"/>
      <c r="HIX116" s="230"/>
      <c r="HIY116" s="230"/>
      <c r="HIZ116" s="230"/>
      <c r="HJA116" s="230"/>
      <c r="HJB116" s="230"/>
      <c r="HJC116" s="230"/>
      <c r="HJD116" s="230"/>
      <c r="HJE116" s="230"/>
      <c r="HJF116" s="230"/>
      <c r="HJG116" s="230"/>
      <c r="HJH116" s="230"/>
      <c r="HJI116" s="230"/>
      <c r="HJJ116" s="230"/>
      <c r="HJK116" s="230"/>
      <c r="HJL116" s="230"/>
      <c r="HJM116" s="230"/>
      <c r="HJN116" s="230"/>
      <c r="HJO116" s="230"/>
      <c r="HJP116" s="230"/>
      <c r="HJQ116" s="230"/>
      <c r="HJR116" s="230"/>
      <c r="HJS116" s="230"/>
      <c r="HJT116" s="230"/>
      <c r="HJU116" s="230"/>
      <c r="HJV116" s="230"/>
      <c r="HJW116" s="230"/>
      <c r="HJX116" s="230"/>
      <c r="HJY116" s="230"/>
      <c r="HJZ116" s="230"/>
      <c r="HKA116" s="230"/>
      <c r="HKB116" s="230"/>
      <c r="HKC116" s="230"/>
      <c r="HKD116" s="230"/>
      <c r="HKE116" s="230"/>
      <c r="HKF116" s="230"/>
      <c r="HKG116" s="230"/>
      <c r="HKH116" s="230"/>
      <c r="HKI116" s="230"/>
      <c r="HKJ116" s="230"/>
      <c r="HKK116" s="230"/>
      <c r="HKL116" s="230"/>
      <c r="HKM116" s="230"/>
      <c r="HKN116" s="230"/>
      <c r="HKO116" s="230"/>
      <c r="HKP116" s="230"/>
      <c r="HKQ116" s="230"/>
      <c r="HKR116" s="230"/>
      <c r="HKS116" s="230"/>
      <c r="HKT116" s="230"/>
      <c r="HKU116" s="230"/>
      <c r="HKV116" s="230"/>
      <c r="HKW116" s="230"/>
      <c r="HKX116" s="230"/>
      <c r="HKY116" s="230"/>
      <c r="HKZ116" s="230"/>
      <c r="HLA116" s="230"/>
      <c r="HLB116" s="230"/>
      <c r="HLC116" s="230"/>
      <c r="HLD116" s="230"/>
      <c r="HLE116" s="230"/>
      <c r="HLF116" s="230"/>
      <c r="HLG116" s="230"/>
      <c r="HLH116" s="230"/>
      <c r="HLI116" s="230"/>
      <c r="HLJ116" s="230"/>
      <c r="HLK116" s="230"/>
      <c r="HLL116" s="230"/>
      <c r="HLM116" s="230"/>
      <c r="HLN116" s="230"/>
      <c r="HLO116" s="230"/>
      <c r="HLP116" s="230"/>
      <c r="HLQ116" s="230"/>
      <c r="HLR116" s="230"/>
      <c r="HLS116" s="230"/>
      <c r="HLT116" s="230"/>
      <c r="HLU116" s="230"/>
      <c r="HLV116" s="230"/>
      <c r="HLW116" s="230"/>
      <c r="HLX116" s="230"/>
      <c r="HLY116" s="230"/>
      <c r="HLZ116" s="230"/>
      <c r="HMA116" s="230"/>
      <c r="HMB116" s="230"/>
      <c r="HMC116" s="230"/>
      <c r="HMD116" s="230"/>
      <c r="HME116" s="230"/>
      <c r="HMF116" s="230"/>
      <c r="HMG116" s="230"/>
      <c r="HMH116" s="230"/>
      <c r="HMI116" s="230"/>
      <c r="HMJ116" s="230"/>
      <c r="HMK116" s="230"/>
      <c r="HML116" s="230"/>
      <c r="HMM116" s="230"/>
      <c r="HMN116" s="230"/>
      <c r="HMO116" s="230"/>
      <c r="HMP116" s="230"/>
      <c r="HMQ116" s="230"/>
      <c r="HMR116" s="230"/>
      <c r="HMS116" s="230"/>
      <c r="HMT116" s="230"/>
      <c r="HMU116" s="230"/>
      <c r="HMV116" s="230"/>
      <c r="HMW116" s="230"/>
      <c r="HMX116" s="230"/>
      <c r="HMY116" s="230"/>
      <c r="HMZ116" s="230"/>
      <c r="HNA116" s="230"/>
      <c r="HNB116" s="230"/>
      <c r="HNC116" s="230"/>
      <c r="HND116" s="230"/>
      <c r="HNE116" s="230"/>
      <c r="HNF116" s="230"/>
      <c r="HNG116" s="230"/>
      <c r="HNH116" s="230"/>
      <c r="HNI116" s="230"/>
      <c r="HNJ116" s="230"/>
      <c r="HNK116" s="230"/>
      <c r="HNL116" s="230"/>
      <c r="HNM116" s="230"/>
      <c r="HNN116" s="230"/>
      <c r="HNO116" s="230"/>
      <c r="HNP116" s="230"/>
      <c r="HNQ116" s="230"/>
      <c r="HNR116" s="230"/>
      <c r="HNS116" s="230"/>
      <c r="HNT116" s="230"/>
      <c r="HNU116" s="230"/>
      <c r="HNV116" s="230"/>
      <c r="HNW116" s="230"/>
      <c r="HNX116" s="230"/>
      <c r="HNY116" s="230"/>
      <c r="HNZ116" s="230"/>
      <c r="HOA116" s="230"/>
      <c r="HOB116" s="230"/>
      <c r="HOC116" s="230"/>
      <c r="HOD116" s="230"/>
      <c r="HOE116" s="230"/>
      <c r="HOF116" s="230"/>
      <c r="HOG116" s="230"/>
      <c r="HOH116" s="230"/>
      <c r="HOI116" s="230"/>
      <c r="HOJ116" s="230"/>
      <c r="HOK116" s="230"/>
      <c r="HOL116" s="230"/>
      <c r="HOM116" s="230"/>
      <c r="HON116" s="230"/>
      <c r="HOO116" s="230"/>
      <c r="HOP116" s="230"/>
      <c r="HOQ116" s="230"/>
      <c r="HOR116" s="230"/>
      <c r="HOS116" s="230"/>
      <c r="HOT116" s="230"/>
      <c r="HOU116" s="230"/>
      <c r="HOV116" s="230"/>
      <c r="HOW116" s="230"/>
      <c r="HOX116" s="230"/>
      <c r="HOY116" s="230"/>
      <c r="HOZ116" s="230"/>
      <c r="HPA116" s="230"/>
      <c r="HPB116" s="230"/>
      <c r="HPC116" s="230"/>
      <c r="HPD116" s="230"/>
      <c r="HPE116" s="230"/>
      <c r="HPF116" s="230"/>
      <c r="HPG116" s="230"/>
      <c r="HPH116" s="230"/>
      <c r="HPI116" s="230"/>
      <c r="HPJ116" s="230"/>
      <c r="HPK116" s="230"/>
      <c r="HPL116" s="230"/>
      <c r="HPM116" s="230"/>
      <c r="HPN116" s="230"/>
      <c r="HPO116" s="230"/>
      <c r="HPP116" s="230"/>
      <c r="HPQ116" s="230"/>
      <c r="HPR116" s="230"/>
      <c r="HPS116" s="230"/>
      <c r="HPT116" s="230"/>
      <c r="HPU116" s="230"/>
      <c r="HPV116" s="230"/>
      <c r="HPW116" s="230"/>
      <c r="HPX116" s="230"/>
      <c r="HPY116" s="230"/>
      <c r="HPZ116" s="230"/>
      <c r="HQA116" s="230"/>
      <c r="HQB116" s="230"/>
      <c r="HQC116" s="230"/>
      <c r="HQD116" s="230"/>
      <c r="HQE116" s="230"/>
      <c r="HQF116" s="230"/>
      <c r="HQG116" s="230"/>
      <c r="HQH116" s="230"/>
      <c r="HQI116" s="230"/>
      <c r="HQJ116" s="230"/>
      <c r="HQK116" s="230"/>
      <c r="HQL116" s="230"/>
      <c r="HQM116" s="230"/>
      <c r="HQN116" s="230"/>
      <c r="HQO116" s="230"/>
      <c r="HQP116" s="230"/>
      <c r="HQQ116" s="230"/>
      <c r="HQR116" s="230"/>
      <c r="HQS116" s="230"/>
      <c r="HQT116" s="230"/>
      <c r="HQU116" s="230"/>
      <c r="HQV116" s="230"/>
      <c r="HQW116" s="230"/>
      <c r="HQX116" s="230"/>
      <c r="HQY116" s="230"/>
      <c r="HQZ116" s="230"/>
      <c r="HRA116" s="230"/>
      <c r="HRB116" s="230"/>
      <c r="HRC116" s="230"/>
      <c r="HRD116" s="230"/>
      <c r="HRE116" s="230"/>
      <c r="HRF116" s="230"/>
      <c r="HRG116" s="230"/>
      <c r="HRH116" s="230"/>
      <c r="HRI116" s="230"/>
      <c r="HRJ116" s="230"/>
      <c r="HRK116" s="230"/>
      <c r="HRL116" s="230"/>
      <c r="HRM116" s="230"/>
      <c r="HRN116" s="230"/>
      <c r="HRO116" s="230"/>
      <c r="HRP116" s="230"/>
      <c r="HRQ116" s="230"/>
      <c r="HRR116" s="230"/>
      <c r="HRS116" s="230"/>
      <c r="HRT116" s="230"/>
      <c r="HRU116" s="230"/>
      <c r="HRV116" s="230"/>
      <c r="HRW116" s="230"/>
      <c r="HRX116" s="230"/>
      <c r="HRY116" s="230"/>
      <c r="HRZ116" s="230"/>
      <c r="HSA116" s="230"/>
      <c r="HSB116" s="230"/>
      <c r="HSC116" s="230"/>
      <c r="HSD116" s="230"/>
      <c r="HSE116" s="230"/>
      <c r="HSF116" s="230"/>
      <c r="HSG116" s="230"/>
      <c r="HSH116" s="230"/>
      <c r="HSI116" s="230"/>
      <c r="HSJ116" s="230"/>
      <c r="HSK116" s="230"/>
      <c r="HSL116" s="230"/>
      <c r="HSM116" s="230"/>
      <c r="HSN116" s="230"/>
      <c r="HSO116" s="230"/>
      <c r="HSP116" s="230"/>
      <c r="HSQ116" s="230"/>
      <c r="HSR116" s="230"/>
      <c r="HSS116" s="230"/>
      <c r="HST116" s="230"/>
      <c r="HSU116" s="230"/>
      <c r="HSV116" s="230"/>
      <c r="HSW116" s="230"/>
      <c r="HSX116" s="230"/>
      <c r="HSY116" s="230"/>
      <c r="HSZ116" s="230"/>
      <c r="HTA116" s="230"/>
      <c r="HTB116" s="230"/>
      <c r="HTC116" s="230"/>
      <c r="HTD116" s="230"/>
      <c r="HTE116" s="230"/>
      <c r="HTF116" s="230"/>
      <c r="HTG116" s="230"/>
      <c r="HTH116" s="230"/>
      <c r="HTI116" s="230"/>
      <c r="HTJ116" s="230"/>
      <c r="HTK116" s="230"/>
      <c r="HTL116" s="230"/>
      <c r="HTM116" s="230"/>
      <c r="HTN116" s="230"/>
      <c r="HTO116" s="230"/>
      <c r="HTP116" s="230"/>
      <c r="HTQ116" s="230"/>
      <c r="HTR116" s="230"/>
      <c r="HTS116" s="230"/>
      <c r="HTT116" s="230"/>
      <c r="HTU116" s="230"/>
      <c r="HTV116" s="230"/>
      <c r="HTW116" s="230"/>
      <c r="HTX116" s="230"/>
      <c r="HTY116" s="230"/>
      <c r="HTZ116" s="230"/>
      <c r="HUA116" s="230"/>
      <c r="HUB116" s="230"/>
      <c r="HUC116" s="230"/>
      <c r="HUD116" s="230"/>
      <c r="HUE116" s="230"/>
      <c r="HUF116" s="230"/>
      <c r="HUG116" s="230"/>
      <c r="HUH116" s="230"/>
      <c r="HUI116" s="230"/>
      <c r="HUJ116" s="230"/>
      <c r="HUK116" s="230"/>
      <c r="HUL116" s="230"/>
      <c r="HUM116" s="230"/>
      <c r="HUN116" s="230"/>
      <c r="HUO116" s="230"/>
      <c r="HUP116" s="230"/>
      <c r="HUQ116" s="230"/>
      <c r="HUR116" s="230"/>
      <c r="HUS116" s="230"/>
      <c r="HUT116" s="230"/>
      <c r="HUU116" s="230"/>
      <c r="HUV116" s="230"/>
      <c r="HUW116" s="230"/>
      <c r="HUX116" s="230"/>
      <c r="HUY116" s="230"/>
      <c r="HUZ116" s="230"/>
      <c r="HVA116" s="230"/>
      <c r="HVB116" s="230"/>
      <c r="HVC116" s="230"/>
      <c r="HVD116" s="230"/>
      <c r="HVE116" s="230"/>
      <c r="HVF116" s="230"/>
      <c r="HVG116" s="230"/>
      <c r="HVH116" s="230"/>
      <c r="HVI116" s="230"/>
      <c r="HVJ116" s="230"/>
      <c r="HVK116" s="230"/>
      <c r="HVL116" s="230"/>
      <c r="HVM116" s="230"/>
      <c r="HVN116" s="230"/>
      <c r="HVO116" s="230"/>
      <c r="HVP116" s="230"/>
      <c r="HVQ116" s="230"/>
      <c r="HVR116" s="230"/>
      <c r="HVS116" s="230"/>
      <c r="HVT116" s="230"/>
      <c r="HVU116" s="230"/>
      <c r="HVV116" s="230"/>
      <c r="HVW116" s="230"/>
      <c r="HVX116" s="230"/>
      <c r="HVY116" s="230"/>
      <c r="HVZ116" s="230"/>
      <c r="HWA116" s="230"/>
      <c r="HWB116" s="230"/>
      <c r="HWC116" s="230"/>
      <c r="HWD116" s="230"/>
      <c r="HWE116" s="230"/>
      <c r="HWF116" s="230"/>
      <c r="HWG116" s="230"/>
      <c r="HWH116" s="230"/>
      <c r="HWI116" s="230"/>
      <c r="HWJ116" s="230"/>
      <c r="HWK116" s="230"/>
      <c r="HWL116" s="230"/>
      <c r="HWM116" s="230"/>
      <c r="HWN116" s="230"/>
      <c r="HWO116" s="230"/>
      <c r="HWP116" s="230"/>
      <c r="HWQ116" s="230"/>
      <c r="HWR116" s="230"/>
      <c r="HWS116" s="230"/>
      <c r="HWT116" s="230"/>
      <c r="HWU116" s="230"/>
      <c r="HWV116" s="230"/>
      <c r="HWW116" s="230"/>
      <c r="HWX116" s="230"/>
      <c r="HWY116" s="230"/>
      <c r="HWZ116" s="230"/>
      <c r="HXA116" s="230"/>
      <c r="HXB116" s="230"/>
      <c r="HXC116" s="230"/>
      <c r="HXD116" s="230"/>
      <c r="HXE116" s="230"/>
      <c r="HXF116" s="230"/>
      <c r="HXG116" s="230"/>
      <c r="HXH116" s="230"/>
      <c r="HXI116" s="230"/>
      <c r="HXJ116" s="230"/>
      <c r="HXK116" s="230"/>
      <c r="HXL116" s="230"/>
      <c r="HXM116" s="230"/>
      <c r="HXN116" s="230"/>
      <c r="HXO116" s="230"/>
      <c r="HXP116" s="230"/>
      <c r="HXQ116" s="230"/>
      <c r="HXR116" s="230"/>
      <c r="HXS116" s="230"/>
      <c r="HXT116" s="230"/>
      <c r="HXU116" s="230"/>
      <c r="HXV116" s="230"/>
      <c r="HXW116" s="230"/>
      <c r="HXX116" s="230"/>
      <c r="HXY116" s="230"/>
      <c r="HXZ116" s="230"/>
      <c r="HYA116" s="230"/>
      <c r="HYB116" s="230"/>
      <c r="HYC116" s="230"/>
      <c r="HYD116" s="230"/>
      <c r="HYE116" s="230"/>
      <c r="HYF116" s="230"/>
      <c r="HYG116" s="230"/>
      <c r="HYH116" s="230"/>
      <c r="HYI116" s="230"/>
      <c r="HYJ116" s="230"/>
      <c r="HYK116" s="230"/>
      <c r="HYL116" s="230"/>
      <c r="HYM116" s="230"/>
      <c r="HYN116" s="230"/>
      <c r="HYO116" s="230"/>
      <c r="HYP116" s="230"/>
      <c r="HYQ116" s="230"/>
      <c r="HYR116" s="230"/>
      <c r="HYS116" s="230"/>
      <c r="HYT116" s="230"/>
      <c r="HYU116" s="230"/>
      <c r="HYV116" s="230"/>
      <c r="HYW116" s="230"/>
      <c r="HYX116" s="230"/>
      <c r="HYY116" s="230"/>
      <c r="HYZ116" s="230"/>
      <c r="HZA116" s="230"/>
      <c r="HZB116" s="230"/>
      <c r="HZC116" s="230"/>
      <c r="HZD116" s="230"/>
      <c r="HZE116" s="230"/>
      <c r="HZF116" s="230"/>
      <c r="HZG116" s="230"/>
      <c r="HZH116" s="230"/>
      <c r="HZI116" s="230"/>
      <c r="HZJ116" s="230"/>
      <c r="HZK116" s="230"/>
      <c r="HZL116" s="230"/>
      <c r="HZM116" s="230"/>
      <c r="HZN116" s="230"/>
      <c r="HZO116" s="230"/>
      <c r="HZP116" s="230"/>
      <c r="HZQ116" s="230"/>
      <c r="HZR116" s="230"/>
      <c r="HZS116" s="230"/>
      <c r="HZT116" s="230"/>
      <c r="HZU116" s="230"/>
      <c r="HZV116" s="230"/>
      <c r="HZW116" s="230"/>
      <c r="HZX116" s="230"/>
      <c r="HZY116" s="230"/>
      <c r="HZZ116" s="230"/>
      <c r="IAA116" s="230"/>
      <c r="IAB116" s="230"/>
      <c r="IAC116" s="230"/>
      <c r="IAD116" s="230"/>
      <c r="IAE116" s="230"/>
      <c r="IAF116" s="230"/>
      <c r="IAG116" s="230"/>
      <c r="IAH116" s="230"/>
      <c r="IAI116" s="230"/>
      <c r="IAJ116" s="230"/>
      <c r="IAK116" s="230"/>
      <c r="IAL116" s="230"/>
      <c r="IAM116" s="230"/>
      <c r="IAN116" s="230"/>
      <c r="IAO116" s="230"/>
      <c r="IAP116" s="230"/>
      <c r="IAQ116" s="230"/>
      <c r="IAR116" s="230"/>
      <c r="IAS116" s="230"/>
      <c r="IAT116" s="230"/>
      <c r="IAU116" s="230"/>
      <c r="IAV116" s="230"/>
      <c r="IAW116" s="230"/>
      <c r="IAX116" s="230"/>
      <c r="IAY116" s="230"/>
      <c r="IAZ116" s="230"/>
      <c r="IBA116" s="230"/>
      <c r="IBB116" s="230"/>
      <c r="IBC116" s="230"/>
      <c r="IBD116" s="230"/>
      <c r="IBE116" s="230"/>
      <c r="IBF116" s="230"/>
      <c r="IBG116" s="230"/>
      <c r="IBH116" s="230"/>
      <c r="IBI116" s="230"/>
      <c r="IBJ116" s="230"/>
      <c r="IBK116" s="230"/>
      <c r="IBL116" s="230"/>
      <c r="IBM116" s="230"/>
      <c r="IBN116" s="230"/>
      <c r="IBO116" s="230"/>
      <c r="IBP116" s="230"/>
      <c r="IBQ116" s="230"/>
      <c r="IBR116" s="230"/>
      <c r="IBS116" s="230"/>
      <c r="IBT116" s="230"/>
      <c r="IBU116" s="230"/>
      <c r="IBV116" s="230"/>
      <c r="IBW116" s="230"/>
      <c r="IBX116" s="230"/>
      <c r="IBY116" s="230"/>
      <c r="IBZ116" s="230"/>
      <c r="ICA116" s="230"/>
      <c r="ICB116" s="230"/>
      <c r="ICC116" s="230"/>
      <c r="ICD116" s="230"/>
      <c r="ICE116" s="230"/>
      <c r="ICF116" s="230"/>
      <c r="ICG116" s="230"/>
      <c r="ICH116" s="230"/>
      <c r="ICI116" s="230"/>
      <c r="ICJ116" s="230"/>
      <c r="ICK116" s="230"/>
      <c r="ICL116" s="230"/>
      <c r="ICM116" s="230"/>
      <c r="ICN116" s="230"/>
      <c r="ICO116" s="230"/>
      <c r="ICP116" s="230"/>
      <c r="ICQ116" s="230"/>
      <c r="ICR116" s="230"/>
      <c r="ICS116" s="230"/>
      <c r="ICT116" s="230"/>
      <c r="ICU116" s="230"/>
      <c r="ICV116" s="230"/>
      <c r="ICW116" s="230"/>
      <c r="ICX116" s="230"/>
      <c r="ICY116" s="230"/>
      <c r="ICZ116" s="230"/>
      <c r="IDA116" s="230"/>
      <c r="IDB116" s="230"/>
      <c r="IDC116" s="230"/>
      <c r="IDD116" s="230"/>
      <c r="IDE116" s="230"/>
      <c r="IDF116" s="230"/>
      <c r="IDG116" s="230"/>
      <c r="IDH116" s="230"/>
      <c r="IDI116" s="230"/>
      <c r="IDJ116" s="230"/>
      <c r="IDK116" s="230"/>
      <c r="IDL116" s="230"/>
      <c r="IDM116" s="230"/>
      <c r="IDN116" s="230"/>
      <c r="IDO116" s="230"/>
      <c r="IDP116" s="230"/>
      <c r="IDQ116" s="230"/>
      <c r="IDR116" s="230"/>
      <c r="IDS116" s="230"/>
      <c r="IDT116" s="230"/>
      <c r="IDU116" s="230"/>
      <c r="IDV116" s="230"/>
      <c r="IDW116" s="230"/>
      <c r="IDX116" s="230"/>
      <c r="IDY116" s="230"/>
      <c r="IDZ116" s="230"/>
      <c r="IEA116" s="230"/>
      <c r="IEB116" s="230"/>
      <c r="IEC116" s="230"/>
      <c r="IED116" s="230"/>
      <c r="IEE116" s="230"/>
      <c r="IEF116" s="230"/>
      <c r="IEG116" s="230"/>
      <c r="IEH116" s="230"/>
      <c r="IEI116" s="230"/>
      <c r="IEJ116" s="230"/>
      <c r="IEK116" s="230"/>
      <c r="IEL116" s="230"/>
      <c r="IEM116" s="230"/>
      <c r="IEN116" s="230"/>
      <c r="IEO116" s="230"/>
      <c r="IEP116" s="230"/>
      <c r="IEQ116" s="230"/>
      <c r="IER116" s="230"/>
      <c r="IES116" s="230"/>
      <c r="IET116" s="230"/>
      <c r="IEU116" s="230"/>
      <c r="IEV116" s="230"/>
      <c r="IEW116" s="230"/>
      <c r="IEX116" s="230"/>
      <c r="IEY116" s="230"/>
      <c r="IEZ116" s="230"/>
      <c r="IFA116" s="230"/>
      <c r="IFB116" s="230"/>
      <c r="IFC116" s="230"/>
      <c r="IFD116" s="230"/>
      <c r="IFE116" s="230"/>
      <c r="IFF116" s="230"/>
      <c r="IFG116" s="230"/>
      <c r="IFH116" s="230"/>
      <c r="IFI116" s="230"/>
      <c r="IFJ116" s="230"/>
      <c r="IFK116" s="230"/>
      <c r="IFL116" s="230"/>
      <c r="IFM116" s="230"/>
      <c r="IFN116" s="230"/>
      <c r="IFO116" s="230"/>
      <c r="IFP116" s="230"/>
      <c r="IFQ116" s="230"/>
      <c r="IFR116" s="230"/>
      <c r="IFS116" s="230"/>
      <c r="IFT116" s="230"/>
      <c r="IFU116" s="230"/>
      <c r="IFV116" s="230"/>
      <c r="IFW116" s="230"/>
      <c r="IFX116" s="230"/>
      <c r="IFY116" s="230"/>
      <c r="IFZ116" s="230"/>
      <c r="IGA116" s="230"/>
      <c r="IGB116" s="230"/>
      <c r="IGC116" s="230"/>
      <c r="IGD116" s="230"/>
      <c r="IGE116" s="230"/>
      <c r="IGF116" s="230"/>
      <c r="IGG116" s="230"/>
      <c r="IGH116" s="230"/>
      <c r="IGI116" s="230"/>
      <c r="IGJ116" s="230"/>
      <c r="IGK116" s="230"/>
      <c r="IGL116" s="230"/>
      <c r="IGM116" s="230"/>
      <c r="IGN116" s="230"/>
      <c r="IGO116" s="230"/>
      <c r="IGP116" s="230"/>
      <c r="IGQ116" s="230"/>
      <c r="IGR116" s="230"/>
      <c r="IGS116" s="230"/>
      <c r="IGT116" s="230"/>
      <c r="IGU116" s="230"/>
      <c r="IGV116" s="230"/>
      <c r="IGW116" s="230"/>
      <c r="IGX116" s="230"/>
      <c r="IGY116" s="230"/>
      <c r="IGZ116" s="230"/>
      <c r="IHA116" s="230"/>
      <c r="IHB116" s="230"/>
      <c r="IHC116" s="230"/>
      <c r="IHD116" s="230"/>
      <c r="IHE116" s="230"/>
      <c r="IHF116" s="230"/>
      <c r="IHG116" s="230"/>
      <c r="IHH116" s="230"/>
      <c r="IHI116" s="230"/>
      <c r="IHJ116" s="230"/>
      <c r="IHK116" s="230"/>
      <c r="IHL116" s="230"/>
      <c r="IHM116" s="230"/>
      <c r="IHN116" s="230"/>
      <c r="IHO116" s="230"/>
      <c r="IHP116" s="230"/>
      <c r="IHQ116" s="230"/>
      <c r="IHR116" s="230"/>
      <c r="IHS116" s="230"/>
      <c r="IHT116" s="230"/>
      <c r="IHU116" s="230"/>
      <c r="IHV116" s="230"/>
      <c r="IHW116" s="230"/>
      <c r="IHX116" s="230"/>
      <c r="IHY116" s="230"/>
      <c r="IHZ116" s="230"/>
      <c r="IIA116" s="230"/>
      <c r="IIB116" s="230"/>
      <c r="IIC116" s="230"/>
      <c r="IID116" s="230"/>
      <c r="IIE116" s="230"/>
      <c r="IIF116" s="230"/>
      <c r="IIG116" s="230"/>
      <c r="IIH116" s="230"/>
      <c r="III116" s="230"/>
      <c r="IIJ116" s="230"/>
      <c r="IIK116" s="230"/>
      <c r="IIL116" s="230"/>
      <c r="IIM116" s="230"/>
      <c r="IIN116" s="230"/>
      <c r="IIO116" s="230"/>
      <c r="IIP116" s="230"/>
      <c r="IIQ116" s="230"/>
      <c r="IIR116" s="230"/>
      <c r="IIS116" s="230"/>
      <c r="IIT116" s="230"/>
      <c r="IIU116" s="230"/>
      <c r="IIV116" s="230"/>
      <c r="IIW116" s="230"/>
      <c r="IIX116" s="230"/>
      <c r="IIY116" s="230"/>
      <c r="IIZ116" s="230"/>
      <c r="IJA116" s="230"/>
      <c r="IJB116" s="230"/>
      <c r="IJC116" s="230"/>
      <c r="IJD116" s="230"/>
      <c r="IJE116" s="230"/>
      <c r="IJF116" s="230"/>
      <c r="IJG116" s="230"/>
      <c r="IJH116" s="230"/>
      <c r="IJI116" s="230"/>
      <c r="IJJ116" s="230"/>
      <c r="IJK116" s="230"/>
      <c r="IJL116" s="230"/>
      <c r="IJM116" s="230"/>
      <c r="IJN116" s="230"/>
      <c r="IJO116" s="230"/>
      <c r="IJP116" s="230"/>
      <c r="IJQ116" s="230"/>
      <c r="IJR116" s="230"/>
      <c r="IJS116" s="230"/>
      <c r="IJT116" s="230"/>
      <c r="IJU116" s="230"/>
      <c r="IJV116" s="230"/>
      <c r="IJW116" s="230"/>
      <c r="IJX116" s="230"/>
      <c r="IJY116" s="230"/>
      <c r="IJZ116" s="230"/>
      <c r="IKA116" s="230"/>
      <c r="IKB116" s="230"/>
      <c r="IKC116" s="230"/>
      <c r="IKD116" s="230"/>
      <c r="IKE116" s="230"/>
      <c r="IKF116" s="230"/>
      <c r="IKG116" s="230"/>
      <c r="IKH116" s="230"/>
      <c r="IKI116" s="230"/>
      <c r="IKJ116" s="230"/>
      <c r="IKK116" s="230"/>
      <c r="IKL116" s="230"/>
      <c r="IKM116" s="230"/>
      <c r="IKN116" s="230"/>
      <c r="IKO116" s="230"/>
      <c r="IKP116" s="230"/>
      <c r="IKQ116" s="230"/>
      <c r="IKR116" s="230"/>
      <c r="IKS116" s="230"/>
      <c r="IKT116" s="230"/>
      <c r="IKU116" s="230"/>
      <c r="IKV116" s="230"/>
      <c r="IKW116" s="230"/>
      <c r="IKX116" s="230"/>
      <c r="IKY116" s="230"/>
      <c r="IKZ116" s="230"/>
      <c r="ILA116" s="230"/>
      <c r="ILB116" s="230"/>
      <c r="ILC116" s="230"/>
      <c r="ILD116" s="230"/>
      <c r="ILE116" s="230"/>
      <c r="ILF116" s="230"/>
      <c r="ILG116" s="230"/>
      <c r="ILH116" s="230"/>
      <c r="ILI116" s="230"/>
      <c r="ILJ116" s="230"/>
      <c r="ILK116" s="230"/>
      <c r="ILL116" s="230"/>
      <c r="ILM116" s="230"/>
      <c r="ILN116" s="230"/>
      <c r="ILO116" s="230"/>
      <c r="ILP116" s="230"/>
      <c r="ILQ116" s="230"/>
      <c r="ILR116" s="230"/>
      <c r="ILS116" s="230"/>
      <c r="ILT116" s="230"/>
      <c r="ILU116" s="230"/>
      <c r="ILV116" s="230"/>
      <c r="ILW116" s="230"/>
      <c r="ILX116" s="230"/>
      <c r="ILY116" s="230"/>
      <c r="ILZ116" s="230"/>
      <c r="IMA116" s="230"/>
      <c r="IMB116" s="230"/>
      <c r="IMC116" s="230"/>
      <c r="IMD116" s="230"/>
      <c r="IME116" s="230"/>
      <c r="IMF116" s="230"/>
      <c r="IMG116" s="230"/>
      <c r="IMH116" s="230"/>
      <c r="IMI116" s="230"/>
      <c r="IMJ116" s="230"/>
      <c r="IMK116" s="230"/>
      <c r="IML116" s="230"/>
      <c r="IMM116" s="230"/>
      <c r="IMN116" s="230"/>
      <c r="IMO116" s="230"/>
      <c r="IMP116" s="230"/>
      <c r="IMQ116" s="230"/>
      <c r="IMR116" s="230"/>
      <c r="IMS116" s="230"/>
      <c r="IMT116" s="230"/>
      <c r="IMU116" s="230"/>
      <c r="IMV116" s="230"/>
      <c r="IMW116" s="230"/>
      <c r="IMX116" s="230"/>
      <c r="IMY116" s="230"/>
      <c r="IMZ116" s="230"/>
      <c r="INA116" s="230"/>
      <c r="INB116" s="230"/>
      <c r="INC116" s="230"/>
      <c r="IND116" s="230"/>
      <c r="INE116" s="230"/>
      <c r="INF116" s="230"/>
      <c r="ING116" s="230"/>
      <c r="INH116" s="230"/>
      <c r="INI116" s="230"/>
      <c r="INJ116" s="230"/>
      <c r="INK116" s="230"/>
      <c r="INL116" s="230"/>
      <c r="INM116" s="230"/>
      <c r="INN116" s="230"/>
      <c r="INO116" s="230"/>
      <c r="INP116" s="230"/>
      <c r="INQ116" s="230"/>
      <c r="INR116" s="230"/>
      <c r="INS116" s="230"/>
      <c r="INT116" s="230"/>
      <c r="INU116" s="230"/>
      <c r="INV116" s="230"/>
      <c r="INW116" s="230"/>
      <c r="INX116" s="230"/>
      <c r="INY116" s="230"/>
      <c r="INZ116" s="230"/>
      <c r="IOA116" s="230"/>
      <c r="IOB116" s="230"/>
      <c r="IOC116" s="230"/>
      <c r="IOD116" s="230"/>
      <c r="IOE116" s="230"/>
      <c r="IOF116" s="230"/>
      <c r="IOG116" s="230"/>
      <c r="IOH116" s="230"/>
      <c r="IOI116" s="230"/>
      <c r="IOJ116" s="230"/>
      <c r="IOK116" s="230"/>
      <c r="IOL116" s="230"/>
      <c r="IOM116" s="230"/>
      <c r="ION116" s="230"/>
      <c r="IOO116" s="230"/>
      <c r="IOP116" s="230"/>
      <c r="IOQ116" s="230"/>
      <c r="IOR116" s="230"/>
      <c r="IOS116" s="230"/>
      <c r="IOT116" s="230"/>
      <c r="IOU116" s="230"/>
      <c r="IOV116" s="230"/>
      <c r="IOW116" s="230"/>
      <c r="IOX116" s="230"/>
      <c r="IOY116" s="230"/>
      <c r="IOZ116" s="230"/>
      <c r="IPA116" s="230"/>
      <c r="IPB116" s="230"/>
      <c r="IPC116" s="230"/>
      <c r="IPD116" s="230"/>
      <c r="IPE116" s="230"/>
      <c r="IPF116" s="230"/>
      <c r="IPG116" s="230"/>
      <c r="IPH116" s="230"/>
      <c r="IPI116" s="230"/>
      <c r="IPJ116" s="230"/>
      <c r="IPK116" s="230"/>
      <c r="IPL116" s="230"/>
      <c r="IPM116" s="230"/>
      <c r="IPN116" s="230"/>
      <c r="IPO116" s="230"/>
      <c r="IPP116" s="230"/>
      <c r="IPQ116" s="230"/>
      <c r="IPR116" s="230"/>
      <c r="IPS116" s="230"/>
      <c r="IPT116" s="230"/>
      <c r="IPU116" s="230"/>
      <c r="IPV116" s="230"/>
      <c r="IPW116" s="230"/>
      <c r="IPX116" s="230"/>
      <c r="IPY116" s="230"/>
      <c r="IPZ116" s="230"/>
      <c r="IQA116" s="230"/>
      <c r="IQB116" s="230"/>
      <c r="IQC116" s="230"/>
      <c r="IQD116" s="230"/>
      <c r="IQE116" s="230"/>
      <c r="IQF116" s="230"/>
      <c r="IQG116" s="230"/>
      <c r="IQH116" s="230"/>
      <c r="IQI116" s="230"/>
      <c r="IQJ116" s="230"/>
      <c r="IQK116" s="230"/>
      <c r="IQL116" s="230"/>
      <c r="IQM116" s="230"/>
      <c r="IQN116" s="230"/>
      <c r="IQO116" s="230"/>
      <c r="IQP116" s="230"/>
      <c r="IQQ116" s="230"/>
      <c r="IQR116" s="230"/>
      <c r="IQS116" s="230"/>
      <c r="IQT116" s="230"/>
      <c r="IQU116" s="230"/>
      <c r="IQV116" s="230"/>
      <c r="IQW116" s="230"/>
      <c r="IQX116" s="230"/>
      <c r="IQY116" s="230"/>
      <c r="IQZ116" s="230"/>
      <c r="IRA116" s="230"/>
      <c r="IRB116" s="230"/>
      <c r="IRC116" s="230"/>
      <c r="IRD116" s="230"/>
      <c r="IRE116" s="230"/>
      <c r="IRF116" s="230"/>
      <c r="IRG116" s="230"/>
      <c r="IRH116" s="230"/>
      <c r="IRI116" s="230"/>
      <c r="IRJ116" s="230"/>
      <c r="IRK116" s="230"/>
      <c r="IRL116" s="230"/>
      <c r="IRM116" s="230"/>
      <c r="IRN116" s="230"/>
      <c r="IRO116" s="230"/>
      <c r="IRP116" s="230"/>
      <c r="IRQ116" s="230"/>
      <c r="IRR116" s="230"/>
      <c r="IRS116" s="230"/>
      <c r="IRT116" s="230"/>
      <c r="IRU116" s="230"/>
      <c r="IRV116" s="230"/>
      <c r="IRW116" s="230"/>
      <c r="IRX116" s="230"/>
      <c r="IRY116" s="230"/>
      <c r="IRZ116" s="230"/>
      <c r="ISA116" s="230"/>
      <c r="ISB116" s="230"/>
      <c r="ISC116" s="230"/>
      <c r="ISD116" s="230"/>
      <c r="ISE116" s="230"/>
      <c r="ISF116" s="230"/>
      <c r="ISG116" s="230"/>
      <c r="ISH116" s="230"/>
      <c r="ISI116" s="230"/>
      <c r="ISJ116" s="230"/>
      <c r="ISK116" s="230"/>
      <c r="ISL116" s="230"/>
      <c r="ISM116" s="230"/>
      <c r="ISN116" s="230"/>
      <c r="ISO116" s="230"/>
      <c r="ISP116" s="230"/>
      <c r="ISQ116" s="230"/>
      <c r="ISR116" s="230"/>
      <c r="ISS116" s="230"/>
      <c r="IST116" s="230"/>
      <c r="ISU116" s="230"/>
      <c r="ISV116" s="230"/>
      <c r="ISW116" s="230"/>
      <c r="ISX116" s="230"/>
      <c r="ISY116" s="230"/>
      <c r="ISZ116" s="230"/>
      <c r="ITA116" s="230"/>
      <c r="ITB116" s="230"/>
      <c r="ITC116" s="230"/>
      <c r="ITD116" s="230"/>
      <c r="ITE116" s="230"/>
      <c r="ITF116" s="230"/>
      <c r="ITG116" s="230"/>
      <c r="ITH116" s="230"/>
      <c r="ITI116" s="230"/>
      <c r="ITJ116" s="230"/>
      <c r="ITK116" s="230"/>
      <c r="ITL116" s="230"/>
      <c r="ITM116" s="230"/>
      <c r="ITN116" s="230"/>
      <c r="ITO116" s="230"/>
      <c r="ITP116" s="230"/>
      <c r="ITQ116" s="230"/>
      <c r="ITR116" s="230"/>
      <c r="ITS116" s="230"/>
      <c r="ITT116" s="230"/>
      <c r="ITU116" s="230"/>
      <c r="ITV116" s="230"/>
      <c r="ITW116" s="230"/>
      <c r="ITX116" s="230"/>
      <c r="ITY116" s="230"/>
      <c r="ITZ116" s="230"/>
      <c r="IUA116" s="230"/>
      <c r="IUB116" s="230"/>
      <c r="IUC116" s="230"/>
      <c r="IUD116" s="230"/>
      <c r="IUE116" s="230"/>
      <c r="IUF116" s="230"/>
      <c r="IUG116" s="230"/>
      <c r="IUH116" s="230"/>
      <c r="IUI116" s="230"/>
      <c r="IUJ116" s="230"/>
      <c r="IUK116" s="230"/>
      <c r="IUL116" s="230"/>
      <c r="IUM116" s="230"/>
      <c r="IUN116" s="230"/>
      <c r="IUO116" s="230"/>
      <c r="IUP116" s="230"/>
      <c r="IUQ116" s="230"/>
      <c r="IUR116" s="230"/>
      <c r="IUS116" s="230"/>
      <c r="IUT116" s="230"/>
      <c r="IUU116" s="230"/>
      <c r="IUV116" s="230"/>
      <c r="IUW116" s="230"/>
      <c r="IUX116" s="230"/>
      <c r="IUY116" s="230"/>
      <c r="IUZ116" s="230"/>
      <c r="IVA116" s="230"/>
      <c r="IVB116" s="230"/>
      <c r="IVC116" s="230"/>
      <c r="IVD116" s="230"/>
      <c r="IVE116" s="230"/>
      <c r="IVF116" s="230"/>
      <c r="IVG116" s="230"/>
      <c r="IVH116" s="230"/>
      <c r="IVI116" s="230"/>
      <c r="IVJ116" s="230"/>
      <c r="IVK116" s="230"/>
      <c r="IVL116" s="230"/>
      <c r="IVM116" s="230"/>
      <c r="IVN116" s="230"/>
      <c r="IVO116" s="230"/>
      <c r="IVP116" s="230"/>
      <c r="IVQ116" s="230"/>
      <c r="IVR116" s="230"/>
      <c r="IVS116" s="230"/>
      <c r="IVT116" s="230"/>
      <c r="IVU116" s="230"/>
      <c r="IVV116" s="230"/>
      <c r="IVW116" s="230"/>
      <c r="IVX116" s="230"/>
      <c r="IVY116" s="230"/>
      <c r="IVZ116" s="230"/>
      <c r="IWA116" s="230"/>
      <c r="IWB116" s="230"/>
      <c r="IWC116" s="230"/>
      <c r="IWD116" s="230"/>
      <c r="IWE116" s="230"/>
      <c r="IWF116" s="230"/>
      <c r="IWG116" s="230"/>
      <c r="IWH116" s="230"/>
      <c r="IWI116" s="230"/>
      <c r="IWJ116" s="230"/>
      <c r="IWK116" s="230"/>
      <c r="IWL116" s="230"/>
      <c r="IWM116" s="230"/>
      <c r="IWN116" s="230"/>
      <c r="IWO116" s="230"/>
      <c r="IWP116" s="230"/>
      <c r="IWQ116" s="230"/>
      <c r="IWR116" s="230"/>
      <c r="IWS116" s="230"/>
      <c r="IWT116" s="230"/>
      <c r="IWU116" s="230"/>
      <c r="IWV116" s="230"/>
      <c r="IWW116" s="230"/>
      <c r="IWX116" s="230"/>
      <c r="IWY116" s="230"/>
      <c r="IWZ116" s="230"/>
      <c r="IXA116" s="230"/>
      <c r="IXB116" s="230"/>
      <c r="IXC116" s="230"/>
      <c r="IXD116" s="230"/>
      <c r="IXE116" s="230"/>
      <c r="IXF116" s="230"/>
      <c r="IXG116" s="230"/>
      <c r="IXH116" s="230"/>
      <c r="IXI116" s="230"/>
      <c r="IXJ116" s="230"/>
      <c r="IXK116" s="230"/>
      <c r="IXL116" s="230"/>
      <c r="IXM116" s="230"/>
      <c r="IXN116" s="230"/>
      <c r="IXO116" s="230"/>
      <c r="IXP116" s="230"/>
      <c r="IXQ116" s="230"/>
      <c r="IXR116" s="230"/>
      <c r="IXS116" s="230"/>
      <c r="IXT116" s="230"/>
      <c r="IXU116" s="230"/>
      <c r="IXV116" s="230"/>
      <c r="IXW116" s="230"/>
      <c r="IXX116" s="230"/>
      <c r="IXY116" s="230"/>
      <c r="IXZ116" s="230"/>
      <c r="IYA116" s="230"/>
      <c r="IYB116" s="230"/>
      <c r="IYC116" s="230"/>
      <c r="IYD116" s="230"/>
      <c r="IYE116" s="230"/>
      <c r="IYF116" s="230"/>
      <c r="IYG116" s="230"/>
      <c r="IYH116" s="230"/>
      <c r="IYI116" s="230"/>
      <c r="IYJ116" s="230"/>
      <c r="IYK116" s="230"/>
      <c r="IYL116" s="230"/>
      <c r="IYM116" s="230"/>
      <c r="IYN116" s="230"/>
      <c r="IYO116" s="230"/>
      <c r="IYP116" s="230"/>
      <c r="IYQ116" s="230"/>
      <c r="IYR116" s="230"/>
      <c r="IYS116" s="230"/>
      <c r="IYT116" s="230"/>
      <c r="IYU116" s="230"/>
      <c r="IYV116" s="230"/>
      <c r="IYW116" s="230"/>
      <c r="IYX116" s="230"/>
      <c r="IYY116" s="230"/>
      <c r="IYZ116" s="230"/>
      <c r="IZA116" s="230"/>
      <c r="IZB116" s="230"/>
      <c r="IZC116" s="230"/>
      <c r="IZD116" s="230"/>
      <c r="IZE116" s="230"/>
      <c r="IZF116" s="230"/>
      <c r="IZG116" s="230"/>
      <c r="IZH116" s="230"/>
      <c r="IZI116" s="230"/>
      <c r="IZJ116" s="230"/>
      <c r="IZK116" s="230"/>
      <c r="IZL116" s="230"/>
      <c r="IZM116" s="230"/>
      <c r="IZN116" s="230"/>
      <c r="IZO116" s="230"/>
      <c r="IZP116" s="230"/>
      <c r="IZQ116" s="230"/>
      <c r="IZR116" s="230"/>
      <c r="IZS116" s="230"/>
      <c r="IZT116" s="230"/>
      <c r="IZU116" s="230"/>
      <c r="IZV116" s="230"/>
      <c r="IZW116" s="230"/>
      <c r="IZX116" s="230"/>
      <c r="IZY116" s="230"/>
      <c r="IZZ116" s="230"/>
      <c r="JAA116" s="230"/>
      <c r="JAB116" s="230"/>
      <c r="JAC116" s="230"/>
      <c r="JAD116" s="230"/>
      <c r="JAE116" s="230"/>
      <c r="JAF116" s="230"/>
      <c r="JAG116" s="230"/>
      <c r="JAH116" s="230"/>
      <c r="JAI116" s="230"/>
      <c r="JAJ116" s="230"/>
      <c r="JAK116" s="230"/>
      <c r="JAL116" s="230"/>
      <c r="JAM116" s="230"/>
      <c r="JAN116" s="230"/>
      <c r="JAO116" s="230"/>
      <c r="JAP116" s="230"/>
      <c r="JAQ116" s="230"/>
      <c r="JAR116" s="230"/>
      <c r="JAS116" s="230"/>
      <c r="JAT116" s="230"/>
      <c r="JAU116" s="230"/>
      <c r="JAV116" s="230"/>
      <c r="JAW116" s="230"/>
      <c r="JAX116" s="230"/>
      <c r="JAY116" s="230"/>
      <c r="JAZ116" s="230"/>
      <c r="JBA116" s="230"/>
      <c r="JBB116" s="230"/>
      <c r="JBC116" s="230"/>
      <c r="JBD116" s="230"/>
      <c r="JBE116" s="230"/>
      <c r="JBF116" s="230"/>
      <c r="JBG116" s="230"/>
      <c r="JBH116" s="230"/>
      <c r="JBI116" s="230"/>
      <c r="JBJ116" s="230"/>
      <c r="JBK116" s="230"/>
      <c r="JBL116" s="230"/>
      <c r="JBM116" s="230"/>
      <c r="JBN116" s="230"/>
      <c r="JBO116" s="230"/>
      <c r="JBP116" s="230"/>
      <c r="JBQ116" s="230"/>
      <c r="JBR116" s="230"/>
      <c r="JBS116" s="230"/>
      <c r="JBT116" s="230"/>
      <c r="JBU116" s="230"/>
      <c r="JBV116" s="230"/>
      <c r="JBW116" s="230"/>
      <c r="JBX116" s="230"/>
      <c r="JBY116" s="230"/>
      <c r="JBZ116" s="230"/>
      <c r="JCA116" s="230"/>
      <c r="JCB116" s="230"/>
      <c r="JCC116" s="230"/>
      <c r="JCD116" s="230"/>
      <c r="JCE116" s="230"/>
      <c r="JCF116" s="230"/>
      <c r="JCG116" s="230"/>
      <c r="JCH116" s="230"/>
      <c r="JCI116" s="230"/>
      <c r="JCJ116" s="230"/>
      <c r="JCK116" s="230"/>
      <c r="JCL116" s="230"/>
      <c r="JCM116" s="230"/>
      <c r="JCN116" s="230"/>
      <c r="JCO116" s="230"/>
      <c r="JCP116" s="230"/>
      <c r="JCQ116" s="230"/>
      <c r="JCR116" s="230"/>
      <c r="JCS116" s="230"/>
      <c r="JCT116" s="230"/>
      <c r="JCU116" s="230"/>
      <c r="JCV116" s="230"/>
      <c r="JCW116" s="230"/>
      <c r="JCX116" s="230"/>
      <c r="JCY116" s="230"/>
      <c r="JCZ116" s="230"/>
      <c r="JDA116" s="230"/>
      <c r="JDB116" s="230"/>
      <c r="JDC116" s="230"/>
      <c r="JDD116" s="230"/>
      <c r="JDE116" s="230"/>
      <c r="JDF116" s="230"/>
      <c r="JDG116" s="230"/>
      <c r="JDH116" s="230"/>
      <c r="JDI116" s="230"/>
      <c r="JDJ116" s="230"/>
      <c r="JDK116" s="230"/>
      <c r="JDL116" s="230"/>
      <c r="JDM116" s="230"/>
      <c r="JDN116" s="230"/>
      <c r="JDO116" s="230"/>
      <c r="JDP116" s="230"/>
      <c r="JDQ116" s="230"/>
      <c r="JDR116" s="230"/>
      <c r="JDS116" s="230"/>
      <c r="JDT116" s="230"/>
      <c r="JDU116" s="230"/>
      <c r="JDV116" s="230"/>
      <c r="JDW116" s="230"/>
      <c r="JDX116" s="230"/>
      <c r="JDY116" s="230"/>
      <c r="JDZ116" s="230"/>
      <c r="JEA116" s="230"/>
      <c r="JEB116" s="230"/>
      <c r="JEC116" s="230"/>
      <c r="JED116" s="230"/>
      <c r="JEE116" s="230"/>
      <c r="JEF116" s="230"/>
      <c r="JEG116" s="230"/>
      <c r="JEH116" s="230"/>
      <c r="JEI116" s="230"/>
      <c r="JEJ116" s="230"/>
      <c r="JEK116" s="230"/>
      <c r="JEL116" s="230"/>
      <c r="JEM116" s="230"/>
      <c r="JEN116" s="230"/>
      <c r="JEO116" s="230"/>
      <c r="JEP116" s="230"/>
      <c r="JEQ116" s="230"/>
      <c r="JER116" s="230"/>
      <c r="JES116" s="230"/>
      <c r="JET116" s="230"/>
      <c r="JEU116" s="230"/>
      <c r="JEV116" s="230"/>
      <c r="JEW116" s="230"/>
      <c r="JEX116" s="230"/>
      <c r="JEY116" s="230"/>
      <c r="JEZ116" s="230"/>
      <c r="JFA116" s="230"/>
      <c r="JFB116" s="230"/>
      <c r="JFC116" s="230"/>
      <c r="JFD116" s="230"/>
      <c r="JFE116" s="230"/>
      <c r="JFF116" s="230"/>
      <c r="JFG116" s="230"/>
      <c r="JFH116" s="230"/>
      <c r="JFI116" s="230"/>
      <c r="JFJ116" s="230"/>
      <c r="JFK116" s="230"/>
      <c r="JFL116" s="230"/>
      <c r="JFM116" s="230"/>
      <c r="JFN116" s="230"/>
      <c r="JFO116" s="230"/>
      <c r="JFP116" s="230"/>
      <c r="JFQ116" s="230"/>
      <c r="JFR116" s="230"/>
      <c r="JFS116" s="230"/>
      <c r="JFT116" s="230"/>
      <c r="JFU116" s="230"/>
      <c r="JFV116" s="230"/>
      <c r="JFW116" s="230"/>
      <c r="JFX116" s="230"/>
      <c r="JFY116" s="230"/>
      <c r="JFZ116" s="230"/>
      <c r="JGA116" s="230"/>
      <c r="JGB116" s="230"/>
      <c r="JGC116" s="230"/>
      <c r="JGD116" s="230"/>
      <c r="JGE116" s="230"/>
      <c r="JGF116" s="230"/>
      <c r="JGG116" s="230"/>
      <c r="JGH116" s="230"/>
      <c r="JGI116" s="230"/>
      <c r="JGJ116" s="230"/>
      <c r="JGK116" s="230"/>
      <c r="JGL116" s="230"/>
      <c r="JGM116" s="230"/>
      <c r="JGN116" s="230"/>
      <c r="JGO116" s="230"/>
      <c r="JGP116" s="230"/>
      <c r="JGQ116" s="230"/>
      <c r="JGR116" s="230"/>
      <c r="JGS116" s="230"/>
      <c r="JGT116" s="230"/>
      <c r="JGU116" s="230"/>
      <c r="JGV116" s="230"/>
      <c r="JGW116" s="230"/>
      <c r="JGX116" s="230"/>
      <c r="JGY116" s="230"/>
      <c r="JGZ116" s="230"/>
      <c r="JHA116" s="230"/>
      <c r="JHB116" s="230"/>
      <c r="JHC116" s="230"/>
      <c r="JHD116" s="230"/>
      <c r="JHE116" s="230"/>
      <c r="JHF116" s="230"/>
      <c r="JHG116" s="230"/>
      <c r="JHH116" s="230"/>
      <c r="JHI116" s="230"/>
      <c r="JHJ116" s="230"/>
      <c r="JHK116" s="230"/>
      <c r="JHL116" s="230"/>
      <c r="JHM116" s="230"/>
      <c r="JHN116" s="230"/>
      <c r="JHO116" s="230"/>
      <c r="JHP116" s="230"/>
      <c r="JHQ116" s="230"/>
      <c r="JHR116" s="230"/>
      <c r="JHS116" s="230"/>
      <c r="JHT116" s="230"/>
      <c r="JHU116" s="230"/>
      <c r="JHV116" s="230"/>
      <c r="JHW116" s="230"/>
      <c r="JHX116" s="230"/>
      <c r="JHY116" s="230"/>
      <c r="JHZ116" s="230"/>
      <c r="JIA116" s="230"/>
      <c r="JIB116" s="230"/>
      <c r="JIC116" s="230"/>
      <c r="JID116" s="230"/>
      <c r="JIE116" s="230"/>
      <c r="JIF116" s="230"/>
      <c r="JIG116" s="230"/>
      <c r="JIH116" s="230"/>
      <c r="JII116" s="230"/>
      <c r="JIJ116" s="230"/>
      <c r="JIK116" s="230"/>
      <c r="JIL116" s="230"/>
      <c r="JIM116" s="230"/>
      <c r="JIN116" s="230"/>
      <c r="JIO116" s="230"/>
      <c r="JIP116" s="230"/>
      <c r="JIQ116" s="230"/>
      <c r="JIR116" s="230"/>
      <c r="JIS116" s="230"/>
      <c r="JIT116" s="230"/>
      <c r="JIU116" s="230"/>
      <c r="JIV116" s="230"/>
      <c r="JIW116" s="230"/>
      <c r="JIX116" s="230"/>
      <c r="JIY116" s="230"/>
      <c r="JIZ116" s="230"/>
      <c r="JJA116" s="230"/>
      <c r="JJB116" s="230"/>
      <c r="JJC116" s="230"/>
      <c r="JJD116" s="230"/>
      <c r="JJE116" s="230"/>
      <c r="JJF116" s="230"/>
      <c r="JJG116" s="230"/>
      <c r="JJH116" s="230"/>
      <c r="JJI116" s="230"/>
      <c r="JJJ116" s="230"/>
      <c r="JJK116" s="230"/>
      <c r="JJL116" s="230"/>
      <c r="JJM116" s="230"/>
      <c r="JJN116" s="230"/>
      <c r="JJO116" s="230"/>
      <c r="JJP116" s="230"/>
      <c r="JJQ116" s="230"/>
      <c r="JJR116" s="230"/>
      <c r="JJS116" s="230"/>
      <c r="JJT116" s="230"/>
      <c r="JJU116" s="230"/>
      <c r="JJV116" s="230"/>
      <c r="JJW116" s="230"/>
      <c r="JJX116" s="230"/>
      <c r="JJY116" s="230"/>
      <c r="JJZ116" s="230"/>
      <c r="JKA116" s="230"/>
      <c r="JKB116" s="230"/>
      <c r="JKC116" s="230"/>
      <c r="JKD116" s="230"/>
      <c r="JKE116" s="230"/>
      <c r="JKF116" s="230"/>
      <c r="JKG116" s="230"/>
      <c r="JKH116" s="230"/>
      <c r="JKI116" s="230"/>
      <c r="JKJ116" s="230"/>
      <c r="JKK116" s="230"/>
      <c r="JKL116" s="230"/>
      <c r="JKM116" s="230"/>
      <c r="JKN116" s="230"/>
      <c r="JKO116" s="230"/>
      <c r="JKP116" s="230"/>
      <c r="JKQ116" s="230"/>
      <c r="JKR116" s="230"/>
      <c r="JKS116" s="230"/>
      <c r="JKT116" s="230"/>
      <c r="JKU116" s="230"/>
      <c r="JKV116" s="230"/>
      <c r="JKW116" s="230"/>
      <c r="JKX116" s="230"/>
      <c r="JKY116" s="230"/>
      <c r="JKZ116" s="230"/>
      <c r="JLA116" s="230"/>
      <c r="JLB116" s="230"/>
      <c r="JLC116" s="230"/>
      <c r="JLD116" s="230"/>
      <c r="JLE116" s="230"/>
      <c r="JLF116" s="230"/>
      <c r="JLG116" s="230"/>
      <c r="JLH116" s="230"/>
      <c r="JLI116" s="230"/>
      <c r="JLJ116" s="230"/>
      <c r="JLK116" s="230"/>
      <c r="JLL116" s="230"/>
      <c r="JLM116" s="230"/>
      <c r="JLN116" s="230"/>
      <c r="JLO116" s="230"/>
      <c r="JLP116" s="230"/>
      <c r="JLQ116" s="230"/>
      <c r="JLR116" s="230"/>
      <c r="JLS116" s="230"/>
      <c r="JLT116" s="230"/>
      <c r="JLU116" s="230"/>
      <c r="JLV116" s="230"/>
      <c r="JLW116" s="230"/>
      <c r="JLX116" s="230"/>
      <c r="JLY116" s="230"/>
      <c r="JLZ116" s="230"/>
      <c r="JMA116" s="230"/>
      <c r="JMB116" s="230"/>
      <c r="JMC116" s="230"/>
      <c r="JMD116" s="230"/>
      <c r="JME116" s="230"/>
      <c r="JMF116" s="230"/>
      <c r="JMG116" s="230"/>
      <c r="JMH116" s="230"/>
      <c r="JMI116" s="230"/>
      <c r="JMJ116" s="230"/>
      <c r="JMK116" s="230"/>
      <c r="JML116" s="230"/>
      <c r="JMM116" s="230"/>
      <c r="JMN116" s="230"/>
      <c r="JMO116" s="230"/>
      <c r="JMP116" s="230"/>
      <c r="JMQ116" s="230"/>
      <c r="JMR116" s="230"/>
      <c r="JMS116" s="230"/>
      <c r="JMT116" s="230"/>
      <c r="JMU116" s="230"/>
      <c r="JMV116" s="230"/>
      <c r="JMW116" s="230"/>
      <c r="JMX116" s="230"/>
      <c r="JMY116" s="230"/>
      <c r="JMZ116" s="230"/>
      <c r="JNA116" s="230"/>
      <c r="JNB116" s="230"/>
      <c r="JNC116" s="230"/>
      <c r="JND116" s="230"/>
      <c r="JNE116" s="230"/>
      <c r="JNF116" s="230"/>
      <c r="JNG116" s="230"/>
      <c r="JNH116" s="230"/>
      <c r="JNI116" s="230"/>
      <c r="JNJ116" s="230"/>
      <c r="JNK116" s="230"/>
      <c r="JNL116" s="230"/>
      <c r="JNM116" s="230"/>
      <c r="JNN116" s="230"/>
      <c r="JNO116" s="230"/>
      <c r="JNP116" s="230"/>
      <c r="JNQ116" s="230"/>
      <c r="JNR116" s="230"/>
      <c r="JNS116" s="230"/>
      <c r="JNT116" s="230"/>
      <c r="JNU116" s="230"/>
      <c r="JNV116" s="230"/>
      <c r="JNW116" s="230"/>
      <c r="JNX116" s="230"/>
      <c r="JNY116" s="230"/>
      <c r="JNZ116" s="230"/>
      <c r="JOA116" s="230"/>
      <c r="JOB116" s="230"/>
      <c r="JOC116" s="230"/>
      <c r="JOD116" s="230"/>
      <c r="JOE116" s="230"/>
      <c r="JOF116" s="230"/>
      <c r="JOG116" s="230"/>
      <c r="JOH116" s="230"/>
      <c r="JOI116" s="230"/>
      <c r="JOJ116" s="230"/>
      <c r="JOK116" s="230"/>
      <c r="JOL116" s="230"/>
      <c r="JOM116" s="230"/>
      <c r="JON116" s="230"/>
      <c r="JOO116" s="230"/>
      <c r="JOP116" s="230"/>
      <c r="JOQ116" s="230"/>
      <c r="JOR116" s="230"/>
      <c r="JOS116" s="230"/>
      <c r="JOT116" s="230"/>
      <c r="JOU116" s="230"/>
      <c r="JOV116" s="230"/>
      <c r="JOW116" s="230"/>
      <c r="JOX116" s="230"/>
      <c r="JOY116" s="230"/>
      <c r="JOZ116" s="230"/>
      <c r="JPA116" s="230"/>
      <c r="JPB116" s="230"/>
      <c r="JPC116" s="230"/>
      <c r="JPD116" s="230"/>
      <c r="JPE116" s="230"/>
      <c r="JPF116" s="230"/>
      <c r="JPG116" s="230"/>
      <c r="JPH116" s="230"/>
      <c r="JPI116" s="230"/>
      <c r="JPJ116" s="230"/>
      <c r="JPK116" s="230"/>
      <c r="JPL116" s="230"/>
      <c r="JPM116" s="230"/>
      <c r="JPN116" s="230"/>
      <c r="JPO116" s="230"/>
      <c r="JPP116" s="230"/>
      <c r="JPQ116" s="230"/>
      <c r="JPR116" s="230"/>
      <c r="JPS116" s="230"/>
      <c r="JPT116" s="230"/>
      <c r="JPU116" s="230"/>
      <c r="JPV116" s="230"/>
      <c r="JPW116" s="230"/>
      <c r="JPX116" s="230"/>
      <c r="JPY116" s="230"/>
      <c r="JPZ116" s="230"/>
      <c r="JQA116" s="230"/>
      <c r="JQB116" s="230"/>
      <c r="JQC116" s="230"/>
      <c r="JQD116" s="230"/>
      <c r="JQE116" s="230"/>
      <c r="JQF116" s="230"/>
      <c r="JQG116" s="230"/>
      <c r="JQH116" s="230"/>
      <c r="JQI116" s="230"/>
      <c r="JQJ116" s="230"/>
      <c r="JQK116" s="230"/>
      <c r="JQL116" s="230"/>
      <c r="JQM116" s="230"/>
      <c r="JQN116" s="230"/>
      <c r="JQO116" s="230"/>
      <c r="JQP116" s="230"/>
      <c r="JQQ116" s="230"/>
      <c r="JQR116" s="230"/>
      <c r="JQS116" s="230"/>
      <c r="JQT116" s="230"/>
      <c r="JQU116" s="230"/>
      <c r="JQV116" s="230"/>
      <c r="JQW116" s="230"/>
      <c r="JQX116" s="230"/>
      <c r="JQY116" s="230"/>
      <c r="JQZ116" s="230"/>
      <c r="JRA116" s="230"/>
      <c r="JRB116" s="230"/>
      <c r="JRC116" s="230"/>
      <c r="JRD116" s="230"/>
      <c r="JRE116" s="230"/>
      <c r="JRF116" s="230"/>
      <c r="JRG116" s="230"/>
      <c r="JRH116" s="230"/>
      <c r="JRI116" s="230"/>
      <c r="JRJ116" s="230"/>
      <c r="JRK116" s="230"/>
      <c r="JRL116" s="230"/>
      <c r="JRM116" s="230"/>
      <c r="JRN116" s="230"/>
      <c r="JRO116" s="230"/>
      <c r="JRP116" s="230"/>
      <c r="JRQ116" s="230"/>
      <c r="JRR116" s="230"/>
      <c r="JRS116" s="230"/>
      <c r="JRT116" s="230"/>
      <c r="JRU116" s="230"/>
      <c r="JRV116" s="230"/>
      <c r="JRW116" s="230"/>
      <c r="JRX116" s="230"/>
      <c r="JRY116" s="230"/>
      <c r="JRZ116" s="230"/>
      <c r="JSA116" s="230"/>
      <c r="JSB116" s="230"/>
      <c r="JSC116" s="230"/>
      <c r="JSD116" s="230"/>
      <c r="JSE116" s="230"/>
      <c r="JSF116" s="230"/>
      <c r="JSG116" s="230"/>
      <c r="JSH116" s="230"/>
      <c r="JSI116" s="230"/>
      <c r="JSJ116" s="230"/>
      <c r="JSK116" s="230"/>
      <c r="JSL116" s="230"/>
      <c r="JSM116" s="230"/>
      <c r="JSN116" s="230"/>
      <c r="JSO116" s="230"/>
      <c r="JSP116" s="230"/>
      <c r="JSQ116" s="230"/>
      <c r="JSR116" s="230"/>
      <c r="JSS116" s="230"/>
      <c r="JST116" s="230"/>
      <c r="JSU116" s="230"/>
      <c r="JSV116" s="230"/>
      <c r="JSW116" s="230"/>
      <c r="JSX116" s="230"/>
      <c r="JSY116" s="230"/>
      <c r="JSZ116" s="230"/>
      <c r="JTA116" s="230"/>
      <c r="JTB116" s="230"/>
      <c r="JTC116" s="230"/>
      <c r="JTD116" s="230"/>
      <c r="JTE116" s="230"/>
      <c r="JTF116" s="230"/>
      <c r="JTG116" s="230"/>
      <c r="JTH116" s="230"/>
      <c r="JTI116" s="230"/>
      <c r="JTJ116" s="230"/>
      <c r="JTK116" s="230"/>
      <c r="JTL116" s="230"/>
      <c r="JTM116" s="230"/>
      <c r="JTN116" s="230"/>
      <c r="JTO116" s="230"/>
      <c r="JTP116" s="230"/>
      <c r="JTQ116" s="230"/>
      <c r="JTR116" s="230"/>
      <c r="JTS116" s="230"/>
      <c r="JTT116" s="230"/>
      <c r="JTU116" s="230"/>
      <c r="JTV116" s="230"/>
      <c r="JTW116" s="230"/>
      <c r="JTX116" s="230"/>
      <c r="JTY116" s="230"/>
      <c r="JTZ116" s="230"/>
      <c r="JUA116" s="230"/>
      <c r="JUB116" s="230"/>
      <c r="JUC116" s="230"/>
      <c r="JUD116" s="230"/>
      <c r="JUE116" s="230"/>
      <c r="JUF116" s="230"/>
      <c r="JUG116" s="230"/>
      <c r="JUH116" s="230"/>
      <c r="JUI116" s="230"/>
      <c r="JUJ116" s="230"/>
      <c r="JUK116" s="230"/>
      <c r="JUL116" s="230"/>
      <c r="JUM116" s="230"/>
      <c r="JUN116" s="230"/>
      <c r="JUO116" s="230"/>
      <c r="JUP116" s="230"/>
      <c r="JUQ116" s="230"/>
      <c r="JUR116" s="230"/>
      <c r="JUS116" s="230"/>
      <c r="JUT116" s="230"/>
      <c r="JUU116" s="230"/>
      <c r="JUV116" s="230"/>
      <c r="JUW116" s="230"/>
      <c r="JUX116" s="230"/>
      <c r="JUY116" s="230"/>
      <c r="JUZ116" s="230"/>
      <c r="JVA116" s="230"/>
      <c r="JVB116" s="230"/>
      <c r="JVC116" s="230"/>
      <c r="JVD116" s="230"/>
      <c r="JVE116" s="230"/>
      <c r="JVF116" s="230"/>
      <c r="JVG116" s="230"/>
      <c r="JVH116" s="230"/>
      <c r="JVI116" s="230"/>
      <c r="JVJ116" s="230"/>
      <c r="JVK116" s="230"/>
      <c r="JVL116" s="230"/>
      <c r="JVM116" s="230"/>
      <c r="JVN116" s="230"/>
      <c r="JVO116" s="230"/>
      <c r="JVP116" s="230"/>
      <c r="JVQ116" s="230"/>
      <c r="JVR116" s="230"/>
      <c r="JVS116" s="230"/>
      <c r="JVT116" s="230"/>
      <c r="JVU116" s="230"/>
      <c r="JVV116" s="230"/>
      <c r="JVW116" s="230"/>
      <c r="JVX116" s="230"/>
      <c r="JVY116" s="230"/>
      <c r="JVZ116" s="230"/>
      <c r="JWA116" s="230"/>
      <c r="JWB116" s="230"/>
      <c r="JWC116" s="230"/>
      <c r="JWD116" s="230"/>
      <c r="JWE116" s="230"/>
      <c r="JWF116" s="230"/>
      <c r="JWG116" s="230"/>
      <c r="JWH116" s="230"/>
      <c r="JWI116" s="230"/>
      <c r="JWJ116" s="230"/>
      <c r="JWK116" s="230"/>
      <c r="JWL116" s="230"/>
      <c r="JWM116" s="230"/>
      <c r="JWN116" s="230"/>
      <c r="JWO116" s="230"/>
      <c r="JWP116" s="230"/>
      <c r="JWQ116" s="230"/>
      <c r="JWR116" s="230"/>
      <c r="JWS116" s="230"/>
      <c r="JWT116" s="230"/>
      <c r="JWU116" s="230"/>
      <c r="JWV116" s="230"/>
      <c r="JWW116" s="230"/>
      <c r="JWX116" s="230"/>
      <c r="JWY116" s="230"/>
      <c r="JWZ116" s="230"/>
      <c r="JXA116" s="230"/>
      <c r="JXB116" s="230"/>
      <c r="JXC116" s="230"/>
      <c r="JXD116" s="230"/>
      <c r="JXE116" s="230"/>
      <c r="JXF116" s="230"/>
      <c r="JXG116" s="230"/>
      <c r="JXH116" s="230"/>
      <c r="JXI116" s="230"/>
      <c r="JXJ116" s="230"/>
      <c r="JXK116" s="230"/>
      <c r="JXL116" s="230"/>
      <c r="JXM116" s="230"/>
      <c r="JXN116" s="230"/>
      <c r="JXO116" s="230"/>
      <c r="JXP116" s="230"/>
      <c r="JXQ116" s="230"/>
      <c r="JXR116" s="230"/>
      <c r="JXS116" s="230"/>
      <c r="JXT116" s="230"/>
      <c r="JXU116" s="230"/>
      <c r="JXV116" s="230"/>
      <c r="JXW116" s="230"/>
      <c r="JXX116" s="230"/>
      <c r="JXY116" s="230"/>
      <c r="JXZ116" s="230"/>
      <c r="JYA116" s="230"/>
      <c r="JYB116" s="230"/>
      <c r="JYC116" s="230"/>
      <c r="JYD116" s="230"/>
      <c r="JYE116" s="230"/>
      <c r="JYF116" s="230"/>
      <c r="JYG116" s="230"/>
      <c r="JYH116" s="230"/>
      <c r="JYI116" s="230"/>
      <c r="JYJ116" s="230"/>
      <c r="JYK116" s="230"/>
      <c r="JYL116" s="230"/>
      <c r="JYM116" s="230"/>
      <c r="JYN116" s="230"/>
      <c r="JYO116" s="230"/>
      <c r="JYP116" s="230"/>
      <c r="JYQ116" s="230"/>
      <c r="JYR116" s="230"/>
      <c r="JYS116" s="230"/>
      <c r="JYT116" s="230"/>
      <c r="JYU116" s="230"/>
      <c r="JYV116" s="230"/>
      <c r="JYW116" s="230"/>
      <c r="JYX116" s="230"/>
      <c r="JYY116" s="230"/>
      <c r="JYZ116" s="230"/>
      <c r="JZA116" s="230"/>
      <c r="JZB116" s="230"/>
      <c r="JZC116" s="230"/>
      <c r="JZD116" s="230"/>
      <c r="JZE116" s="230"/>
      <c r="JZF116" s="230"/>
      <c r="JZG116" s="230"/>
      <c r="JZH116" s="230"/>
      <c r="JZI116" s="230"/>
      <c r="JZJ116" s="230"/>
      <c r="JZK116" s="230"/>
      <c r="JZL116" s="230"/>
      <c r="JZM116" s="230"/>
      <c r="JZN116" s="230"/>
      <c r="JZO116" s="230"/>
      <c r="JZP116" s="230"/>
      <c r="JZQ116" s="230"/>
      <c r="JZR116" s="230"/>
      <c r="JZS116" s="230"/>
      <c r="JZT116" s="230"/>
      <c r="JZU116" s="230"/>
      <c r="JZV116" s="230"/>
      <c r="JZW116" s="230"/>
      <c r="JZX116" s="230"/>
      <c r="JZY116" s="230"/>
      <c r="JZZ116" s="230"/>
      <c r="KAA116" s="230"/>
      <c r="KAB116" s="230"/>
      <c r="KAC116" s="230"/>
      <c r="KAD116" s="230"/>
      <c r="KAE116" s="230"/>
      <c r="KAF116" s="230"/>
      <c r="KAG116" s="230"/>
      <c r="KAH116" s="230"/>
      <c r="KAI116" s="230"/>
      <c r="KAJ116" s="230"/>
      <c r="KAK116" s="230"/>
      <c r="KAL116" s="230"/>
      <c r="KAM116" s="230"/>
      <c r="KAN116" s="230"/>
      <c r="KAO116" s="230"/>
      <c r="KAP116" s="230"/>
      <c r="KAQ116" s="230"/>
      <c r="KAR116" s="230"/>
      <c r="KAS116" s="230"/>
      <c r="KAT116" s="230"/>
      <c r="KAU116" s="230"/>
      <c r="KAV116" s="230"/>
      <c r="KAW116" s="230"/>
      <c r="KAX116" s="230"/>
      <c r="KAY116" s="230"/>
      <c r="KAZ116" s="230"/>
      <c r="KBA116" s="230"/>
      <c r="KBB116" s="230"/>
      <c r="KBC116" s="230"/>
      <c r="KBD116" s="230"/>
      <c r="KBE116" s="230"/>
      <c r="KBF116" s="230"/>
      <c r="KBG116" s="230"/>
      <c r="KBH116" s="230"/>
      <c r="KBI116" s="230"/>
      <c r="KBJ116" s="230"/>
      <c r="KBK116" s="230"/>
      <c r="KBL116" s="230"/>
      <c r="KBM116" s="230"/>
      <c r="KBN116" s="230"/>
      <c r="KBO116" s="230"/>
      <c r="KBP116" s="230"/>
      <c r="KBQ116" s="230"/>
      <c r="KBR116" s="230"/>
      <c r="KBS116" s="230"/>
      <c r="KBT116" s="230"/>
      <c r="KBU116" s="230"/>
      <c r="KBV116" s="230"/>
      <c r="KBW116" s="230"/>
      <c r="KBX116" s="230"/>
      <c r="KBY116" s="230"/>
      <c r="KBZ116" s="230"/>
      <c r="KCA116" s="230"/>
      <c r="KCB116" s="230"/>
      <c r="KCC116" s="230"/>
      <c r="KCD116" s="230"/>
      <c r="KCE116" s="230"/>
      <c r="KCF116" s="230"/>
      <c r="KCG116" s="230"/>
      <c r="KCH116" s="230"/>
      <c r="KCI116" s="230"/>
      <c r="KCJ116" s="230"/>
      <c r="KCK116" s="230"/>
      <c r="KCL116" s="230"/>
      <c r="KCM116" s="230"/>
      <c r="KCN116" s="230"/>
      <c r="KCO116" s="230"/>
      <c r="KCP116" s="230"/>
      <c r="KCQ116" s="230"/>
      <c r="KCR116" s="230"/>
      <c r="KCS116" s="230"/>
      <c r="KCT116" s="230"/>
      <c r="KCU116" s="230"/>
      <c r="KCV116" s="230"/>
      <c r="KCW116" s="230"/>
      <c r="KCX116" s="230"/>
      <c r="KCY116" s="230"/>
      <c r="KCZ116" s="230"/>
      <c r="KDA116" s="230"/>
      <c r="KDB116" s="230"/>
      <c r="KDC116" s="230"/>
      <c r="KDD116" s="230"/>
      <c r="KDE116" s="230"/>
      <c r="KDF116" s="230"/>
      <c r="KDG116" s="230"/>
      <c r="KDH116" s="230"/>
      <c r="KDI116" s="230"/>
      <c r="KDJ116" s="230"/>
      <c r="KDK116" s="230"/>
      <c r="KDL116" s="230"/>
      <c r="KDM116" s="230"/>
      <c r="KDN116" s="230"/>
      <c r="KDO116" s="230"/>
      <c r="KDP116" s="230"/>
      <c r="KDQ116" s="230"/>
      <c r="KDR116" s="230"/>
      <c r="KDS116" s="230"/>
      <c r="KDT116" s="230"/>
      <c r="KDU116" s="230"/>
      <c r="KDV116" s="230"/>
      <c r="KDW116" s="230"/>
      <c r="KDX116" s="230"/>
      <c r="KDY116" s="230"/>
      <c r="KDZ116" s="230"/>
      <c r="KEA116" s="230"/>
      <c r="KEB116" s="230"/>
      <c r="KEC116" s="230"/>
      <c r="KED116" s="230"/>
      <c r="KEE116" s="230"/>
      <c r="KEF116" s="230"/>
      <c r="KEG116" s="230"/>
      <c r="KEH116" s="230"/>
      <c r="KEI116" s="230"/>
      <c r="KEJ116" s="230"/>
      <c r="KEK116" s="230"/>
      <c r="KEL116" s="230"/>
      <c r="KEM116" s="230"/>
      <c r="KEN116" s="230"/>
      <c r="KEO116" s="230"/>
      <c r="KEP116" s="230"/>
      <c r="KEQ116" s="230"/>
      <c r="KER116" s="230"/>
      <c r="KES116" s="230"/>
      <c r="KET116" s="230"/>
      <c r="KEU116" s="230"/>
      <c r="KEV116" s="230"/>
      <c r="KEW116" s="230"/>
      <c r="KEX116" s="230"/>
      <c r="KEY116" s="230"/>
      <c r="KEZ116" s="230"/>
      <c r="KFA116" s="230"/>
      <c r="KFB116" s="230"/>
      <c r="KFC116" s="230"/>
      <c r="KFD116" s="230"/>
      <c r="KFE116" s="230"/>
      <c r="KFF116" s="230"/>
      <c r="KFG116" s="230"/>
      <c r="KFH116" s="230"/>
      <c r="KFI116" s="230"/>
      <c r="KFJ116" s="230"/>
      <c r="KFK116" s="230"/>
      <c r="KFL116" s="230"/>
      <c r="KFM116" s="230"/>
      <c r="KFN116" s="230"/>
      <c r="KFO116" s="230"/>
      <c r="KFP116" s="230"/>
      <c r="KFQ116" s="230"/>
      <c r="KFR116" s="230"/>
      <c r="KFS116" s="230"/>
      <c r="KFT116" s="230"/>
      <c r="KFU116" s="230"/>
      <c r="KFV116" s="230"/>
      <c r="KFW116" s="230"/>
      <c r="KFX116" s="230"/>
      <c r="KFY116" s="230"/>
      <c r="KFZ116" s="230"/>
      <c r="KGA116" s="230"/>
      <c r="KGB116" s="230"/>
      <c r="KGC116" s="230"/>
      <c r="KGD116" s="230"/>
      <c r="KGE116" s="230"/>
      <c r="KGF116" s="230"/>
      <c r="KGG116" s="230"/>
      <c r="KGH116" s="230"/>
      <c r="KGI116" s="230"/>
      <c r="KGJ116" s="230"/>
      <c r="KGK116" s="230"/>
      <c r="KGL116" s="230"/>
      <c r="KGM116" s="230"/>
      <c r="KGN116" s="230"/>
      <c r="KGO116" s="230"/>
      <c r="KGP116" s="230"/>
      <c r="KGQ116" s="230"/>
      <c r="KGR116" s="230"/>
      <c r="KGS116" s="230"/>
      <c r="KGT116" s="230"/>
      <c r="KGU116" s="230"/>
      <c r="KGV116" s="230"/>
      <c r="KGW116" s="230"/>
      <c r="KGX116" s="230"/>
      <c r="KGY116" s="230"/>
      <c r="KGZ116" s="230"/>
      <c r="KHA116" s="230"/>
      <c r="KHB116" s="230"/>
      <c r="KHC116" s="230"/>
      <c r="KHD116" s="230"/>
      <c r="KHE116" s="230"/>
      <c r="KHF116" s="230"/>
      <c r="KHG116" s="230"/>
      <c r="KHH116" s="230"/>
      <c r="KHI116" s="230"/>
      <c r="KHJ116" s="230"/>
      <c r="KHK116" s="230"/>
      <c r="KHL116" s="230"/>
      <c r="KHM116" s="230"/>
      <c r="KHN116" s="230"/>
      <c r="KHO116" s="230"/>
      <c r="KHP116" s="230"/>
      <c r="KHQ116" s="230"/>
      <c r="KHR116" s="230"/>
      <c r="KHS116" s="230"/>
      <c r="KHT116" s="230"/>
      <c r="KHU116" s="230"/>
      <c r="KHV116" s="230"/>
      <c r="KHW116" s="230"/>
      <c r="KHX116" s="230"/>
      <c r="KHY116" s="230"/>
      <c r="KHZ116" s="230"/>
      <c r="KIA116" s="230"/>
      <c r="KIB116" s="230"/>
      <c r="KIC116" s="230"/>
      <c r="KID116" s="230"/>
      <c r="KIE116" s="230"/>
      <c r="KIF116" s="230"/>
      <c r="KIG116" s="230"/>
      <c r="KIH116" s="230"/>
      <c r="KII116" s="230"/>
      <c r="KIJ116" s="230"/>
      <c r="KIK116" s="230"/>
      <c r="KIL116" s="230"/>
      <c r="KIM116" s="230"/>
      <c r="KIN116" s="230"/>
      <c r="KIO116" s="230"/>
      <c r="KIP116" s="230"/>
      <c r="KIQ116" s="230"/>
      <c r="KIR116" s="230"/>
      <c r="KIS116" s="230"/>
      <c r="KIT116" s="230"/>
      <c r="KIU116" s="230"/>
      <c r="KIV116" s="230"/>
      <c r="KIW116" s="230"/>
      <c r="KIX116" s="230"/>
      <c r="KIY116" s="230"/>
      <c r="KIZ116" s="230"/>
      <c r="KJA116" s="230"/>
      <c r="KJB116" s="230"/>
      <c r="KJC116" s="230"/>
      <c r="KJD116" s="230"/>
      <c r="KJE116" s="230"/>
      <c r="KJF116" s="230"/>
      <c r="KJG116" s="230"/>
      <c r="KJH116" s="230"/>
      <c r="KJI116" s="230"/>
      <c r="KJJ116" s="230"/>
      <c r="KJK116" s="230"/>
      <c r="KJL116" s="230"/>
      <c r="KJM116" s="230"/>
      <c r="KJN116" s="230"/>
      <c r="KJO116" s="230"/>
      <c r="KJP116" s="230"/>
      <c r="KJQ116" s="230"/>
      <c r="KJR116" s="230"/>
      <c r="KJS116" s="230"/>
      <c r="KJT116" s="230"/>
      <c r="KJU116" s="230"/>
      <c r="KJV116" s="230"/>
      <c r="KJW116" s="230"/>
      <c r="KJX116" s="230"/>
      <c r="KJY116" s="230"/>
      <c r="KJZ116" s="230"/>
      <c r="KKA116" s="230"/>
      <c r="KKB116" s="230"/>
      <c r="KKC116" s="230"/>
      <c r="KKD116" s="230"/>
      <c r="KKE116" s="230"/>
      <c r="KKF116" s="230"/>
      <c r="KKG116" s="230"/>
      <c r="KKH116" s="230"/>
      <c r="KKI116" s="230"/>
      <c r="KKJ116" s="230"/>
      <c r="KKK116" s="230"/>
      <c r="KKL116" s="230"/>
      <c r="KKM116" s="230"/>
      <c r="KKN116" s="230"/>
      <c r="KKO116" s="230"/>
      <c r="KKP116" s="230"/>
      <c r="KKQ116" s="230"/>
      <c r="KKR116" s="230"/>
      <c r="KKS116" s="230"/>
      <c r="KKT116" s="230"/>
      <c r="KKU116" s="230"/>
      <c r="KKV116" s="230"/>
      <c r="KKW116" s="230"/>
      <c r="KKX116" s="230"/>
      <c r="KKY116" s="230"/>
      <c r="KKZ116" s="230"/>
      <c r="KLA116" s="230"/>
      <c r="KLB116" s="230"/>
      <c r="KLC116" s="230"/>
      <c r="KLD116" s="230"/>
      <c r="KLE116" s="230"/>
      <c r="KLF116" s="230"/>
      <c r="KLG116" s="230"/>
      <c r="KLH116" s="230"/>
      <c r="KLI116" s="230"/>
      <c r="KLJ116" s="230"/>
      <c r="KLK116" s="230"/>
      <c r="KLL116" s="230"/>
      <c r="KLM116" s="230"/>
      <c r="KLN116" s="230"/>
      <c r="KLO116" s="230"/>
      <c r="KLP116" s="230"/>
      <c r="KLQ116" s="230"/>
      <c r="KLR116" s="230"/>
      <c r="KLS116" s="230"/>
      <c r="KLT116" s="230"/>
      <c r="KLU116" s="230"/>
      <c r="KLV116" s="230"/>
      <c r="KLW116" s="230"/>
      <c r="KLX116" s="230"/>
      <c r="KLY116" s="230"/>
      <c r="KLZ116" s="230"/>
      <c r="KMA116" s="230"/>
      <c r="KMB116" s="230"/>
      <c r="KMC116" s="230"/>
      <c r="KMD116" s="230"/>
      <c r="KME116" s="230"/>
      <c r="KMF116" s="230"/>
      <c r="KMG116" s="230"/>
      <c r="KMH116" s="230"/>
      <c r="KMI116" s="230"/>
      <c r="KMJ116" s="230"/>
      <c r="KMK116" s="230"/>
      <c r="KML116" s="230"/>
      <c r="KMM116" s="230"/>
      <c r="KMN116" s="230"/>
      <c r="KMO116" s="230"/>
      <c r="KMP116" s="230"/>
      <c r="KMQ116" s="230"/>
      <c r="KMR116" s="230"/>
      <c r="KMS116" s="230"/>
      <c r="KMT116" s="230"/>
      <c r="KMU116" s="230"/>
      <c r="KMV116" s="230"/>
      <c r="KMW116" s="230"/>
      <c r="KMX116" s="230"/>
      <c r="KMY116" s="230"/>
      <c r="KMZ116" s="230"/>
      <c r="KNA116" s="230"/>
      <c r="KNB116" s="230"/>
      <c r="KNC116" s="230"/>
      <c r="KND116" s="230"/>
      <c r="KNE116" s="230"/>
      <c r="KNF116" s="230"/>
      <c r="KNG116" s="230"/>
      <c r="KNH116" s="230"/>
      <c r="KNI116" s="230"/>
      <c r="KNJ116" s="230"/>
      <c r="KNK116" s="230"/>
      <c r="KNL116" s="230"/>
      <c r="KNM116" s="230"/>
      <c r="KNN116" s="230"/>
      <c r="KNO116" s="230"/>
      <c r="KNP116" s="230"/>
      <c r="KNQ116" s="230"/>
      <c r="KNR116" s="230"/>
      <c r="KNS116" s="230"/>
      <c r="KNT116" s="230"/>
      <c r="KNU116" s="230"/>
      <c r="KNV116" s="230"/>
      <c r="KNW116" s="230"/>
      <c r="KNX116" s="230"/>
      <c r="KNY116" s="230"/>
      <c r="KNZ116" s="230"/>
      <c r="KOA116" s="230"/>
      <c r="KOB116" s="230"/>
      <c r="KOC116" s="230"/>
      <c r="KOD116" s="230"/>
      <c r="KOE116" s="230"/>
      <c r="KOF116" s="230"/>
      <c r="KOG116" s="230"/>
      <c r="KOH116" s="230"/>
      <c r="KOI116" s="230"/>
      <c r="KOJ116" s="230"/>
      <c r="KOK116" s="230"/>
      <c r="KOL116" s="230"/>
      <c r="KOM116" s="230"/>
      <c r="KON116" s="230"/>
      <c r="KOO116" s="230"/>
      <c r="KOP116" s="230"/>
      <c r="KOQ116" s="230"/>
      <c r="KOR116" s="230"/>
      <c r="KOS116" s="230"/>
      <c r="KOT116" s="230"/>
      <c r="KOU116" s="230"/>
      <c r="KOV116" s="230"/>
      <c r="KOW116" s="230"/>
      <c r="KOX116" s="230"/>
      <c r="KOY116" s="230"/>
      <c r="KOZ116" s="230"/>
      <c r="KPA116" s="230"/>
      <c r="KPB116" s="230"/>
      <c r="KPC116" s="230"/>
      <c r="KPD116" s="230"/>
      <c r="KPE116" s="230"/>
      <c r="KPF116" s="230"/>
      <c r="KPG116" s="230"/>
      <c r="KPH116" s="230"/>
      <c r="KPI116" s="230"/>
      <c r="KPJ116" s="230"/>
      <c r="KPK116" s="230"/>
      <c r="KPL116" s="230"/>
      <c r="KPM116" s="230"/>
      <c r="KPN116" s="230"/>
      <c r="KPO116" s="230"/>
      <c r="KPP116" s="230"/>
      <c r="KPQ116" s="230"/>
      <c r="KPR116" s="230"/>
      <c r="KPS116" s="230"/>
      <c r="KPT116" s="230"/>
      <c r="KPU116" s="230"/>
      <c r="KPV116" s="230"/>
      <c r="KPW116" s="230"/>
      <c r="KPX116" s="230"/>
      <c r="KPY116" s="230"/>
      <c r="KPZ116" s="230"/>
      <c r="KQA116" s="230"/>
      <c r="KQB116" s="230"/>
      <c r="KQC116" s="230"/>
      <c r="KQD116" s="230"/>
      <c r="KQE116" s="230"/>
      <c r="KQF116" s="230"/>
      <c r="KQG116" s="230"/>
      <c r="KQH116" s="230"/>
      <c r="KQI116" s="230"/>
      <c r="KQJ116" s="230"/>
      <c r="KQK116" s="230"/>
      <c r="KQL116" s="230"/>
      <c r="KQM116" s="230"/>
      <c r="KQN116" s="230"/>
      <c r="KQO116" s="230"/>
      <c r="KQP116" s="230"/>
      <c r="KQQ116" s="230"/>
      <c r="KQR116" s="230"/>
      <c r="KQS116" s="230"/>
      <c r="KQT116" s="230"/>
      <c r="KQU116" s="230"/>
      <c r="KQV116" s="230"/>
      <c r="KQW116" s="230"/>
      <c r="KQX116" s="230"/>
      <c r="KQY116" s="230"/>
      <c r="KQZ116" s="230"/>
      <c r="KRA116" s="230"/>
      <c r="KRB116" s="230"/>
      <c r="KRC116" s="230"/>
      <c r="KRD116" s="230"/>
      <c r="KRE116" s="230"/>
      <c r="KRF116" s="230"/>
      <c r="KRG116" s="230"/>
      <c r="KRH116" s="230"/>
      <c r="KRI116" s="230"/>
      <c r="KRJ116" s="230"/>
      <c r="KRK116" s="230"/>
      <c r="KRL116" s="230"/>
      <c r="KRM116" s="230"/>
      <c r="KRN116" s="230"/>
      <c r="KRO116" s="230"/>
      <c r="KRP116" s="230"/>
      <c r="KRQ116" s="230"/>
      <c r="KRR116" s="230"/>
      <c r="KRS116" s="230"/>
      <c r="KRT116" s="230"/>
      <c r="KRU116" s="230"/>
      <c r="KRV116" s="230"/>
      <c r="KRW116" s="230"/>
      <c r="KRX116" s="230"/>
      <c r="KRY116" s="230"/>
      <c r="KRZ116" s="230"/>
      <c r="KSA116" s="230"/>
      <c r="KSB116" s="230"/>
      <c r="KSC116" s="230"/>
      <c r="KSD116" s="230"/>
      <c r="KSE116" s="230"/>
      <c r="KSF116" s="230"/>
      <c r="KSG116" s="230"/>
      <c r="KSH116" s="230"/>
      <c r="KSI116" s="230"/>
      <c r="KSJ116" s="230"/>
      <c r="KSK116" s="230"/>
      <c r="KSL116" s="230"/>
      <c r="KSM116" s="230"/>
      <c r="KSN116" s="230"/>
      <c r="KSO116" s="230"/>
      <c r="KSP116" s="230"/>
      <c r="KSQ116" s="230"/>
      <c r="KSR116" s="230"/>
      <c r="KSS116" s="230"/>
      <c r="KST116" s="230"/>
      <c r="KSU116" s="230"/>
      <c r="KSV116" s="230"/>
      <c r="KSW116" s="230"/>
      <c r="KSX116" s="230"/>
      <c r="KSY116" s="230"/>
      <c r="KSZ116" s="230"/>
      <c r="KTA116" s="230"/>
      <c r="KTB116" s="230"/>
      <c r="KTC116" s="230"/>
      <c r="KTD116" s="230"/>
      <c r="KTE116" s="230"/>
      <c r="KTF116" s="230"/>
      <c r="KTG116" s="230"/>
      <c r="KTH116" s="230"/>
      <c r="KTI116" s="230"/>
      <c r="KTJ116" s="230"/>
      <c r="KTK116" s="230"/>
      <c r="KTL116" s="230"/>
      <c r="KTM116" s="230"/>
      <c r="KTN116" s="230"/>
      <c r="KTO116" s="230"/>
      <c r="KTP116" s="230"/>
      <c r="KTQ116" s="230"/>
      <c r="KTR116" s="230"/>
      <c r="KTS116" s="230"/>
      <c r="KTT116" s="230"/>
      <c r="KTU116" s="230"/>
      <c r="KTV116" s="230"/>
      <c r="KTW116" s="230"/>
      <c r="KTX116" s="230"/>
      <c r="KTY116" s="230"/>
      <c r="KTZ116" s="230"/>
      <c r="KUA116" s="230"/>
      <c r="KUB116" s="230"/>
      <c r="KUC116" s="230"/>
      <c r="KUD116" s="230"/>
      <c r="KUE116" s="230"/>
      <c r="KUF116" s="230"/>
      <c r="KUG116" s="230"/>
      <c r="KUH116" s="230"/>
      <c r="KUI116" s="230"/>
      <c r="KUJ116" s="230"/>
      <c r="KUK116" s="230"/>
      <c r="KUL116" s="230"/>
      <c r="KUM116" s="230"/>
      <c r="KUN116" s="230"/>
      <c r="KUO116" s="230"/>
      <c r="KUP116" s="230"/>
      <c r="KUQ116" s="230"/>
      <c r="KUR116" s="230"/>
      <c r="KUS116" s="230"/>
      <c r="KUT116" s="230"/>
      <c r="KUU116" s="230"/>
      <c r="KUV116" s="230"/>
      <c r="KUW116" s="230"/>
      <c r="KUX116" s="230"/>
      <c r="KUY116" s="230"/>
      <c r="KUZ116" s="230"/>
      <c r="KVA116" s="230"/>
      <c r="KVB116" s="230"/>
      <c r="KVC116" s="230"/>
      <c r="KVD116" s="230"/>
      <c r="KVE116" s="230"/>
      <c r="KVF116" s="230"/>
      <c r="KVG116" s="230"/>
      <c r="KVH116" s="230"/>
      <c r="KVI116" s="230"/>
      <c r="KVJ116" s="230"/>
      <c r="KVK116" s="230"/>
      <c r="KVL116" s="230"/>
      <c r="KVM116" s="230"/>
      <c r="KVN116" s="230"/>
      <c r="KVO116" s="230"/>
      <c r="KVP116" s="230"/>
      <c r="KVQ116" s="230"/>
      <c r="KVR116" s="230"/>
      <c r="KVS116" s="230"/>
      <c r="KVT116" s="230"/>
      <c r="KVU116" s="230"/>
      <c r="KVV116" s="230"/>
      <c r="KVW116" s="230"/>
      <c r="KVX116" s="230"/>
      <c r="KVY116" s="230"/>
      <c r="KVZ116" s="230"/>
      <c r="KWA116" s="230"/>
      <c r="KWB116" s="230"/>
      <c r="KWC116" s="230"/>
      <c r="KWD116" s="230"/>
      <c r="KWE116" s="230"/>
      <c r="KWF116" s="230"/>
      <c r="KWG116" s="230"/>
      <c r="KWH116" s="230"/>
      <c r="KWI116" s="230"/>
      <c r="KWJ116" s="230"/>
      <c r="KWK116" s="230"/>
      <c r="KWL116" s="230"/>
      <c r="KWM116" s="230"/>
      <c r="KWN116" s="230"/>
      <c r="KWO116" s="230"/>
      <c r="KWP116" s="230"/>
      <c r="KWQ116" s="230"/>
      <c r="KWR116" s="230"/>
      <c r="KWS116" s="230"/>
      <c r="KWT116" s="230"/>
      <c r="KWU116" s="230"/>
      <c r="KWV116" s="230"/>
      <c r="KWW116" s="230"/>
      <c r="KWX116" s="230"/>
      <c r="KWY116" s="230"/>
      <c r="KWZ116" s="230"/>
      <c r="KXA116" s="230"/>
      <c r="KXB116" s="230"/>
      <c r="KXC116" s="230"/>
      <c r="KXD116" s="230"/>
      <c r="KXE116" s="230"/>
      <c r="KXF116" s="230"/>
      <c r="KXG116" s="230"/>
      <c r="KXH116" s="230"/>
      <c r="KXI116" s="230"/>
      <c r="KXJ116" s="230"/>
      <c r="KXK116" s="230"/>
      <c r="KXL116" s="230"/>
      <c r="KXM116" s="230"/>
      <c r="KXN116" s="230"/>
      <c r="KXO116" s="230"/>
      <c r="KXP116" s="230"/>
      <c r="KXQ116" s="230"/>
      <c r="KXR116" s="230"/>
      <c r="KXS116" s="230"/>
      <c r="KXT116" s="230"/>
      <c r="KXU116" s="230"/>
      <c r="KXV116" s="230"/>
      <c r="KXW116" s="230"/>
      <c r="KXX116" s="230"/>
      <c r="KXY116" s="230"/>
      <c r="KXZ116" s="230"/>
      <c r="KYA116" s="230"/>
      <c r="KYB116" s="230"/>
      <c r="KYC116" s="230"/>
      <c r="KYD116" s="230"/>
      <c r="KYE116" s="230"/>
      <c r="KYF116" s="230"/>
      <c r="KYG116" s="230"/>
      <c r="KYH116" s="230"/>
      <c r="KYI116" s="230"/>
      <c r="KYJ116" s="230"/>
      <c r="KYK116" s="230"/>
      <c r="KYL116" s="230"/>
      <c r="KYM116" s="230"/>
      <c r="KYN116" s="230"/>
      <c r="KYO116" s="230"/>
      <c r="KYP116" s="230"/>
      <c r="KYQ116" s="230"/>
      <c r="KYR116" s="230"/>
      <c r="KYS116" s="230"/>
      <c r="KYT116" s="230"/>
      <c r="KYU116" s="230"/>
      <c r="KYV116" s="230"/>
      <c r="KYW116" s="230"/>
      <c r="KYX116" s="230"/>
      <c r="KYY116" s="230"/>
      <c r="KYZ116" s="230"/>
      <c r="KZA116" s="230"/>
      <c r="KZB116" s="230"/>
      <c r="KZC116" s="230"/>
      <c r="KZD116" s="230"/>
      <c r="KZE116" s="230"/>
      <c r="KZF116" s="230"/>
      <c r="KZG116" s="230"/>
      <c r="KZH116" s="230"/>
      <c r="KZI116" s="230"/>
      <c r="KZJ116" s="230"/>
      <c r="KZK116" s="230"/>
      <c r="KZL116" s="230"/>
      <c r="KZM116" s="230"/>
      <c r="KZN116" s="230"/>
      <c r="KZO116" s="230"/>
      <c r="KZP116" s="230"/>
      <c r="KZQ116" s="230"/>
      <c r="KZR116" s="230"/>
      <c r="KZS116" s="230"/>
      <c r="KZT116" s="230"/>
      <c r="KZU116" s="230"/>
      <c r="KZV116" s="230"/>
      <c r="KZW116" s="230"/>
      <c r="KZX116" s="230"/>
      <c r="KZY116" s="230"/>
      <c r="KZZ116" s="230"/>
      <c r="LAA116" s="230"/>
      <c r="LAB116" s="230"/>
      <c r="LAC116" s="230"/>
      <c r="LAD116" s="230"/>
      <c r="LAE116" s="230"/>
      <c r="LAF116" s="230"/>
      <c r="LAG116" s="230"/>
      <c r="LAH116" s="230"/>
      <c r="LAI116" s="230"/>
      <c r="LAJ116" s="230"/>
      <c r="LAK116" s="230"/>
      <c r="LAL116" s="230"/>
      <c r="LAM116" s="230"/>
      <c r="LAN116" s="230"/>
      <c r="LAO116" s="230"/>
      <c r="LAP116" s="230"/>
      <c r="LAQ116" s="230"/>
      <c r="LAR116" s="230"/>
      <c r="LAS116" s="230"/>
      <c r="LAT116" s="230"/>
      <c r="LAU116" s="230"/>
      <c r="LAV116" s="230"/>
      <c r="LAW116" s="230"/>
      <c r="LAX116" s="230"/>
      <c r="LAY116" s="230"/>
      <c r="LAZ116" s="230"/>
      <c r="LBA116" s="230"/>
      <c r="LBB116" s="230"/>
      <c r="LBC116" s="230"/>
      <c r="LBD116" s="230"/>
      <c r="LBE116" s="230"/>
      <c r="LBF116" s="230"/>
      <c r="LBG116" s="230"/>
      <c r="LBH116" s="230"/>
      <c r="LBI116" s="230"/>
      <c r="LBJ116" s="230"/>
      <c r="LBK116" s="230"/>
      <c r="LBL116" s="230"/>
      <c r="LBM116" s="230"/>
      <c r="LBN116" s="230"/>
      <c r="LBO116" s="230"/>
      <c r="LBP116" s="230"/>
      <c r="LBQ116" s="230"/>
      <c r="LBR116" s="230"/>
      <c r="LBS116" s="230"/>
      <c r="LBT116" s="230"/>
      <c r="LBU116" s="230"/>
      <c r="LBV116" s="230"/>
      <c r="LBW116" s="230"/>
      <c r="LBX116" s="230"/>
      <c r="LBY116" s="230"/>
      <c r="LBZ116" s="230"/>
      <c r="LCA116" s="230"/>
      <c r="LCB116" s="230"/>
      <c r="LCC116" s="230"/>
      <c r="LCD116" s="230"/>
      <c r="LCE116" s="230"/>
      <c r="LCF116" s="230"/>
      <c r="LCG116" s="230"/>
      <c r="LCH116" s="230"/>
      <c r="LCI116" s="230"/>
      <c r="LCJ116" s="230"/>
      <c r="LCK116" s="230"/>
      <c r="LCL116" s="230"/>
      <c r="LCM116" s="230"/>
      <c r="LCN116" s="230"/>
      <c r="LCO116" s="230"/>
      <c r="LCP116" s="230"/>
      <c r="LCQ116" s="230"/>
      <c r="LCR116" s="230"/>
      <c r="LCS116" s="230"/>
      <c r="LCT116" s="230"/>
      <c r="LCU116" s="230"/>
      <c r="LCV116" s="230"/>
      <c r="LCW116" s="230"/>
      <c r="LCX116" s="230"/>
      <c r="LCY116" s="230"/>
      <c r="LCZ116" s="230"/>
      <c r="LDA116" s="230"/>
      <c r="LDB116" s="230"/>
      <c r="LDC116" s="230"/>
      <c r="LDD116" s="230"/>
      <c r="LDE116" s="230"/>
      <c r="LDF116" s="230"/>
      <c r="LDG116" s="230"/>
      <c r="LDH116" s="230"/>
      <c r="LDI116" s="230"/>
      <c r="LDJ116" s="230"/>
      <c r="LDK116" s="230"/>
      <c r="LDL116" s="230"/>
      <c r="LDM116" s="230"/>
      <c r="LDN116" s="230"/>
      <c r="LDO116" s="230"/>
      <c r="LDP116" s="230"/>
      <c r="LDQ116" s="230"/>
      <c r="LDR116" s="230"/>
      <c r="LDS116" s="230"/>
      <c r="LDT116" s="230"/>
      <c r="LDU116" s="230"/>
      <c r="LDV116" s="230"/>
      <c r="LDW116" s="230"/>
      <c r="LDX116" s="230"/>
      <c r="LDY116" s="230"/>
      <c r="LDZ116" s="230"/>
      <c r="LEA116" s="230"/>
      <c r="LEB116" s="230"/>
      <c r="LEC116" s="230"/>
      <c r="LED116" s="230"/>
      <c r="LEE116" s="230"/>
      <c r="LEF116" s="230"/>
      <c r="LEG116" s="230"/>
      <c r="LEH116" s="230"/>
      <c r="LEI116" s="230"/>
      <c r="LEJ116" s="230"/>
      <c r="LEK116" s="230"/>
      <c r="LEL116" s="230"/>
      <c r="LEM116" s="230"/>
      <c r="LEN116" s="230"/>
      <c r="LEO116" s="230"/>
      <c r="LEP116" s="230"/>
      <c r="LEQ116" s="230"/>
      <c r="LER116" s="230"/>
      <c r="LES116" s="230"/>
      <c r="LET116" s="230"/>
      <c r="LEU116" s="230"/>
      <c r="LEV116" s="230"/>
      <c r="LEW116" s="230"/>
      <c r="LEX116" s="230"/>
      <c r="LEY116" s="230"/>
      <c r="LEZ116" s="230"/>
      <c r="LFA116" s="230"/>
      <c r="LFB116" s="230"/>
      <c r="LFC116" s="230"/>
      <c r="LFD116" s="230"/>
      <c r="LFE116" s="230"/>
      <c r="LFF116" s="230"/>
      <c r="LFG116" s="230"/>
      <c r="LFH116" s="230"/>
      <c r="LFI116" s="230"/>
      <c r="LFJ116" s="230"/>
      <c r="LFK116" s="230"/>
      <c r="LFL116" s="230"/>
      <c r="LFM116" s="230"/>
      <c r="LFN116" s="230"/>
      <c r="LFO116" s="230"/>
      <c r="LFP116" s="230"/>
      <c r="LFQ116" s="230"/>
      <c r="LFR116" s="230"/>
      <c r="LFS116" s="230"/>
      <c r="LFT116" s="230"/>
      <c r="LFU116" s="230"/>
      <c r="LFV116" s="230"/>
      <c r="LFW116" s="230"/>
      <c r="LFX116" s="230"/>
      <c r="LFY116" s="230"/>
      <c r="LFZ116" s="230"/>
      <c r="LGA116" s="230"/>
      <c r="LGB116" s="230"/>
      <c r="LGC116" s="230"/>
      <c r="LGD116" s="230"/>
      <c r="LGE116" s="230"/>
      <c r="LGF116" s="230"/>
      <c r="LGG116" s="230"/>
      <c r="LGH116" s="230"/>
      <c r="LGI116" s="230"/>
      <c r="LGJ116" s="230"/>
      <c r="LGK116" s="230"/>
      <c r="LGL116" s="230"/>
      <c r="LGM116" s="230"/>
      <c r="LGN116" s="230"/>
      <c r="LGO116" s="230"/>
      <c r="LGP116" s="230"/>
      <c r="LGQ116" s="230"/>
      <c r="LGR116" s="230"/>
      <c r="LGS116" s="230"/>
      <c r="LGT116" s="230"/>
      <c r="LGU116" s="230"/>
      <c r="LGV116" s="230"/>
      <c r="LGW116" s="230"/>
      <c r="LGX116" s="230"/>
      <c r="LGY116" s="230"/>
      <c r="LGZ116" s="230"/>
      <c r="LHA116" s="230"/>
      <c r="LHB116" s="230"/>
      <c r="LHC116" s="230"/>
      <c r="LHD116" s="230"/>
      <c r="LHE116" s="230"/>
      <c r="LHF116" s="230"/>
      <c r="LHG116" s="230"/>
      <c r="LHH116" s="230"/>
      <c r="LHI116" s="230"/>
      <c r="LHJ116" s="230"/>
      <c r="LHK116" s="230"/>
      <c r="LHL116" s="230"/>
      <c r="LHM116" s="230"/>
      <c r="LHN116" s="230"/>
      <c r="LHO116" s="230"/>
      <c r="LHP116" s="230"/>
      <c r="LHQ116" s="230"/>
      <c r="LHR116" s="230"/>
      <c r="LHS116" s="230"/>
      <c r="LHT116" s="230"/>
      <c r="LHU116" s="230"/>
      <c r="LHV116" s="230"/>
      <c r="LHW116" s="230"/>
      <c r="LHX116" s="230"/>
      <c r="LHY116" s="230"/>
      <c r="LHZ116" s="230"/>
      <c r="LIA116" s="230"/>
      <c r="LIB116" s="230"/>
      <c r="LIC116" s="230"/>
      <c r="LID116" s="230"/>
      <c r="LIE116" s="230"/>
      <c r="LIF116" s="230"/>
      <c r="LIG116" s="230"/>
      <c r="LIH116" s="230"/>
      <c r="LII116" s="230"/>
      <c r="LIJ116" s="230"/>
      <c r="LIK116" s="230"/>
      <c r="LIL116" s="230"/>
      <c r="LIM116" s="230"/>
      <c r="LIN116" s="230"/>
      <c r="LIO116" s="230"/>
      <c r="LIP116" s="230"/>
      <c r="LIQ116" s="230"/>
      <c r="LIR116" s="230"/>
      <c r="LIS116" s="230"/>
      <c r="LIT116" s="230"/>
      <c r="LIU116" s="230"/>
      <c r="LIV116" s="230"/>
      <c r="LIW116" s="230"/>
      <c r="LIX116" s="230"/>
      <c r="LIY116" s="230"/>
      <c r="LIZ116" s="230"/>
      <c r="LJA116" s="230"/>
      <c r="LJB116" s="230"/>
      <c r="LJC116" s="230"/>
      <c r="LJD116" s="230"/>
      <c r="LJE116" s="230"/>
      <c r="LJF116" s="230"/>
      <c r="LJG116" s="230"/>
      <c r="LJH116" s="230"/>
      <c r="LJI116" s="230"/>
      <c r="LJJ116" s="230"/>
      <c r="LJK116" s="230"/>
      <c r="LJL116" s="230"/>
      <c r="LJM116" s="230"/>
      <c r="LJN116" s="230"/>
      <c r="LJO116" s="230"/>
      <c r="LJP116" s="230"/>
      <c r="LJQ116" s="230"/>
      <c r="LJR116" s="230"/>
      <c r="LJS116" s="230"/>
      <c r="LJT116" s="230"/>
      <c r="LJU116" s="230"/>
      <c r="LJV116" s="230"/>
      <c r="LJW116" s="230"/>
      <c r="LJX116" s="230"/>
      <c r="LJY116" s="230"/>
      <c r="LJZ116" s="230"/>
      <c r="LKA116" s="230"/>
      <c r="LKB116" s="230"/>
      <c r="LKC116" s="230"/>
      <c r="LKD116" s="230"/>
      <c r="LKE116" s="230"/>
      <c r="LKF116" s="230"/>
      <c r="LKG116" s="230"/>
      <c r="LKH116" s="230"/>
      <c r="LKI116" s="230"/>
      <c r="LKJ116" s="230"/>
      <c r="LKK116" s="230"/>
      <c r="LKL116" s="230"/>
      <c r="LKM116" s="230"/>
      <c r="LKN116" s="230"/>
      <c r="LKO116" s="230"/>
      <c r="LKP116" s="230"/>
      <c r="LKQ116" s="230"/>
      <c r="LKR116" s="230"/>
      <c r="LKS116" s="230"/>
      <c r="LKT116" s="230"/>
      <c r="LKU116" s="230"/>
      <c r="LKV116" s="230"/>
      <c r="LKW116" s="230"/>
      <c r="LKX116" s="230"/>
      <c r="LKY116" s="230"/>
      <c r="LKZ116" s="230"/>
      <c r="LLA116" s="230"/>
      <c r="LLB116" s="230"/>
      <c r="LLC116" s="230"/>
      <c r="LLD116" s="230"/>
      <c r="LLE116" s="230"/>
      <c r="LLF116" s="230"/>
      <c r="LLG116" s="230"/>
      <c r="LLH116" s="230"/>
      <c r="LLI116" s="230"/>
      <c r="LLJ116" s="230"/>
      <c r="LLK116" s="230"/>
      <c r="LLL116" s="230"/>
      <c r="LLM116" s="230"/>
      <c r="LLN116" s="230"/>
      <c r="LLO116" s="230"/>
      <c r="LLP116" s="230"/>
      <c r="LLQ116" s="230"/>
      <c r="LLR116" s="230"/>
      <c r="LLS116" s="230"/>
      <c r="LLT116" s="230"/>
      <c r="LLU116" s="230"/>
      <c r="LLV116" s="230"/>
      <c r="LLW116" s="230"/>
      <c r="LLX116" s="230"/>
      <c r="LLY116" s="230"/>
      <c r="LLZ116" s="230"/>
      <c r="LMA116" s="230"/>
      <c r="LMB116" s="230"/>
      <c r="LMC116" s="230"/>
      <c r="LMD116" s="230"/>
      <c r="LME116" s="230"/>
      <c r="LMF116" s="230"/>
      <c r="LMG116" s="230"/>
      <c r="LMH116" s="230"/>
      <c r="LMI116" s="230"/>
      <c r="LMJ116" s="230"/>
      <c r="LMK116" s="230"/>
      <c r="LML116" s="230"/>
      <c r="LMM116" s="230"/>
      <c r="LMN116" s="230"/>
      <c r="LMO116" s="230"/>
      <c r="LMP116" s="230"/>
      <c r="LMQ116" s="230"/>
      <c r="LMR116" s="230"/>
      <c r="LMS116" s="230"/>
      <c r="LMT116" s="230"/>
      <c r="LMU116" s="230"/>
      <c r="LMV116" s="230"/>
      <c r="LMW116" s="230"/>
      <c r="LMX116" s="230"/>
      <c r="LMY116" s="230"/>
      <c r="LMZ116" s="230"/>
      <c r="LNA116" s="230"/>
      <c r="LNB116" s="230"/>
      <c r="LNC116" s="230"/>
      <c r="LND116" s="230"/>
      <c r="LNE116" s="230"/>
      <c r="LNF116" s="230"/>
      <c r="LNG116" s="230"/>
      <c r="LNH116" s="230"/>
      <c r="LNI116" s="230"/>
      <c r="LNJ116" s="230"/>
      <c r="LNK116" s="230"/>
      <c r="LNL116" s="230"/>
      <c r="LNM116" s="230"/>
      <c r="LNN116" s="230"/>
      <c r="LNO116" s="230"/>
      <c r="LNP116" s="230"/>
      <c r="LNQ116" s="230"/>
      <c r="LNR116" s="230"/>
      <c r="LNS116" s="230"/>
      <c r="LNT116" s="230"/>
      <c r="LNU116" s="230"/>
      <c r="LNV116" s="230"/>
      <c r="LNW116" s="230"/>
      <c r="LNX116" s="230"/>
      <c r="LNY116" s="230"/>
      <c r="LNZ116" s="230"/>
      <c r="LOA116" s="230"/>
      <c r="LOB116" s="230"/>
      <c r="LOC116" s="230"/>
      <c r="LOD116" s="230"/>
      <c r="LOE116" s="230"/>
      <c r="LOF116" s="230"/>
      <c r="LOG116" s="230"/>
      <c r="LOH116" s="230"/>
      <c r="LOI116" s="230"/>
      <c r="LOJ116" s="230"/>
      <c r="LOK116" s="230"/>
      <c r="LOL116" s="230"/>
      <c r="LOM116" s="230"/>
      <c r="LON116" s="230"/>
      <c r="LOO116" s="230"/>
      <c r="LOP116" s="230"/>
      <c r="LOQ116" s="230"/>
      <c r="LOR116" s="230"/>
      <c r="LOS116" s="230"/>
      <c r="LOT116" s="230"/>
      <c r="LOU116" s="230"/>
      <c r="LOV116" s="230"/>
      <c r="LOW116" s="230"/>
      <c r="LOX116" s="230"/>
      <c r="LOY116" s="230"/>
      <c r="LOZ116" s="230"/>
      <c r="LPA116" s="230"/>
      <c r="LPB116" s="230"/>
      <c r="LPC116" s="230"/>
      <c r="LPD116" s="230"/>
      <c r="LPE116" s="230"/>
      <c r="LPF116" s="230"/>
      <c r="LPG116" s="230"/>
      <c r="LPH116" s="230"/>
      <c r="LPI116" s="230"/>
      <c r="LPJ116" s="230"/>
      <c r="LPK116" s="230"/>
      <c r="LPL116" s="230"/>
      <c r="LPM116" s="230"/>
      <c r="LPN116" s="230"/>
      <c r="LPO116" s="230"/>
      <c r="LPP116" s="230"/>
      <c r="LPQ116" s="230"/>
      <c r="LPR116" s="230"/>
      <c r="LPS116" s="230"/>
      <c r="LPT116" s="230"/>
      <c r="LPU116" s="230"/>
      <c r="LPV116" s="230"/>
      <c r="LPW116" s="230"/>
      <c r="LPX116" s="230"/>
      <c r="LPY116" s="230"/>
      <c r="LPZ116" s="230"/>
      <c r="LQA116" s="230"/>
      <c r="LQB116" s="230"/>
      <c r="LQC116" s="230"/>
      <c r="LQD116" s="230"/>
      <c r="LQE116" s="230"/>
      <c r="LQF116" s="230"/>
      <c r="LQG116" s="230"/>
      <c r="LQH116" s="230"/>
      <c r="LQI116" s="230"/>
      <c r="LQJ116" s="230"/>
      <c r="LQK116" s="230"/>
      <c r="LQL116" s="230"/>
      <c r="LQM116" s="230"/>
      <c r="LQN116" s="230"/>
      <c r="LQO116" s="230"/>
      <c r="LQP116" s="230"/>
      <c r="LQQ116" s="230"/>
      <c r="LQR116" s="230"/>
      <c r="LQS116" s="230"/>
      <c r="LQT116" s="230"/>
      <c r="LQU116" s="230"/>
      <c r="LQV116" s="230"/>
      <c r="LQW116" s="230"/>
      <c r="LQX116" s="230"/>
      <c r="LQY116" s="230"/>
      <c r="LQZ116" s="230"/>
      <c r="LRA116" s="230"/>
      <c r="LRB116" s="230"/>
      <c r="LRC116" s="230"/>
      <c r="LRD116" s="230"/>
      <c r="LRE116" s="230"/>
      <c r="LRF116" s="230"/>
      <c r="LRG116" s="230"/>
      <c r="LRH116" s="230"/>
      <c r="LRI116" s="230"/>
      <c r="LRJ116" s="230"/>
      <c r="LRK116" s="230"/>
      <c r="LRL116" s="230"/>
      <c r="LRM116" s="230"/>
      <c r="LRN116" s="230"/>
      <c r="LRO116" s="230"/>
      <c r="LRP116" s="230"/>
      <c r="LRQ116" s="230"/>
      <c r="LRR116" s="230"/>
      <c r="LRS116" s="230"/>
      <c r="LRT116" s="230"/>
      <c r="LRU116" s="230"/>
      <c r="LRV116" s="230"/>
      <c r="LRW116" s="230"/>
      <c r="LRX116" s="230"/>
      <c r="LRY116" s="230"/>
      <c r="LRZ116" s="230"/>
      <c r="LSA116" s="230"/>
      <c r="LSB116" s="230"/>
      <c r="LSC116" s="230"/>
      <c r="LSD116" s="230"/>
      <c r="LSE116" s="230"/>
      <c r="LSF116" s="230"/>
      <c r="LSG116" s="230"/>
      <c r="LSH116" s="230"/>
      <c r="LSI116" s="230"/>
      <c r="LSJ116" s="230"/>
      <c r="LSK116" s="230"/>
      <c r="LSL116" s="230"/>
      <c r="LSM116" s="230"/>
      <c r="LSN116" s="230"/>
      <c r="LSO116" s="230"/>
      <c r="LSP116" s="230"/>
      <c r="LSQ116" s="230"/>
      <c r="LSR116" s="230"/>
      <c r="LSS116" s="230"/>
      <c r="LST116" s="230"/>
      <c r="LSU116" s="230"/>
      <c r="LSV116" s="230"/>
      <c r="LSW116" s="230"/>
      <c r="LSX116" s="230"/>
      <c r="LSY116" s="230"/>
      <c r="LSZ116" s="230"/>
      <c r="LTA116" s="230"/>
      <c r="LTB116" s="230"/>
      <c r="LTC116" s="230"/>
      <c r="LTD116" s="230"/>
      <c r="LTE116" s="230"/>
      <c r="LTF116" s="230"/>
      <c r="LTG116" s="230"/>
      <c r="LTH116" s="230"/>
      <c r="LTI116" s="230"/>
      <c r="LTJ116" s="230"/>
      <c r="LTK116" s="230"/>
      <c r="LTL116" s="230"/>
      <c r="LTM116" s="230"/>
      <c r="LTN116" s="230"/>
      <c r="LTO116" s="230"/>
      <c r="LTP116" s="230"/>
      <c r="LTQ116" s="230"/>
      <c r="LTR116" s="230"/>
      <c r="LTS116" s="230"/>
      <c r="LTT116" s="230"/>
      <c r="LTU116" s="230"/>
      <c r="LTV116" s="230"/>
      <c r="LTW116" s="230"/>
      <c r="LTX116" s="230"/>
      <c r="LTY116" s="230"/>
      <c r="LTZ116" s="230"/>
      <c r="LUA116" s="230"/>
      <c r="LUB116" s="230"/>
      <c r="LUC116" s="230"/>
      <c r="LUD116" s="230"/>
      <c r="LUE116" s="230"/>
      <c r="LUF116" s="230"/>
      <c r="LUG116" s="230"/>
      <c r="LUH116" s="230"/>
      <c r="LUI116" s="230"/>
      <c r="LUJ116" s="230"/>
      <c r="LUK116" s="230"/>
      <c r="LUL116" s="230"/>
      <c r="LUM116" s="230"/>
      <c r="LUN116" s="230"/>
      <c r="LUO116" s="230"/>
      <c r="LUP116" s="230"/>
      <c r="LUQ116" s="230"/>
      <c r="LUR116" s="230"/>
      <c r="LUS116" s="230"/>
      <c r="LUT116" s="230"/>
      <c r="LUU116" s="230"/>
      <c r="LUV116" s="230"/>
      <c r="LUW116" s="230"/>
      <c r="LUX116" s="230"/>
      <c r="LUY116" s="230"/>
      <c r="LUZ116" s="230"/>
      <c r="LVA116" s="230"/>
      <c r="LVB116" s="230"/>
      <c r="LVC116" s="230"/>
      <c r="LVD116" s="230"/>
      <c r="LVE116" s="230"/>
      <c r="LVF116" s="230"/>
      <c r="LVG116" s="230"/>
      <c r="LVH116" s="230"/>
      <c r="LVI116" s="230"/>
      <c r="LVJ116" s="230"/>
      <c r="LVK116" s="230"/>
      <c r="LVL116" s="230"/>
      <c r="LVM116" s="230"/>
      <c r="LVN116" s="230"/>
      <c r="LVO116" s="230"/>
      <c r="LVP116" s="230"/>
      <c r="LVQ116" s="230"/>
      <c r="LVR116" s="230"/>
      <c r="LVS116" s="230"/>
      <c r="LVT116" s="230"/>
      <c r="LVU116" s="230"/>
      <c r="LVV116" s="230"/>
      <c r="LVW116" s="230"/>
      <c r="LVX116" s="230"/>
      <c r="LVY116" s="230"/>
      <c r="LVZ116" s="230"/>
      <c r="LWA116" s="230"/>
      <c r="LWB116" s="230"/>
      <c r="LWC116" s="230"/>
      <c r="LWD116" s="230"/>
      <c r="LWE116" s="230"/>
      <c r="LWF116" s="230"/>
      <c r="LWG116" s="230"/>
      <c r="LWH116" s="230"/>
      <c r="LWI116" s="230"/>
      <c r="LWJ116" s="230"/>
      <c r="LWK116" s="230"/>
      <c r="LWL116" s="230"/>
      <c r="LWM116" s="230"/>
      <c r="LWN116" s="230"/>
      <c r="LWO116" s="230"/>
      <c r="LWP116" s="230"/>
      <c r="LWQ116" s="230"/>
      <c r="LWR116" s="230"/>
      <c r="LWS116" s="230"/>
      <c r="LWT116" s="230"/>
      <c r="LWU116" s="230"/>
      <c r="LWV116" s="230"/>
      <c r="LWW116" s="230"/>
      <c r="LWX116" s="230"/>
      <c r="LWY116" s="230"/>
      <c r="LWZ116" s="230"/>
      <c r="LXA116" s="230"/>
      <c r="LXB116" s="230"/>
      <c r="LXC116" s="230"/>
      <c r="LXD116" s="230"/>
      <c r="LXE116" s="230"/>
      <c r="LXF116" s="230"/>
      <c r="LXG116" s="230"/>
      <c r="LXH116" s="230"/>
      <c r="LXI116" s="230"/>
      <c r="LXJ116" s="230"/>
      <c r="LXK116" s="230"/>
      <c r="LXL116" s="230"/>
      <c r="LXM116" s="230"/>
      <c r="LXN116" s="230"/>
      <c r="LXO116" s="230"/>
      <c r="LXP116" s="230"/>
      <c r="LXQ116" s="230"/>
      <c r="LXR116" s="230"/>
      <c r="LXS116" s="230"/>
      <c r="LXT116" s="230"/>
      <c r="LXU116" s="230"/>
      <c r="LXV116" s="230"/>
      <c r="LXW116" s="230"/>
      <c r="LXX116" s="230"/>
      <c r="LXY116" s="230"/>
      <c r="LXZ116" s="230"/>
      <c r="LYA116" s="230"/>
      <c r="LYB116" s="230"/>
      <c r="LYC116" s="230"/>
      <c r="LYD116" s="230"/>
      <c r="LYE116" s="230"/>
      <c r="LYF116" s="230"/>
      <c r="LYG116" s="230"/>
      <c r="LYH116" s="230"/>
      <c r="LYI116" s="230"/>
      <c r="LYJ116" s="230"/>
      <c r="LYK116" s="230"/>
      <c r="LYL116" s="230"/>
      <c r="LYM116" s="230"/>
      <c r="LYN116" s="230"/>
      <c r="LYO116" s="230"/>
      <c r="LYP116" s="230"/>
      <c r="LYQ116" s="230"/>
      <c r="LYR116" s="230"/>
      <c r="LYS116" s="230"/>
      <c r="LYT116" s="230"/>
      <c r="LYU116" s="230"/>
      <c r="LYV116" s="230"/>
      <c r="LYW116" s="230"/>
      <c r="LYX116" s="230"/>
      <c r="LYY116" s="230"/>
      <c r="LYZ116" s="230"/>
      <c r="LZA116" s="230"/>
      <c r="LZB116" s="230"/>
      <c r="LZC116" s="230"/>
      <c r="LZD116" s="230"/>
      <c r="LZE116" s="230"/>
      <c r="LZF116" s="230"/>
      <c r="LZG116" s="230"/>
      <c r="LZH116" s="230"/>
      <c r="LZI116" s="230"/>
      <c r="LZJ116" s="230"/>
      <c r="LZK116" s="230"/>
      <c r="LZL116" s="230"/>
      <c r="LZM116" s="230"/>
      <c r="LZN116" s="230"/>
      <c r="LZO116" s="230"/>
      <c r="LZP116" s="230"/>
      <c r="LZQ116" s="230"/>
      <c r="LZR116" s="230"/>
      <c r="LZS116" s="230"/>
      <c r="LZT116" s="230"/>
      <c r="LZU116" s="230"/>
      <c r="LZV116" s="230"/>
      <c r="LZW116" s="230"/>
      <c r="LZX116" s="230"/>
      <c r="LZY116" s="230"/>
      <c r="LZZ116" s="230"/>
      <c r="MAA116" s="230"/>
      <c r="MAB116" s="230"/>
      <c r="MAC116" s="230"/>
      <c r="MAD116" s="230"/>
      <c r="MAE116" s="230"/>
      <c r="MAF116" s="230"/>
      <c r="MAG116" s="230"/>
      <c r="MAH116" s="230"/>
      <c r="MAI116" s="230"/>
      <c r="MAJ116" s="230"/>
      <c r="MAK116" s="230"/>
      <c r="MAL116" s="230"/>
      <c r="MAM116" s="230"/>
      <c r="MAN116" s="230"/>
      <c r="MAO116" s="230"/>
      <c r="MAP116" s="230"/>
      <c r="MAQ116" s="230"/>
      <c r="MAR116" s="230"/>
      <c r="MAS116" s="230"/>
      <c r="MAT116" s="230"/>
      <c r="MAU116" s="230"/>
      <c r="MAV116" s="230"/>
      <c r="MAW116" s="230"/>
      <c r="MAX116" s="230"/>
      <c r="MAY116" s="230"/>
      <c r="MAZ116" s="230"/>
      <c r="MBA116" s="230"/>
      <c r="MBB116" s="230"/>
      <c r="MBC116" s="230"/>
      <c r="MBD116" s="230"/>
      <c r="MBE116" s="230"/>
      <c r="MBF116" s="230"/>
      <c r="MBG116" s="230"/>
      <c r="MBH116" s="230"/>
      <c r="MBI116" s="230"/>
      <c r="MBJ116" s="230"/>
      <c r="MBK116" s="230"/>
      <c r="MBL116" s="230"/>
      <c r="MBM116" s="230"/>
      <c r="MBN116" s="230"/>
      <c r="MBO116" s="230"/>
      <c r="MBP116" s="230"/>
      <c r="MBQ116" s="230"/>
      <c r="MBR116" s="230"/>
      <c r="MBS116" s="230"/>
      <c r="MBT116" s="230"/>
      <c r="MBU116" s="230"/>
      <c r="MBV116" s="230"/>
      <c r="MBW116" s="230"/>
      <c r="MBX116" s="230"/>
      <c r="MBY116" s="230"/>
      <c r="MBZ116" s="230"/>
      <c r="MCA116" s="230"/>
      <c r="MCB116" s="230"/>
      <c r="MCC116" s="230"/>
      <c r="MCD116" s="230"/>
      <c r="MCE116" s="230"/>
      <c r="MCF116" s="230"/>
      <c r="MCG116" s="230"/>
      <c r="MCH116" s="230"/>
      <c r="MCI116" s="230"/>
      <c r="MCJ116" s="230"/>
      <c r="MCK116" s="230"/>
      <c r="MCL116" s="230"/>
      <c r="MCM116" s="230"/>
      <c r="MCN116" s="230"/>
      <c r="MCO116" s="230"/>
      <c r="MCP116" s="230"/>
      <c r="MCQ116" s="230"/>
      <c r="MCR116" s="230"/>
      <c r="MCS116" s="230"/>
      <c r="MCT116" s="230"/>
      <c r="MCU116" s="230"/>
      <c r="MCV116" s="230"/>
      <c r="MCW116" s="230"/>
      <c r="MCX116" s="230"/>
      <c r="MCY116" s="230"/>
      <c r="MCZ116" s="230"/>
      <c r="MDA116" s="230"/>
      <c r="MDB116" s="230"/>
      <c r="MDC116" s="230"/>
      <c r="MDD116" s="230"/>
      <c r="MDE116" s="230"/>
      <c r="MDF116" s="230"/>
      <c r="MDG116" s="230"/>
      <c r="MDH116" s="230"/>
      <c r="MDI116" s="230"/>
      <c r="MDJ116" s="230"/>
      <c r="MDK116" s="230"/>
      <c r="MDL116" s="230"/>
      <c r="MDM116" s="230"/>
      <c r="MDN116" s="230"/>
      <c r="MDO116" s="230"/>
      <c r="MDP116" s="230"/>
      <c r="MDQ116" s="230"/>
      <c r="MDR116" s="230"/>
      <c r="MDS116" s="230"/>
      <c r="MDT116" s="230"/>
      <c r="MDU116" s="230"/>
      <c r="MDV116" s="230"/>
      <c r="MDW116" s="230"/>
      <c r="MDX116" s="230"/>
      <c r="MDY116" s="230"/>
      <c r="MDZ116" s="230"/>
      <c r="MEA116" s="230"/>
      <c r="MEB116" s="230"/>
      <c r="MEC116" s="230"/>
      <c r="MED116" s="230"/>
      <c r="MEE116" s="230"/>
      <c r="MEF116" s="230"/>
      <c r="MEG116" s="230"/>
      <c r="MEH116" s="230"/>
      <c r="MEI116" s="230"/>
      <c r="MEJ116" s="230"/>
      <c r="MEK116" s="230"/>
      <c r="MEL116" s="230"/>
      <c r="MEM116" s="230"/>
      <c r="MEN116" s="230"/>
      <c r="MEO116" s="230"/>
      <c r="MEP116" s="230"/>
      <c r="MEQ116" s="230"/>
      <c r="MER116" s="230"/>
      <c r="MES116" s="230"/>
      <c r="MET116" s="230"/>
      <c r="MEU116" s="230"/>
      <c r="MEV116" s="230"/>
      <c r="MEW116" s="230"/>
      <c r="MEX116" s="230"/>
      <c r="MEY116" s="230"/>
      <c r="MEZ116" s="230"/>
      <c r="MFA116" s="230"/>
      <c r="MFB116" s="230"/>
      <c r="MFC116" s="230"/>
      <c r="MFD116" s="230"/>
      <c r="MFE116" s="230"/>
      <c r="MFF116" s="230"/>
      <c r="MFG116" s="230"/>
      <c r="MFH116" s="230"/>
      <c r="MFI116" s="230"/>
      <c r="MFJ116" s="230"/>
      <c r="MFK116" s="230"/>
      <c r="MFL116" s="230"/>
      <c r="MFM116" s="230"/>
      <c r="MFN116" s="230"/>
      <c r="MFO116" s="230"/>
      <c r="MFP116" s="230"/>
      <c r="MFQ116" s="230"/>
      <c r="MFR116" s="230"/>
      <c r="MFS116" s="230"/>
      <c r="MFT116" s="230"/>
      <c r="MFU116" s="230"/>
      <c r="MFV116" s="230"/>
      <c r="MFW116" s="230"/>
      <c r="MFX116" s="230"/>
      <c r="MFY116" s="230"/>
      <c r="MFZ116" s="230"/>
      <c r="MGA116" s="230"/>
      <c r="MGB116" s="230"/>
      <c r="MGC116" s="230"/>
      <c r="MGD116" s="230"/>
      <c r="MGE116" s="230"/>
      <c r="MGF116" s="230"/>
      <c r="MGG116" s="230"/>
      <c r="MGH116" s="230"/>
      <c r="MGI116" s="230"/>
      <c r="MGJ116" s="230"/>
      <c r="MGK116" s="230"/>
      <c r="MGL116" s="230"/>
      <c r="MGM116" s="230"/>
      <c r="MGN116" s="230"/>
      <c r="MGO116" s="230"/>
      <c r="MGP116" s="230"/>
      <c r="MGQ116" s="230"/>
      <c r="MGR116" s="230"/>
      <c r="MGS116" s="230"/>
      <c r="MGT116" s="230"/>
      <c r="MGU116" s="230"/>
      <c r="MGV116" s="230"/>
      <c r="MGW116" s="230"/>
      <c r="MGX116" s="230"/>
      <c r="MGY116" s="230"/>
      <c r="MGZ116" s="230"/>
      <c r="MHA116" s="230"/>
      <c r="MHB116" s="230"/>
      <c r="MHC116" s="230"/>
      <c r="MHD116" s="230"/>
      <c r="MHE116" s="230"/>
      <c r="MHF116" s="230"/>
      <c r="MHG116" s="230"/>
      <c r="MHH116" s="230"/>
      <c r="MHI116" s="230"/>
      <c r="MHJ116" s="230"/>
      <c r="MHK116" s="230"/>
      <c r="MHL116" s="230"/>
      <c r="MHM116" s="230"/>
      <c r="MHN116" s="230"/>
      <c r="MHO116" s="230"/>
      <c r="MHP116" s="230"/>
      <c r="MHQ116" s="230"/>
      <c r="MHR116" s="230"/>
      <c r="MHS116" s="230"/>
      <c r="MHT116" s="230"/>
      <c r="MHU116" s="230"/>
      <c r="MHV116" s="230"/>
      <c r="MHW116" s="230"/>
      <c r="MHX116" s="230"/>
      <c r="MHY116" s="230"/>
      <c r="MHZ116" s="230"/>
      <c r="MIA116" s="230"/>
      <c r="MIB116" s="230"/>
      <c r="MIC116" s="230"/>
      <c r="MID116" s="230"/>
      <c r="MIE116" s="230"/>
      <c r="MIF116" s="230"/>
      <c r="MIG116" s="230"/>
      <c r="MIH116" s="230"/>
      <c r="MII116" s="230"/>
      <c r="MIJ116" s="230"/>
      <c r="MIK116" s="230"/>
      <c r="MIL116" s="230"/>
      <c r="MIM116" s="230"/>
      <c r="MIN116" s="230"/>
      <c r="MIO116" s="230"/>
      <c r="MIP116" s="230"/>
      <c r="MIQ116" s="230"/>
      <c r="MIR116" s="230"/>
      <c r="MIS116" s="230"/>
      <c r="MIT116" s="230"/>
      <c r="MIU116" s="230"/>
      <c r="MIV116" s="230"/>
      <c r="MIW116" s="230"/>
      <c r="MIX116" s="230"/>
      <c r="MIY116" s="230"/>
      <c r="MIZ116" s="230"/>
      <c r="MJA116" s="230"/>
      <c r="MJB116" s="230"/>
      <c r="MJC116" s="230"/>
      <c r="MJD116" s="230"/>
      <c r="MJE116" s="230"/>
      <c r="MJF116" s="230"/>
      <c r="MJG116" s="230"/>
      <c r="MJH116" s="230"/>
      <c r="MJI116" s="230"/>
      <c r="MJJ116" s="230"/>
      <c r="MJK116" s="230"/>
      <c r="MJL116" s="230"/>
      <c r="MJM116" s="230"/>
      <c r="MJN116" s="230"/>
      <c r="MJO116" s="230"/>
      <c r="MJP116" s="230"/>
      <c r="MJQ116" s="230"/>
      <c r="MJR116" s="230"/>
      <c r="MJS116" s="230"/>
      <c r="MJT116" s="230"/>
      <c r="MJU116" s="230"/>
      <c r="MJV116" s="230"/>
      <c r="MJW116" s="230"/>
      <c r="MJX116" s="230"/>
      <c r="MJY116" s="230"/>
      <c r="MJZ116" s="230"/>
      <c r="MKA116" s="230"/>
      <c r="MKB116" s="230"/>
      <c r="MKC116" s="230"/>
      <c r="MKD116" s="230"/>
      <c r="MKE116" s="230"/>
      <c r="MKF116" s="230"/>
      <c r="MKG116" s="230"/>
      <c r="MKH116" s="230"/>
      <c r="MKI116" s="230"/>
      <c r="MKJ116" s="230"/>
      <c r="MKK116" s="230"/>
      <c r="MKL116" s="230"/>
      <c r="MKM116" s="230"/>
      <c r="MKN116" s="230"/>
      <c r="MKO116" s="230"/>
      <c r="MKP116" s="230"/>
      <c r="MKQ116" s="230"/>
      <c r="MKR116" s="230"/>
      <c r="MKS116" s="230"/>
      <c r="MKT116" s="230"/>
      <c r="MKU116" s="230"/>
      <c r="MKV116" s="230"/>
      <c r="MKW116" s="230"/>
      <c r="MKX116" s="230"/>
      <c r="MKY116" s="230"/>
      <c r="MKZ116" s="230"/>
      <c r="MLA116" s="230"/>
      <c r="MLB116" s="230"/>
      <c r="MLC116" s="230"/>
      <c r="MLD116" s="230"/>
      <c r="MLE116" s="230"/>
      <c r="MLF116" s="230"/>
      <c r="MLG116" s="230"/>
      <c r="MLH116" s="230"/>
      <c r="MLI116" s="230"/>
      <c r="MLJ116" s="230"/>
      <c r="MLK116" s="230"/>
      <c r="MLL116" s="230"/>
      <c r="MLM116" s="230"/>
      <c r="MLN116" s="230"/>
      <c r="MLO116" s="230"/>
      <c r="MLP116" s="230"/>
      <c r="MLQ116" s="230"/>
      <c r="MLR116" s="230"/>
      <c r="MLS116" s="230"/>
      <c r="MLT116" s="230"/>
      <c r="MLU116" s="230"/>
      <c r="MLV116" s="230"/>
      <c r="MLW116" s="230"/>
      <c r="MLX116" s="230"/>
      <c r="MLY116" s="230"/>
      <c r="MLZ116" s="230"/>
      <c r="MMA116" s="230"/>
      <c r="MMB116" s="230"/>
      <c r="MMC116" s="230"/>
      <c r="MMD116" s="230"/>
      <c r="MME116" s="230"/>
      <c r="MMF116" s="230"/>
      <c r="MMG116" s="230"/>
      <c r="MMH116" s="230"/>
      <c r="MMI116" s="230"/>
      <c r="MMJ116" s="230"/>
      <c r="MMK116" s="230"/>
      <c r="MML116" s="230"/>
      <c r="MMM116" s="230"/>
      <c r="MMN116" s="230"/>
      <c r="MMO116" s="230"/>
      <c r="MMP116" s="230"/>
      <c r="MMQ116" s="230"/>
      <c r="MMR116" s="230"/>
      <c r="MMS116" s="230"/>
      <c r="MMT116" s="230"/>
      <c r="MMU116" s="230"/>
      <c r="MMV116" s="230"/>
      <c r="MMW116" s="230"/>
      <c r="MMX116" s="230"/>
      <c r="MMY116" s="230"/>
      <c r="MMZ116" s="230"/>
      <c r="MNA116" s="230"/>
      <c r="MNB116" s="230"/>
      <c r="MNC116" s="230"/>
      <c r="MND116" s="230"/>
      <c r="MNE116" s="230"/>
      <c r="MNF116" s="230"/>
      <c r="MNG116" s="230"/>
      <c r="MNH116" s="230"/>
      <c r="MNI116" s="230"/>
      <c r="MNJ116" s="230"/>
      <c r="MNK116" s="230"/>
      <c r="MNL116" s="230"/>
      <c r="MNM116" s="230"/>
      <c r="MNN116" s="230"/>
      <c r="MNO116" s="230"/>
      <c r="MNP116" s="230"/>
      <c r="MNQ116" s="230"/>
      <c r="MNR116" s="230"/>
      <c r="MNS116" s="230"/>
      <c r="MNT116" s="230"/>
      <c r="MNU116" s="230"/>
      <c r="MNV116" s="230"/>
      <c r="MNW116" s="230"/>
      <c r="MNX116" s="230"/>
      <c r="MNY116" s="230"/>
      <c r="MNZ116" s="230"/>
      <c r="MOA116" s="230"/>
      <c r="MOB116" s="230"/>
      <c r="MOC116" s="230"/>
      <c r="MOD116" s="230"/>
      <c r="MOE116" s="230"/>
      <c r="MOF116" s="230"/>
      <c r="MOG116" s="230"/>
      <c r="MOH116" s="230"/>
      <c r="MOI116" s="230"/>
      <c r="MOJ116" s="230"/>
      <c r="MOK116" s="230"/>
      <c r="MOL116" s="230"/>
      <c r="MOM116" s="230"/>
      <c r="MON116" s="230"/>
      <c r="MOO116" s="230"/>
      <c r="MOP116" s="230"/>
      <c r="MOQ116" s="230"/>
      <c r="MOR116" s="230"/>
      <c r="MOS116" s="230"/>
      <c r="MOT116" s="230"/>
      <c r="MOU116" s="230"/>
      <c r="MOV116" s="230"/>
      <c r="MOW116" s="230"/>
      <c r="MOX116" s="230"/>
      <c r="MOY116" s="230"/>
      <c r="MOZ116" s="230"/>
      <c r="MPA116" s="230"/>
      <c r="MPB116" s="230"/>
      <c r="MPC116" s="230"/>
      <c r="MPD116" s="230"/>
      <c r="MPE116" s="230"/>
      <c r="MPF116" s="230"/>
      <c r="MPG116" s="230"/>
      <c r="MPH116" s="230"/>
      <c r="MPI116" s="230"/>
      <c r="MPJ116" s="230"/>
      <c r="MPK116" s="230"/>
      <c r="MPL116" s="230"/>
      <c r="MPM116" s="230"/>
      <c r="MPN116" s="230"/>
      <c r="MPO116" s="230"/>
      <c r="MPP116" s="230"/>
      <c r="MPQ116" s="230"/>
      <c r="MPR116" s="230"/>
      <c r="MPS116" s="230"/>
      <c r="MPT116" s="230"/>
      <c r="MPU116" s="230"/>
      <c r="MPV116" s="230"/>
      <c r="MPW116" s="230"/>
      <c r="MPX116" s="230"/>
      <c r="MPY116" s="230"/>
      <c r="MPZ116" s="230"/>
      <c r="MQA116" s="230"/>
      <c r="MQB116" s="230"/>
      <c r="MQC116" s="230"/>
      <c r="MQD116" s="230"/>
      <c r="MQE116" s="230"/>
      <c r="MQF116" s="230"/>
      <c r="MQG116" s="230"/>
      <c r="MQH116" s="230"/>
      <c r="MQI116" s="230"/>
      <c r="MQJ116" s="230"/>
      <c r="MQK116" s="230"/>
      <c r="MQL116" s="230"/>
      <c r="MQM116" s="230"/>
      <c r="MQN116" s="230"/>
      <c r="MQO116" s="230"/>
      <c r="MQP116" s="230"/>
      <c r="MQQ116" s="230"/>
      <c r="MQR116" s="230"/>
      <c r="MQS116" s="230"/>
      <c r="MQT116" s="230"/>
      <c r="MQU116" s="230"/>
      <c r="MQV116" s="230"/>
      <c r="MQW116" s="230"/>
      <c r="MQX116" s="230"/>
      <c r="MQY116" s="230"/>
      <c r="MQZ116" s="230"/>
      <c r="MRA116" s="230"/>
      <c r="MRB116" s="230"/>
      <c r="MRC116" s="230"/>
      <c r="MRD116" s="230"/>
      <c r="MRE116" s="230"/>
      <c r="MRF116" s="230"/>
      <c r="MRG116" s="230"/>
      <c r="MRH116" s="230"/>
      <c r="MRI116" s="230"/>
      <c r="MRJ116" s="230"/>
      <c r="MRK116" s="230"/>
      <c r="MRL116" s="230"/>
      <c r="MRM116" s="230"/>
      <c r="MRN116" s="230"/>
      <c r="MRO116" s="230"/>
      <c r="MRP116" s="230"/>
      <c r="MRQ116" s="230"/>
      <c r="MRR116" s="230"/>
      <c r="MRS116" s="230"/>
      <c r="MRT116" s="230"/>
      <c r="MRU116" s="230"/>
      <c r="MRV116" s="230"/>
      <c r="MRW116" s="230"/>
      <c r="MRX116" s="230"/>
      <c r="MRY116" s="230"/>
      <c r="MRZ116" s="230"/>
      <c r="MSA116" s="230"/>
      <c r="MSB116" s="230"/>
      <c r="MSC116" s="230"/>
      <c r="MSD116" s="230"/>
      <c r="MSE116" s="230"/>
      <c r="MSF116" s="230"/>
      <c r="MSG116" s="230"/>
      <c r="MSH116" s="230"/>
      <c r="MSI116" s="230"/>
      <c r="MSJ116" s="230"/>
      <c r="MSK116" s="230"/>
      <c r="MSL116" s="230"/>
      <c r="MSM116" s="230"/>
      <c r="MSN116" s="230"/>
      <c r="MSO116" s="230"/>
      <c r="MSP116" s="230"/>
      <c r="MSQ116" s="230"/>
      <c r="MSR116" s="230"/>
      <c r="MSS116" s="230"/>
      <c r="MST116" s="230"/>
      <c r="MSU116" s="230"/>
      <c r="MSV116" s="230"/>
      <c r="MSW116" s="230"/>
      <c r="MSX116" s="230"/>
      <c r="MSY116" s="230"/>
      <c r="MSZ116" s="230"/>
      <c r="MTA116" s="230"/>
      <c r="MTB116" s="230"/>
      <c r="MTC116" s="230"/>
      <c r="MTD116" s="230"/>
      <c r="MTE116" s="230"/>
      <c r="MTF116" s="230"/>
      <c r="MTG116" s="230"/>
      <c r="MTH116" s="230"/>
      <c r="MTI116" s="230"/>
      <c r="MTJ116" s="230"/>
      <c r="MTK116" s="230"/>
      <c r="MTL116" s="230"/>
      <c r="MTM116" s="230"/>
      <c r="MTN116" s="230"/>
      <c r="MTO116" s="230"/>
      <c r="MTP116" s="230"/>
      <c r="MTQ116" s="230"/>
      <c r="MTR116" s="230"/>
      <c r="MTS116" s="230"/>
      <c r="MTT116" s="230"/>
      <c r="MTU116" s="230"/>
      <c r="MTV116" s="230"/>
      <c r="MTW116" s="230"/>
      <c r="MTX116" s="230"/>
      <c r="MTY116" s="230"/>
      <c r="MTZ116" s="230"/>
      <c r="MUA116" s="230"/>
      <c r="MUB116" s="230"/>
      <c r="MUC116" s="230"/>
      <c r="MUD116" s="230"/>
      <c r="MUE116" s="230"/>
      <c r="MUF116" s="230"/>
      <c r="MUG116" s="230"/>
      <c r="MUH116" s="230"/>
      <c r="MUI116" s="230"/>
      <c r="MUJ116" s="230"/>
      <c r="MUK116" s="230"/>
      <c r="MUL116" s="230"/>
      <c r="MUM116" s="230"/>
      <c r="MUN116" s="230"/>
      <c r="MUO116" s="230"/>
      <c r="MUP116" s="230"/>
      <c r="MUQ116" s="230"/>
      <c r="MUR116" s="230"/>
      <c r="MUS116" s="230"/>
      <c r="MUT116" s="230"/>
      <c r="MUU116" s="230"/>
      <c r="MUV116" s="230"/>
      <c r="MUW116" s="230"/>
      <c r="MUX116" s="230"/>
      <c r="MUY116" s="230"/>
      <c r="MUZ116" s="230"/>
      <c r="MVA116" s="230"/>
      <c r="MVB116" s="230"/>
      <c r="MVC116" s="230"/>
      <c r="MVD116" s="230"/>
      <c r="MVE116" s="230"/>
      <c r="MVF116" s="230"/>
      <c r="MVG116" s="230"/>
      <c r="MVH116" s="230"/>
      <c r="MVI116" s="230"/>
      <c r="MVJ116" s="230"/>
      <c r="MVK116" s="230"/>
      <c r="MVL116" s="230"/>
      <c r="MVM116" s="230"/>
      <c r="MVN116" s="230"/>
      <c r="MVO116" s="230"/>
      <c r="MVP116" s="230"/>
      <c r="MVQ116" s="230"/>
      <c r="MVR116" s="230"/>
      <c r="MVS116" s="230"/>
      <c r="MVT116" s="230"/>
      <c r="MVU116" s="230"/>
      <c r="MVV116" s="230"/>
      <c r="MVW116" s="230"/>
      <c r="MVX116" s="230"/>
      <c r="MVY116" s="230"/>
      <c r="MVZ116" s="230"/>
      <c r="MWA116" s="230"/>
      <c r="MWB116" s="230"/>
      <c r="MWC116" s="230"/>
      <c r="MWD116" s="230"/>
      <c r="MWE116" s="230"/>
      <c r="MWF116" s="230"/>
      <c r="MWG116" s="230"/>
      <c r="MWH116" s="230"/>
      <c r="MWI116" s="230"/>
      <c r="MWJ116" s="230"/>
      <c r="MWK116" s="230"/>
      <c r="MWL116" s="230"/>
      <c r="MWM116" s="230"/>
      <c r="MWN116" s="230"/>
      <c r="MWO116" s="230"/>
      <c r="MWP116" s="230"/>
      <c r="MWQ116" s="230"/>
      <c r="MWR116" s="230"/>
      <c r="MWS116" s="230"/>
      <c r="MWT116" s="230"/>
      <c r="MWU116" s="230"/>
      <c r="MWV116" s="230"/>
      <c r="MWW116" s="230"/>
      <c r="MWX116" s="230"/>
      <c r="MWY116" s="230"/>
      <c r="MWZ116" s="230"/>
      <c r="MXA116" s="230"/>
      <c r="MXB116" s="230"/>
      <c r="MXC116" s="230"/>
      <c r="MXD116" s="230"/>
      <c r="MXE116" s="230"/>
      <c r="MXF116" s="230"/>
      <c r="MXG116" s="230"/>
      <c r="MXH116" s="230"/>
      <c r="MXI116" s="230"/>
      <c r="MXJ116" s="230"/>
      <c r="MXK116" s="230"/>
      <c r="MXL116" s="230"/>
      <c r="MXM116" s="230"/>
      <c r="MXN116" s="230"/>
      <c r="MXO116" s="230"/>
      <c r="MXP116" s="230"/>
      <c r="MXQ116" s="230"/>
      <c r="MXR116" s="230"/>
      <c r="MXS116" s="230"/>
      <c r="MXT116" s="230"/>
      <c r="MXU116" s="230"/>
      <c r="MXV116" s="230"/>
      <c r="MXW116" s="230"/>
      <c r="MXX116" s="230"/>
      <c r="MXY116" s="230"/>
      <c r="MXZ116" s="230"/>
      <c r="MYA116" s="230"/>
      <c r="MYB116" s="230"/>
      <c r="MYC116" s="230"/>
      <c r="MYD116" s="230"/>
      <c r="MYE116" s="230"/>
      <c r="MYF116" s="230"/>
      <c r="MYG116" s="230"/>
      <c r="MYH116" s="230"/>
      <c r="MYI116" s="230"/>
      <c r="MYJ116" s="230"/>
      <c r="MYK116" s="230"/>
      <c r="MYL116" s="230"/>
      <c r="MYM116" s="230"/>
      <c r="MYN116" s="230"/>
      <c r="MYO116" s="230"/>
      <c r="MYP116" s="230"/>
      <c r="MYQ116" s="230"/>
      <c r="MYR116" s="230"/>
      <c r="MYS116" s="230"/>
      <c r="MYT116" s="230"/>
      <c r="MYU116" s="230"/>
      <c r="MYV116" s="230"/>
      <c r="MYW116" s="230"/>
      <c r="MYX116" s="230"/>
      <c r="MYY116" s="230"/>
      <c r="MYZ116" s="230"/>
      <c r="MZA116" s="230"/>
      <c r="MZB116" s="230"/>
      <c r="MZC116" s="230"/>
      <c r="MZD116" s="230"/>
      <c r="MZE116" s="230"/>
      <c r="MZF116" s="230"/>
      <c r="MZG116" s="230"/>
      <c r="MZH116" s="230"/>
      <c r="MZI116" s="230"/>
      <c r="MZJ116" s="230"/>
      <c r="MZK116" s="230"/>
      <c r="MZL116" s="230"/>
      <c r="MZM116" s="230"/>
      <c r="MZN116" s="230"/>
      <c r="MZO116" s="230"/>
      <c r="MZP116" s="230"/>
      <c r="MZQ116" s="230"/>
      <c r="MZR116" s="230"/>
      <c r="MZS116" s="230"/>
      <c r="MZT116" s="230"/>
      <c r="MZU116" s="230"/>
      <c r="MZV116" s="230"/>
      <c r="MZW116" s="230"/>
      <c r="MZX116" s="230"/>
      <c r="MZY116" s="230"/>
      <c r="MZZ116" s="230"/>
      <c r="NAA116" s="230"/>
      <c r="NAB116" s="230"/>
      <c r="NAC116" s="230"/>
      <c r="NAD116" s="230"/>
      <c r="NAE116" s="230"/>
      <c r="NAF116" s="230"/>
      <c r="NAG116" s="230"/>
      <c r="NAH116" s="230"/>
      <c r="NAI116" s="230"/>
      <c r="NAJ116" s="230"/>
      <c r="NAK116" s="230"/>
      <c r="NAL116" s="230"/>
      <c r="NAM116" s="230"/>
      <c r="NAN116" s="230"/>
      <c r="NAO116" s="230"/>
      <c r="NAP116" s="230"/>
      <c r="NAQ116" s="230"/>
      <c r="NAR116" s="230"/>
      <c r="NAS116" s="230"/>
      <c r="NAT116" s="230"/>
      <c r="NAU116" s="230"/>
      <c r="NAV116" s="230"/>
      <c r="NAW116" s="230"/>
      <c r="NAX116" s="230"/>
      <c r="NAY116" s="230"/>
      <c r="NAZ116" s="230"/>
      <c r="NBA116" s="230"/>
      <c r="NBB116" s="230"/>
      <c r="NBC116" s="230"/>
      <c r="NBD116" s="230"/>
      <c r="NBE116" s="230"/>
      <c r="NBF116" s="230"/>
      <c r="NBG116" s="230"/>
      <c r="NBH116" s="230"/>
      <c r="NBI116" s="230"/>
      <c r="NBJ116" s="230"/>
      <c r="NBK116" s="230"/>
      <c r="NBL116" s="230"/>
      <c r="NBM116" s="230"/>
      <c r="NBN116" s="230"/>
      <c r="NBO116" s="230"/>
      <c r="NBP116" s="230"/>
      <c r="NBQ116" s="230"/>
      <c r="NBR116" s="230"/>
      <c r="NBS116" s="230"/>
      <c r="NBT116" s="230"/>
      <c r="NBU116" s="230"/>
      <c r="NBV116" s="230"/>
      <c r="NBW116" s="230"/>
      <c r="NBX116" s="230"/>
      <c r="NBY116" s="230"/>
      <c r="NBZ116" s="230"/>
      <c r="NCA116" s="230"/>
      <c r="NCB116" s="230"/>
      <c r="NCC116" s="230"/>
      <c r="NCD116" s="230"/>
      <c r="NCE116" s="230"/>
      <c r="NCF116" s="230"/>
      <c r="NCG116" s="230"/>
      <c r="NCH116" s="230"/>
      <c r="NCI116" s="230"/>
      <c r="NCJ116" s="230"/>
      <c r="NCK116" s="230"/>
      <c r="NCL116" s="230"/>
      <c r="NCM116" s="230"/>
      <c r="NCN116" s="230"/>
      <c r="NCO116" s="230"/>
      <c r="NCP116" s="230"/>
      <c r="NCQ116" s="230"/>
      <c r="NCR116" s="230"/>
      <c r="NCS116" s="230"/>
      <c r="NCT116" s="230"/>
      <c r="NCU116" s="230"/>
      <c r="NCV116" s="230"/>
      <c r="NCW116" s="230"/>
      <c r="NCX116" s="230"/>
      <c r="NCY116" s="230"/>
      <c r="NCZ116" s="230"/>
      <c r="NDA116" s="230"/>
      <c r="NDB116" s="230"/>
      <c r="NDC116" s="230"/>
      <c r="NDD116" s="230"/>
      <c r="NDE116" s="230"/>
      <c r="NDF116" s="230"/>
      <c r="NDG116" s="230"/>
      <c r="NDH116" s="230"/>
      <c r="NDI116" s="230"/>
      <c r="NDJ116" s="230"/>
      <c r="NDK116" s="230"/>
      <c r="NDL116" s="230"/>
      <c r="NDM116" s="230"/>
      <c r="NDN116" s="230"/>
      <c r="NDO116" s="230"/>
      <c r="NDP116" s="230"/>
      <c r="NDQ116" s="230"/>
      <c r="NDR116" s="230"/>
      <c r="NDS116" s="230"/>
      <c r="NDT116" s="230"/>
      <c r="NDU116" s="230"/>
      <c r="NDV116" s="230"/>
      <c r="NDW116" s="230"/>
      <c r="NDX116" s="230"/>
      <c r="NDY116" s="230"/>
      <c r="NDZ116" s="230"/>
      <c r="NEA116" s="230"/>
      <c r="NEB116" s="230"/>
      <c r="NEC116" s="230"/>
      <c r="NED116" s="230"/>
      <c r="NEE116" s="230"/>
      <c r="NEF116" s="230"/>
      <c r="NEG116" s="230"/>
      <c r="NEH116" s="230"/>
      <c r="NEI116" s="230"/>
      <c r="NEJ116" s="230"/>
      <c r="NEK116" s="230"/>
      <c r="NEL116" s="230"/>
      <c r="NEM116" s="230"/>
      <c r="NEN116" s="230"/>
      <c r="NEO116" s="230"/>
      <c r="NEP116" s="230"/>
      <c r="NEQ116" s="230"/>
      <c r="NER116" s="230"/>
      <c r="NES116" s="230"/>
      <c r="NET116" s="230"/>
      <c r="NEU116" s="230"/>
      <c r="NEV116" s="230"/>
      <c r="NEW116" s="230"/>
      <c r="NEX116" s="230"/>
      <c r="NEY116" s="230"/>
      <c r="NEZ116" s="230"/>
      <c r="NFA116" s="230"/>
      <c r="NFB116" s="230"/>
      <c r="NFC116" s="230"/>
      <c r="NFD116" s="230"/>
      <c r="NFE116" s="230"/>
      <c r="NFF116" s="230"/>
      <c r="NFG116" s="230"/>
      <c r="NFH116" s="230"/>
      <c r="NFI116" s="230"/>
      <c r="NFJ116" s="230"/>
      <c r="NFK116" s="230"/>
      <c r="NFL116" s="230"/>
      <c r="NFM116" s="230"/>
      <c r="NFN116" s="230"/>
      <c r="NFO116" s="230"/>
      <c r="NFP116" s="230"/>
      <c r="NFQ116" s="230"/>
      <c r="NFR116" s="230"/>
      <c r="NFS116" s="230"/>
      <c r="NFT116" s="230"/>
      <c r="NFU116" s="230"/>
      <c r="NFV116" s="230"/>
      <c r="NFW116" s="230"/>
      <c r="NFX116" s="230"/>
      <c r="NFY116" s="230"/>
      <c r="NFZ116" s="230"/>
      <c r="NGA116" s="230"/>
      <c r="NGB116" s="230"/>
      <c r="NGC116" s="230"/>
      <c r="NGD116" s="230"/>
      <c r="NGE116" s="230"/>
      <c r="NGF116" s="230"/>
      <c r="NGG116" s="230"/>
      <c r="NGH116" s="230"/>
      <c r="NGI116" s="230"/>
      <c r="NGJ116" s="230"/>
      <c r="NGK116" s="230"/>
      <c r="NGL116" s="230"/>
      <c r="NGM116" s="230"/>
      <c r="NGN116" s="230"/>
      <c r="NGO116" s="230"/>
      <c r="NGP116" s="230"/>
      <c r="NGQ116" s="230"/>
      <c r="NGR116" s="230"/>
      <c r="NGS116" s="230"/>
      <c r="NGT116" s="230"/>
      <c r="NGU116" s="230"/>
      <c r="NGV116" s="230"/>
      <c r="NGW116" s="230"/>
      <c r="NGX116" s="230"/>
      <c r="NGY116" s="230"/>
      <c r="NGZ116" s="230"/>
      <c r="NHA116" s="230"/>
      <c r="NHB116" s="230"/>
      <c r="NHC116" s="230"/>
      <c r="NHD116" s="230"/>
      <c r="NHE116" s="230"/>
      <c r="NHF116" s="230"/>
      <c r="NHG116" s="230"/>
      <c r="NHH116" s="230"/>
      <c r="NHI116" s="230"/>
      <c r="NHJ116" s="230"/>
      <c r="NHK116" s="230"/>
      <c r="NHL116" s="230"/>
      <c r="NHM116" s="230"/>
      <c r="NHN116" s="230"/>
      <c r="NHO116" s="230"/>
      <c r="NHP116" s="230"/>
      <c r="NHQ116" s="230"/>
      <c r="NHR116" s="230"/>
      <c r="NHS116" s="230"/>
      <c r="NHT116" s="230"/>
      <c r="NHU116" s="230"/>
      <c r="NHV116" s="230"/>
      <c r="NHW116" s="230"/>
      <c r="NHX116" s="230"/>
      <c r="NHY116" s="230"/>
      <c r="NHZ116" s="230"/>
      <c r="NIA116" s="230"/>
      <c r="NIB116" s="230"/>
      <c r="NIC116" s="230"/>
      <c r="NID116" s="230"/>
      <c r="NIE116" s="230"/>
      <c r="NIF116" s="230"/>
      <c r="NIG116" s="230"/>
      <c r="NIH116" s="230"/>
      <c r="NII116" s="230"/>
      <c r="NIJ116" s="230"/>
      <c r="NIK116" s="230"/>
      <c r="NIL116" s="230"/>
      <c r="NIM116" s="230"/>
      <c r="NIN116" s="230"/>
      <c r="NIO116" s="230"/>
      <c r="NIP116" s="230"/>
      <c r="NIQ116" s="230"/>
      <c r="NIR116" s="230"/>
      <c r="NIS116" s="230"/>
      <c r="NIT116" s="230"/>
      <c r="NIU116" s="230"/>
      <c r="NIV116" s="230"/>
      <c r="NIW116" s="230"/>
      <c r="NIX116" s="230"/>
      <c r="NIY116" s="230"/>
      <c r="NIZ116" s="230"/>
      <c r="NJA116" s="230"/>
      <c r="NJB116" s="230"/>
      <c r="NJC116" s="230"/>
      <c r="NJD116" s="230"/>
      <c r="NJE116" s="230"/>
      <c r="NJF116" s="230"/>
      <c r="NJG116" s="230"/>
      <c r="NJH116" s="230"/>
      <c r="NJI116" s="230"/>
      <c r="NJJ116" s="230"/>
      <c r="NJK116" s="230"/>
      <c r="NJL116" s="230"/>
      <c r="NJM116" s="230"/>
      <c r="NJN116" s="230"/>
      <c r="NJO116" s="230"/>
      <c r="NJP116" s="230"/>
      <c r="NJQ116" s="230"/>
      <c r="NJR116" s="230"/>
      <c r="NJS116" s="230"/>
      <c r="NJT116" s="230"/>
      <c r="NJU116" s="230"/>
      <c r="NJV116" s="230"/>
      <c r="NJW116" s="230"/>
      <c r="NJX116" s="230"/>
      <c r="NJY116" s="230"/>
      <c r="NJZ116" s="230"/>
      <c r="NKA116" s="230"/>
      <c r="NKB116" s="230"/>
      <c r="NKC116" s="230"/>
      <c r="NKD116" s="230"/>
      <c r="NKE116" s="230"/>
      <c r="NKF116" s="230"/>
      <c r="NKG116" s="230"/>
      <c r="NKH116" s="230"/>
      <c r="NKI116" s="230"/>
      <c r="NKJ116" s="230"/>
      <c r="NKK116" s="230"/>
      <c r="NKL116" s="230"/>
      <c r="NKM116" s="230"/>
      <c r="NKN116" s="230"/>
      <c r="NKO116" s="230"/>
      <c r="NKP116" s="230"/>
      <c r="NKQ116" s="230"/>
      <c r="NKR116" s="230"/>
      <c r="NKS116" s="230"/>
      <c r="NKT116" s="230"/>
      <c r="NKU116" s="230"/>
      <c r="NKV116" s="230"/>
      <c r="NKW116" s="230"/>
      <c r="NKX116" s="230"/>
      <c r="NKY116" s="230"/>
      <c r="NKZ116" s="230"/>
      <c r="NLA116" s="230"/>
      <c r="NLB116" s="230"/>
      <c r="NLC116" s="230"/>
      <c r="NLD116" s="230"/>
      <c r="NLE116" s="230"/>
      <c r="NLF116" s="230"/>
      <c r="NLG116" s="230"/>
      <c r="NLH116" s="230"/>
      <c r="NLI116" s="230"/>
      <c r="NLJ116" s="230"/>
      <c r="NLK116" s="230"/>
      <c r="NLL116" s="230"/>
      <c r="NLM116" s="230"/>
      <c r="NLN116" s="230"/>
      <c r="NLO116" s="230"/>
      <c r="NLP116" s="230"/>
      <c r="NLQ116" s="230"/>
      <c r="NLR116" s="230"/>
      <c r="NLS116" s="230"/>
      <c r="NLT116" s="230"/>
      <c r="NLU116" s="230"/>
      <c r="NLV116" s="230"/>
      <c r="NLW116" s="230"/>
      <c r="NLX116" s="230"/>
      <c r="NLY116" s="230"/>
      <c r="NLZ116" s="230"/>
      <c r="NMA116" s="230"/>
      <c r="NMB116" s="230"/>
      <c r="NMC116" s="230"/>
      <c r="NMD116" s="230"/>
      <c r="NME116" s="230"/>
      <c r="NMF116" s="230"/>
      <c r="NMG116" s="230"/>
      <c r="NMH116" s="230"/>
      <c r="NMI116" s="230"/>
      <c r="NMJ116" s="230"/>
      <c r="NMK116" s="230"/>
      <c r="NML116" s="230"/>
      <c r="NMM116" s="230"/>
      <c r="NMN116" s="230"/>
      <c r="NMO116" s="230"/>
      <c r="NMP116" s="230"/>
      <c r="NMQ116" s="230"/>
      <c r="NMR116" s="230"/>
      <c r="NMS116" s="230"/>
      <c r="NMT116" s="230"/>
      <c r="NMU116" s="230"/>
      <c r="NMV116" s="230"/>
      <c r="NMW116" s="230"/>
      <c r="NMX116" s="230"/>
      <c r="NMY116" s="230"/>
      <c r="NMZ116" s="230"/>
      <c r="NNA116" s="230"/>
      <c r="NNB116" s="230"/>
      <c r="NNC116" s="230"/>
      <c r="NND116" s="230"/>
      <c r="NNE116" s="230"/>
      <c r="NNF116" s="230"/>
      <c r="NNG116" s="230"/>
      <c r="NNH116" s="230"/>
      <c r="NNI116" s="230"/>
      <c r="NNJ116" s="230"/>
      <c r="NNK116" s="230"/>
      <c r="NNL116" s="230"/>
      <c r="NNM116" s="230"/>
      <c r="NNN116" s="230"/>
      <c r="NNO116" s="230"/>
      <c r="NNP116" s="230"/>
      <c r="NNQ116" s="230"/>
      <c r="NNR116" s="230"/>
      <c r="NNS116" s="230"/>
      <c r="NNT116" s="230"/>
      <c r="NNU116" s="230"/>
      <c r="NNV116" s="230"/>
      <c r="NNW116" s="230"/>
      <c r="NNX116" s="230"/>
      <c r="NNY116" s="230"/>
      <c r="NNZ116" s="230"/>
      <c r="NOA116" s="230"/>
      <c r="NOB116" s="230"/>
      <c r="NOC116" s="230"/>
      <c r="NOD116" s="230"/>
      <c r="NOE116" s="230"/>
      <c r="NOF116" s="230"/>
      <c r="NOG116" s="230"/>
      <c r="NOH116" s="230"/>
      <c r="NOI116" s="230"/>
      <c r="NOJ116" s="230"/>
      <c r="NOK116" s="230"/>
      <c r="NOL116" s="230"/>
      <c r="NOM116" s="230"/>
      <c r="NON116" s="230"/>
      <c r="NOO116" s="230"/>
      <c r="NOP116" s="230"/>
      <c r="NOQ116" s="230"/>
      <c r="NOR116" s="230"/>
      <c r="NOS116" s="230"/>
      <c r="NOT116" s="230"/>
      <c r="NOU116" s="230"/>
      <c r="NOV116" s="230"/>
      <c r="NOW116" s="230"/>
      <c r="NOX116" s="230"/>
      <c r="NOY116" s="230"/>
      <c r="NOZ116" s="230"/>
      <c r="NPA116" s="230"/>
      <c r="NPB116" s="230"/>
      <c r="NPC116" s="230"/>
      <c r="NPD116" s="230"/>
      <c r="NPE116" s="230"/>
      <c r="NPF116" s="230"/>
      <c r="NPG116" s="230"/>
      <c r="NPH116" s="230"/>
      <c r="NPI116" s="230"/>
      <c r="NPJ116" s="230"/>
      <c r="NPK116" s="230"/>
      <c r="NPL116" s="230"/>
      <c r="NPM116" s="230"/>
      <c r="NPN116" s="230"/>
      <c r="NPO116" s="230"/>
      <c r="NPP116" s="230"/>
      <c r="NPQ116" s="230"/>
      <c r="NPR116" s="230"/>
      <c r="NPS116" s="230"/>
      <c r="NPT116" s="230"/>
      <c r="NPU116" s="230"/>
      <c r="NPV116" s="230"/>
      <c r="NPW116" s="230"/>
      <c r="NPX116" s="230"/>
      <c r="NPY116" s="230"/>
      <c r="NPZ116" s="230"/>
      <c r="NQA116" s="230"/>
      <c r="NQB116" s="230"/>
      <c r="NQC116" s="230"/>
      <c r="NQD116" s="230"/>
      <c r="NQE116" s="230"/>
      <c r="NQF116" s="230"/>
      <c r="NQG116" s="230"/>
      <c r="NQH116" s="230"/>
      <c r="NQI116" s="230"/>
      <c r="NQJ116" s="230"/>
      <c r="NQK116" s="230"/>
      <c r="NQL116" s="230"/>
      <c r="NQM116" s="230"/>
      <c r="NQN116" s="230"/>
      <c r="NQO116" s="230"/>
      <c r="NQP116" s="230"/>
      <c r="NQQ116" s="230"/>
      <c r="NQR116" s="230"/>
      <c r="NQS116" s="230"/>
      <c r="NQT116" s="230"/>
      <c r="NQU116" s="230"/>
      <c r="NQV116" s="230"/>
      <c r="NQW116" s="230"/>
      <c r="NQX116" s="230"/>
      <c r="NQY116" s="230"/>
      <c r="NQZ116" s="230"/>
      <c r="NRA116" s="230"/>
      <c r="NRB116" s="230"/>
      <c r="NRC116" s="230"/>
      <c r="NRD116" s="230"/>
      <c r="NRE116" s="230"/>
      <c r="NRF116" s="230"/>
      <c r="NRG116" s="230"/>
      <c r="NRH116" s="230"/>
      <c r="NRI116" s="230"/>
      <c r="NRJ116" s="230"/>
      <c r="NRK116" s="230"/>
      <c r="NRL116" s="230"/>
      <c r="NRM116" s="230"/>
      <c r="NRN116" s="230"/>
      <c r="NRO116" s="230"/>
      <c r="NRP116" s="230"/>
      <c r="NRQ116" s="230"/>
      <c r="NRR116" s="230"/>
      <c r="NRS116" s="230"/>
      <c r="NRT116" s="230"/>
      <c r="NRU116" s="230"/>
      <c r="NRV116" s="230"/>
      <c r="NRW116" s="230"/>
      <c r="NRX116" s="230"/>
      <c r="NRY116" s="230"/>
      <c r="NRZ116" s="230"/>
      <c r="NSA116" s="230"/>
      <c r="NSB116" s="230"/>
      <c r="NSC116" s="230"/>
      <c r="NSD116" s="230"/>
      <c r="NSE116" s="230"/>
      <c r="NSF116" s="230"/>
      <c r="NSG116" s="230"/>
      <c r="NSH116" s="230"/>
      <c r="NSI116" s="230"/>
      <c r="NSJ116" s="230"/>
      <c r="NSK116" s="230"/>
      <c r="NSL116" s="230"/>
      <c r="NSM116" s="230"/>
      <c r="NSN116" s="230"/>
      <c r="NSO116" s="230"/>
      <c r="NSP116" s="230"/>
      <c r="NSQ116" s="230"/>
      <c r="NSR116" s="230"/>
      <c r="NSS116" s="230"/>
      <c r="NST116" s="230"/>
      <c r="NSU116" s="230"/>
      <c r="NSV116" s="230"/>
      <c r="NSW116" s="230"/>
      <c r="NSX116" s="230"/>
      <c r="NSY116" s="230"/>
      <c r="NSZ116" s="230"/>
      <c r="NTA116" s="230"/>
      <c r="NTB116" s="230"/>
      <c r="NTC116" s="230"/>
      <c r="NTD116" s="230"/>
      <c r="NTE116" s="230"/>
      <c r="NTF116" s="230"/>
      <c r="NTG116" s="230"/>
      <c r="NTH116" s="230"/>
      <c r="NTI116" s="230"/>
      <c r="NTJ116" s="230"/>
      <c r="NTK116" s="230"/>
      <c r="NTL116" s="230"/>
      <c r="NTM116" s="230"/>
      <c r="NTN116" s="230"/>
      <c r="NTO116" s="230"/>
      <c r="NTP116" s="230"/>
      <c r="NTQ116" s="230"/>
      <c r="NTR116" s="230"/>
      <c r="NTS116" s="230"/>
      <c r="NTT116" s="230"/>
      <c r="NTU116" s="230"/>
      <c r="NTV116" s="230"/>
      <c r="NTW116" s="230"/>
      <c r="NTX116" s="230"/>
      <c r="NTY116" s="230"/>
      <c r="NTZ116" s="230"/>
      <c r="NUA116" s="230"/>
      <c r="NUB116" s="230"/>
      <c r="NUC116" s="230"/>
      <c r="NUD116" s="230"/>
      <c r="NUE116" s="230"/>
      <c r="NUF116" s="230"/>
      <c r="NUG116" s="230"/>
      <c r="NUH116" s="230"/>
      <c r="NUI116" s="230"/>
      <c r="NUJ116" s="230"/>
      <c r="NUK116" s="230"/>
      <c r="NUL116" s="230"/>
      <c r="NUM116" s="230"/>
      <c r="NUN116" s="230"/>
      <c r="NUO116" s="230"/>
      <c r="NUP116" s="230"/>
      <c r="NUQ116" s="230"/>
      <c r="NUR116" s="230"/>
      <c r="NUS116" s="230"/>
      <c r="NUT116" s="230"/>
      <c r="NUU116" s="230"/>
      <c r="NUV116" s="230"/>
      <c r="NUW116" s="230"/>
      <c r="NUX116" s="230"/>
      <c r="NUY116" s="230"/>
      <c r="NUZ116" s="230"/>
      <c r="NVA116" s="230"/>
      <c r="NVB116" s="230"/>
      <c r="NVC116" s="230"/>
      <c r="NVD116" s="230"/>
      <c r="NVE116" s="230"/>
      <c r="NVF116" s="230"/>
      <c r="NVG116" s="230"/>
      <c r="NVH116" s="230"/>
      <c r="NVI116" s="230"/>
      <c r="NVJ116" s="230"/>
      <c r="NVK116" s="230"/>
      <c r="NVL116" s="230"/>
      <c r="NVM116" s="230"/>
      <c r="NVN116" s="230"/>
      <c r="NVO116" s="230"/>
      <c r="NVP116" s="230"/>
      <c r="NVQ116" s="230"/>
      <c r="NVR116" s="230"/>
      <c r="NVS116" s="230"/>
      <c r="NVT116" s="230"/>
      <c r="NVU116" s="230"/>
      <c r="NVV116" s="230"/>
      <c r="NVW116" s="230"/>
      <c r="NVX116" s="230"/>
      <c r="NVY116" s="230"/>
      <c r="NVZ116" s="230"/>
      <c r="NWA116" s="230"/>
      <c r="NWB116" s="230"/>
      <c r="NWC116" s="230"/>
      <c r="NWD116" s="230"/>
      <c r="NWE116" s="230"/>
      <c r="NWF116" s="230"/>
      <c r="NWG116" s="230"/>
      <c r="NWH116" s="230"/>
      <c r="NWI116" s="230"/>
      <c r="NWJ116" s="230"/>
      <c r="NWK116" s="230"/>
      <c r="NWL116" s="230"/>
      <c r="NWM116" s="230"/>
      <c r="NWN116" s="230"/>
      <c r="NWO116" s="230"/>
      <c r="NWP116" s="230"/>
      <c r="NWQ116" s="230"/>
      <c r="NWR116" s="230"/>
      <c r="NWS116" s="230"/>
      <c r="NWT116" s="230"/>
      <c r="NWU116" s="230"/>
      <c r="NWV116" s="230"/>
      <c r="NWW116" s="230"/>
      <c r="NWX116" s="230"/>
      <c r="NWY116" s="230"/>
      <c r="NWZ116" s="230"/>
      <c r="NXA116" s="230"/>
      <c r="NXB116" s="230"/>
      <c r="NXC116" s="230"/>
      <c r="NXD116" s="230"/>
      <c r="NXE116" s="230"/>
      <c r="NXF116" s="230"/>
      <c r="NXG116" s="230"/>
      <c r="NXH116" s="230"/>
      <c r="NXI116" s="230"/>
      <c r="NXJ116" s="230"/>
      <c r="NXK116" s="230"/>
      <c r="NXL116" s="230"/>
      <c r="NXM116" s="230"/>
      <c r="NXN116" s="230"/>
      <c r="NXO116" s="230"/>
      <c r="NXP116" s="230"/>
      <c r="NXQ116" s="230"/>
      <c r="NXR116" s="230"/>
      <c r="NXS116" s="230"/>
      <c r="NXT116" s="230"/>
      <c r="NXU116" s="230"/>
      <c r="NXV116" s="230"/>
      <c r="NXW116" s="230"/>
      <c r="NXX116" s="230"/>
      <c r="NXY116" s="230"/>
      <c r="NXZ116" s="230"/>
      <c r="NYA116" s="230"/>
      <c r="NYB116" s="230"/>
      <c r="NYC116" s="230"/>
      <c r="NYD116" s="230"/>
      <c r="NYE116" s="230"/>
      <c r="NYF116" s="230"/>
      <c r="NYG116" s="230"/>
      <c r="NYH116" s="230"/>
      <c r="NYI116" s="230"/>
      <c r="NYJ116" s="230"/>
      <c r="NYK116" s="230"/>
      <c r="NYL116" s="230"/>
      <c r="NYM116" s="230"/>
      <c r="NYN116" s="230"/>
      <c r="NYO116" s="230"/>
      <c r="NYP116" s="230"/>
      <c r="NYQ116" s="230"/>
      <c r="NYR116" s="230"/>
      <c r="NYS116" s="230"/>
      <c r="NYT116" s="230"/>
      <c r="NYU116" s="230"/>
      <c r="NYV116" s="230"/>
      <c r="NYW116" s="230"/>
      <c r="NYX116" s="230"/>
      <c r="NYY116" s="230"/>
      <c r="NYZ116" s="230"/>
      <c r="NZA116" s="230"/>
      <c r="NZB116" s="230"/>
      <c r="NZC116" s="230"/>
      <c r="NZD116" s="230"/>
      <c r="NZE116" s="230"/>
      <c r="NZF116" s="230"/>
      <c r="NZG116" s="230"/>
      <c r="NZH116" s="230"/>
      <c r="NZI116" s="230"/>
      <c r="NZJ116" s="230"/>
      <c r="NZK116" s="230"/>
      <c r="NZL116" s="230"/>
      <c r="NZM116" s="230"/>
      <c r="NZN116" s="230"/>
      <c r="NZO116" s="230"/>
      <c r="NZP116" s="230"/>
      <c r="NZQ116" s="230"/>
      <c r="NZR116" s="230"/>
      <c r="NZS116" s="230"/>
      <c r="NZT116" s="230"/>
      <c r="NZU116" s="230"/>
      <c r="NZV116" s="230"/>
      <c r="NZW116" s="230"/>
      <c r="NZX116" s="230"/>
      <c r="NZY116" s="230"/>
      <c r="NZZ116" s="230"/>
      <c r="OAA116" s="230"/>
      <c r="OAB116" s="230"/>
      <c r="OAC116" s="230"/>
      <c r="OAD116" s="230"/>
      <c r="OAE116" s="230"/>
      <c r="OAF116" s="230"/>
      <c r="OAG116" s="230"/>
      <c r="OAH116" s="230"/>
      <c r="OAI116" s="230"/>
      <c r="OAJ116" s="230"/>
      <c r="OAK116" s="230"/>
      <c r="OAL116" s="230"/>
      <c r="OAM116" s="230"/>
      <c r="OAN116" s="230"/>
      <c r="OAO116" s="230"/>
      <c r="OAP116" s="230"/>
      <c r="OAQ116" s="230"/>
      <c r="OAR116" s="230"/>
      <c r="OAS116" s="230"/>
      <c r="OAT116" s="230"/>
      <c r="OAU116" s="230"/>
      <c r="OAV116" s="230"/>
      <c r="OAW116" s="230"/>
      <c r="OAX116" s="230"/>
      <c r="OAY116" s="230"/>
      <c r="OAZ116" s="230"/>
      <c r="OBA116" s="230"/>
      <c r="OBB116" s="230"/>
      <c r="OBC116" s="230"/>
      <c r="OBD116" s="230"/>
      <c r="OBE116" s="230"/>
      <c r="OBF116" s="230"/>
      <c r="OBG116" s="230"/>
      <c r="OBH116" s="230"/>
      <c r="OBI116" s="230"/>
      <c r="OBJ116" s="230"/>
      <c r="OBK116" s="230"/>
      <c r="OBL116" s="230"/>
      <c r="OBM116" s="230"/>
      <c r="OBN116" s="230"/>
      <c r="OBO116" s="230"/>
      <c r="OBP116" s="230"/>
      <c r="OBQ116" s="230"/>
      <c r="OBR116" s="230"/>
      <c r="OBS116" s="230"/>
      <c r="OBT116" s="230"/>
      <c r="OBU116" s="230"/>
      <c r="OBV116" s="230"/>
      <c r="OBW116" s="230"/>
      <c r="OBX116" s="230"/>
      <c r="OBY116" s="230"/>
      <c r="OBZ116" s="230"/>
      <c r="OCA116" s="230"/>
      <c r="OCB116" s="230"/>
      <c r="OCC116" s="230"/>
      <c r="OCD116" s="230"/>
      <c r="OCE116" s="230"/>
      <c r="OCF116" s="230"/>
      <c r="OCG116" s="230"/>
      <c r="OCH116" s="230"/>
      <c r="OCI116" s="230"/>
      <c r="OCJ116" s="230"/>
      <c r="OCK116" s="230"/>
      <c r="OCL116" s="230"/>
      <c r="OCM116" s="230"/>
      <c r="OCN116" s="230"/>
      <c r="OCO116" s="230"/>
      <c r="OCP116" s="230"/>
      <c r="OCQ116" s="230"/>
      <c r="OCR116" s="230"/>
      <c r="OCS116" s="230"/>
      <c r="OCT116" s="230"/>
      <c r="OCU116" s="230"/>
      <c r="OCV116" s="230"/>
      <c r="OCW116" s="230"/>
      <c r="OCX116" s="230"/>
      <c r="OCY116" s="230"/>
      <c r="OCZ116" s="230"/>
      <c r="ODA116" s="230"/>
      <c r="ODB116" s="230"/>
      <c r="ODC116" s="230"/>
      <c r="ODD116" s="230"/>
      <c r="ODE116" s="230"/>
      <c r="ODF116" s="230"/>
      <c r="ODG116" s="230"/>
      <c r="ODH116" s="230"/>
      <c r="ODI116" s="230"/>
      <c r="ODJ116" s="230"/>
      <c r="ODK116" s="230"/>
      <c r="ODL116" s="230"/>
      <c r="ODM116" s="230"/>
      <c r="ODN116" s="230"/>
      <c r="ODO116" s="230"/>
      <c r="ODP116" s="230"/>
      <c r="ODQ116" s="230"/>
      <c r="ODR116" s="230"/>
      <c r="ODS116" s="230"/>
      <c r="ODT116" s="230"/>
      <c r="ODU116" s="230"/>
      <c r="ODV116" s="230"/>
      <c r="ODW116" s="230"/>
      <c r="ODX116" s="230"/>
      <c r="ODY116" s="230"/>
      <c r="ODZ116" s="230"/>
      <c r="OEA116" s="230"/>
      <c r="OEB116" s="230"/>
      <c r="OEC116" s="230"/>
      <c r="OED116" s="230"/>
      <c r="OEE116" s="230"/>
      <c r="OEF116" s="230"/>
      <c r="OEG116" s="230"/>
      <c r="OEH116" s="230"/>
      <c r="OEI116" s="230"/>
      <c r="OEJ116" s="230"/>
      <c r="OEK116" s="230"/>
      <c r="OEL116" s="230"/>
      <c r="OEM116" s="230"/>
      <c r="OEN116" s="230"/>
      <c r="OEO116" s="230"/>
      <c r="OEP116" s="230"/>
      <c r="OEQ116" s="230"/>
      <c r="OER116" s="230"/>
      <c r="OES116" s="230"/>
      <c r="OET116" s="230"/>
      <c r="OEU116" s="230"/>
      <c r="OEV116" s="230"/>
      <c r="OEW116" s="230"/>
      <c r="OEX116" s="230"/>
      <c r="OEY116" s="230"/>
      <c r="OEZ116" s="230"/>
      <c r="OFA116" s="230"/>
      <c r="OFB116" s="230"/>
      <c r="OFC116" s="230"/>
      <c r="OFD116" s="230"/>
      <c r="OFE116" s="230"/>
      <c r="OFF116" s="230"/>
      <c r="OFG116" s="230"/>
      <c r="OFH116" s="230"/>
      <c r="OFI116" s="230"/>
      <c r="OFJ116" s="230"/>
      <c r="OFK116" s="230"/>
      <c r="OFL116" s="230"/>
      <c r="OFM116" s="230"/>
      <c r="OFN116" s="230"/>
      <c r="OFO116" s="230"/>
      <c r="OFP116" s="230"/>
      <c r="OFQ116" s="230"/>
      <c r="OFR116" s="230"/>
      <c r="OFS116" s="230"/>
      <c r="OFT116" s="230"/>
      <c r="OFU116" s="230"/>
      <c r="OFV116" s="230"/>
      <c r="OFW116" s="230"/>
      <c r="OFX116" s="230"/>
      <c r="OFY116" s="230"/>
      <c r="OFZ116" s="230"/>
      <c r="OGA116" s="230"/>
      <c r="OGB116" s="230"/>
      <c r="OGC116" s="230"/>
      <c r="OGD116" s="230"/>
      <c r="OGE116" s="230"/>
      <c r="OGF116" s="230"/>
      <c r="OGG116" s="230"/>
      <c r="OGH116" s="230"/>
      <c r="OGI116" s="230"/>
      <c r="OGJ116" s="230"/>
      <c r="OGK116" s="230"/>
      <c r="OGL116" s="230"/>
      <c r="OGM116" s="230"/>
      <c r="OGN116" s="230"/>
      <c r="OGO116" s="230"/>
      <c r="OGP116" s="230"/>
      <c r="OGQ116" s="230"/>
      <c r="OGR116" s="230"/>
      <c r="OGS116" s="230"/>
      <c r="OGT116" s="230"/>
      <c r="OGU116" s="230"/>
      <c r="OGV116" s="230"/>
      <c r="OGW116" s="230"/>
      <c r="OGX116" s="230"/>
      <c r="OGY116" s="230"/>
      <c r="OGZ116" s="230"/>
      <c r="OHA116" s="230"/>
      <c r="OHB116" s="230"/>
      <c r="OHC116" s="230"/>
      <c r="OHD116" s="230"/>
      <c r="OHE116" s="230"/>
      <c r="OHF116" s="230"/>
      <c r="OHG116" s="230"/>
      <c r="OHH116" s="230"/>
      <c r="OHI116" s="230"/>
      <c r="OHJ116" s="230"/>
      <c r="OHK116" s="230"/>
      <c r="OHL116" s="230"/>
      <c r="OHM116" s="230"/>
      <c r="OHN116" s="230"/>
      <c r="OHO116" s="230"/>
      <c r="OHP116" s="230"/>
      <c r="OHQ116" s="230"/>
      <c r="OHR116" s="230"/>
      <c r="OHS116" s="230"/>
      <c r="OHT116" s="230"/>
      <c r="OHU116" s="230"/>
      <c r="OHV116" s="230"/>
      <c r="OHW116" s="230"/>
      <c r="OHX116" s="230"/>
      <c r="OHY116" s="230"/>
      <c r="OHZ116" s="230"/>
      <c r="OIA116" s="230"/>
      <c r="OIB116" s="230"/>
      <c r="OIC116" s="230"/>
      <c r="OID116" s="230"/>
      <c r="OIE116" s="230"/>
      <c r="OIF116" s="230"/>
      <c r="OIG116" s="230"/>
      <c r="OIH116" s="230"/>
      <c r="OII116" s="230"/>
      <c r="OIJ116" s="230"/>
      <c r="OIK116" s="230"/>
      <c r="OIL116" s="230"/>
      <c r="OIM116" s="230"/>
      <c r="OIN116" s="230"/>
      <c r="OIO116" s="230"/>
      <c r="OIP116" s="230"/>
      <c r="OIQ116" s="230"/>
      <c r="OIR116" s="230"/>
      <c r="OIS116" s="230"/>
      <c r="OIT116" s="230"/>
      <c r="OIU116" s="230"/>
      <c r="OIV116" s="230"/>
      <c r="OIW116" s="230"/>
      <c r="OIX116" s="230"/>
      <c r="OIY116" s="230"/>
      <c r="OIZ116" s="230"/>
      <c r="OJA116" s="230"/>
      <c r="OJB116" s="230"/>
      <c r="OJC116" s="230"/>
      <c r="OJD116" s="230"/>
      <c r="OJE116" s="230"/>
      <c r="OJF116" s="230"/>
      <c r="OJG116" s="230"/>
      <c r="OJH116" s="230"/>
      <c r="OJI116" s="230"/>
      <c r="OJJ116" s="230"/>
      <c r="OJK116" s="230"/>
      <c r="OJL116" s="230"/>
      <c r="OJM116" s="230"/>
      <c r="OJN116" s="230"/>
      <c r="OJO116" s="230"/>
      <c r="OJP116" s="230"/>
      <c r="OJQ116" s="230"/>
      <c r="OJR116" s="230"/>
      <c r="OJS116" s="230"/>
      <c r="OJT116" s="230"/>
      <c r="OJU116" s="230"/>
      <c r="OJV116" s="230"/>
      <c r="OJW116" s="230"/>
      <c r="OJX116" s="230"/>
      <c r="OJY116" s="230"/>
      <c r="OJZ116" s="230"/>
      <c r="OKA116" s="230"/>
      <c r="OKB116" s="230"/>
      <c r="OKC116" s="230"/>
      <c r="OKD116" s="230"/>
      <c r="OKE116" s="230"/>
      <c r="OKF116" s="230"/>
      <c r="OKG116" s="230"/>
      <c r="OKH116" s="230"/>
      <c r="OKI116" s="230"/>
      <c r="OKJ116" s="230"/>
      <c r="OKK116" s="230"/>
      <c r="OKL116" s="230"/>
      <c r="OKM116" s="230"/>
      <c r="OKN116" s="230"/>
      <c r="OKO116" s="230"/>
      <c r="OKP116" s="230"/>
      <c r="OKQ116" s="230"/>
      <c r="OKR116" s="230"/>
      <c r="OKS116" s="230"/>
      <c r="OKT116" s="230"/>
      <c r="OKU116" s="230"/>
      <c r="OKV116" s="230"/>
      <c r="OKW116" s="230"/>
      <c r="OKX116" s="230"/>
      <c r="OKY116" s="230"/>
      <c r="OKZ116" s="230"/>
      <c r="OLA116" s="230"/>
      <c r="OLB116" s="230"/>
      <c r="OLC116" s="230"/>
      <c r="OLD116" s="230"/>
      <c r="OLE116" s="230"/>
      <c r="OLF116" s="230"/>
      <c r="OLG116" s="230"/>
      <c r="OLH116" s="230"/>
      <c r="OLI116" s="230"/>
      <c r="OLJ116" s="230"/>
      <c r="OLK116" s="230"/>
      <c r="OLL116" s="230"/>
      <c r="OLM116" s="230"/>
      <c r="OLN116" s="230"/>
      <c r="OLO116" s="230"/>
      <c r="OLP116" s="230"/>
      <c r="OLQ116" s="230"/>
      <c r="OLR116" s="230"/>
      <c r="OLS116" s="230"/>
      <c r="OLT116" s="230"/>
      <c r="OLU116" s="230"/>
      <c r="OLV116" s="230"/>
      <c r="OLW116" s="230"/>
      <c r="OLX116" s="230"/>
      <c r="OLY116" s="230"/>
      <c r="OLZ116" s="230"/>
      <c r="OMA116" s="230"/>
      <c r="OMB116" s="230"/>
      <c r="OMC116" s="230"/>
      <c r="OMD116" s="230"/>
      <c r="OME116" s="230"/>
      <c r="OMF116" s="230"/>
      <c r="OMG116" s="230"/>
      <c r="OMH116" s="230"/>
      <c r="OMI116" s="230"/>
      <c r="OMJ116" s="230"/>
      <c r="OMK116" s="230"/>
      <c r="OML116" s="230"/>
      <c r="OMM116" s="230"/>
      <c r="OMN116" s="230"/>
      <c r="OMO116" s="230"/>
      <c r="OMP116" s="230"/>
      <c r="OMQ116" s="230"/>
      <c r="OMR116" s="230"/>
      <c r="OMS116" s="230"/>
      <c r="OMT116" s="230"/>
      <c r="OMU116" s="230"/>
      <c r="OMV116" s="230"/>
      <c r="OMW116" s="230"/>
      <c r="OMX116" s="230"/>
      <c r="OMY116" s="230"/>
      <c r="OMZ116" s="230"/>
      <c r="ONA116" s="230"/>
      <c r="ONB116" s="230"/>
      <c r="ONC116" s="230"/>
      <c r="OND116" s="230"/>
      <c r="ONE116" s="230"/>
      <c r="ONF116" s="230"/>
      <c r="ONG116" s="230"/>
      <c r="ONH116" s="230"/>
      <c r="ONI116" s="230"/>
      <c r="ONJ116" s="230"/>
      <c r="ONK116" s="230"/>
      <c r="ONL116" s="230"/>
      <c r="ONM116" s="230"/>
      <c r="ONN116" s="230"/>
      <c r="ONO116" s="230"/>
      <c r="ONP116" s="230"/>
      <c r="ONQ116" s="230"/>
      <c r="ONR116" s="230"/>
      <c r="ONS116" s="230"/>
      <c r="ONT116" s="230"/>
      <c r="ONU116" s="230"/>
      <c r="ONV116" s="230"/>
      <c r="ONW116" s="230"/>
      <c r="ONX116" s="230"/>
      <c r="ONY116" s="230"/>
      <c r="ONZ116" s="230"/>
      <c r="OOA116" s="230"/>
      <c r="OOB116" s="230"/>
      <c r="OOC116" s="230"/>
      <c r="OOD116" s="230"/>
      <c r="OOE116" s="230"/>
      <c r="OOF116" s="230"/>
      <c r="OOG116" s="230"/>
      <c r="OOH116" s="230"/>
      <c r="OOI116" s="230"/>
      <c r="OOJ116" s="230"/>
      <c r="OOK116" s="230"/>
      <c r="OOL116" s="230"/>
      <c r="OOM116" s="230"/>
      <c r="OON116" s="230"/>
      <c r="OOO116" s="230"/>
      <c r="OOP116" s="230"/>
      <c r="OOQ116" s="230"/>
      <c r="OOR116" s="230"/>
      <c r="OOS116" s="230"/>
      <c r="OOT116" s="230"/>
      <c r="OOU116" s="230"/>
      <c r="OOV116" s="230"/>
      <c r="OOW116" s="230"/>
      <c r="OOX116" s="230"/>
      <c r="OOY116" s="230"/>
      <c r="OOZ116" s="230"/>
      <c r="OPA116" s="230"/>
      <c r="OPB116" s="230"/>
      <c r="OPC116" s="230"/>
      <c r="OPD116" s="230"/>
      <c r="OPE116" s="230"/>
      <c r="OPF116" s="230"/>
      <c r="OPG116" s="230"/>
      <c r="OPH116" s="230"/>
      <c r="OPI116" s="230"/>
      <c r="OPJ116" s="230"/>
      <c r="OPK116" s="230"/>
      <c r="OPL116" s="230"/>
      <c r="OPM116" s="230"/>
      <c r="OPN116" s="230"/>
      <c r="OPO116" s="230"/>
      <c r="OPP116" s="230"/>
      <c r="OPQ116" s="230"/>
      <c r="OPR116" s="230"/>
      <c r="OPS116" s="230"/>
      <c r="OPT116" s="230"/>
      <c r="OPU116" s="230"/>
      <c r="OPV116" s="230"/>
      <c r="OPW116" s="230"/>
      <c r="OPX116" s="230"/>
      <c r="OPY116" s="230"/>
      <c r="OPZ116" s="230"/>
      <c r="OQA116" s="230"/>
      <c r="OQB116" s="230"/>
      <c r="OQC116" s="230"/>
      <c r="OQD116" s="230"/>
      <c r="OQE116" s="230"/>
      <c r="OQF116" s="230"/>
      <c r="OQG116" s="230"/>
      <c r="OQH116" s="230"/>
      <c r="OQI116" s="230"/>
      <c r="OQJ116" s="230"/>
      <c r="OQK116" s="230"/>
      <c r="OQL116" s="230"/>
      <c r="OQM116" s="230"/>
      <c r="OQN116" s="230"/>
      <c r="OQO116" s="230"/>
      <c r="OQP116" s="230"/>
      <c r="OQQ116" s="230"/>
      <c r="OQR116" s="230"/>
      <c r="OQS116" s="230"/>
      <c r="OQT116" s="230"/>
      <c r="OQU116" s="230"/>
      <c r="OQV116" s="230"/>
      <c r="OQW116" s="230"/>
      <c r="OQX116" s="230"/>
      <c r="OQY116" s="230"/>
      <c r="OQZ116" s="230"/>
      <c r="ORA116" s="230"/>
      <c r="ORB116" s="230"/>
      <c r="ORC116" s="230"/>
      <c r="ORD116" s="230"/>
      <c r="ORE116" s="230"/>
      <c r="ORF116" s="230"/>
      <c r="ORG116" s="230"/>
      <c r="ORH116" s="230"/>
      <c r="ORI116" s="230"/>
      <c r="ORJ116" s="230"/>
      <c r="ORK116" s="230"/>
      <c r="ORL116" s="230"/>
      <c r="ORM116" s="230"/>
      <c r="ORN116" s="230"/>
      <c r="ORO116" s="230"/>
      <c r="ORP116" s="230"/>
      <c r="ORQ116" s="230"/>
      <c r="ORR116" s="230"/>
      <c r="ORS116" s="230"/>
      <c r="ORT116" s="230"/>
      <c r="ORU116" s="230"/>
      <c r="ORV116" s="230"/>
      <c r="ORW116" s="230"/>
      <c r="ORX116" s="230"/>
      <c r="ORY116" s="230"/>
      <c r="ORZ116" s="230"/>
      <c r="OSA116" s="230"/>
      <c r="OSB116" s="230"/>
      <c r="OSC116" s="230"/>
      <c r="OSD116" s="230"/>
      <c r="OSE116" s="230"/>
      <c r="OSF116" s="230"/>
      <c r="OSG116" s="230"/>
      <c r="OSH116" s="230"/>
      <c r="OSI116" s="230"/>
      <c r="OSJ116" s="230"/>
      <c r="OSK116" s="230"/>
      <c r="OSL116" s="230"/>
      <c r="OSM116" s="230"/>
      <c r="OSN116" s="230"/>
      <c r="OSO116" s="230"/>
      <c r="OSP116" s="230"/>
      <c r="OSQ116" s="230"/>
      <c r="OSR116" s="230"/>
      <c r="OSS116" s="230"/>
      <c r="OST116" s="230"/>
      <c r="OSU116" s="230"/>
      <c r="OSV116" s="230"/>
      <c r="OSW116" s="230"/>
      <c r="OSX116" s="230"/>
      <c r="OSY116" s="230"/>
      <c r="OSZ116" s="230"/>
      <c r="OTA116" s="230"/>
      <c r="OTB116" s="230"/>
      <c r="OTC116" s="230"/>
      <c r="OTD116" s="230"/>
      <c r="OTE116" s="230"/>
      <c r="OTF116" s="230"/>
      <c r="OTG116" s="230"/>
      <c r="OTH116" s="230"/>
      <c r="OTI116" s="230"/>
      <c r="OTJ116" s="230"/>
      <c r="OTK116" s="230"/>
      <c r="OTL116" s="230"/>
      <c r="OTM116" s="230"/>
      <c r="OTN116" s="230"/>
      <c r="OTO116" s="230"/>
      <c r="OTP116" s="230"/>
      <c r="OTQ116" s="230"/>
      <c r="OTR116" s="230"/>
      <c r="OTS116" s="230"/>
      <c r="OTT116" s="230"/>
      <c r="OTU116" s="230"/>
      <c r="OTV116" s="230"/>
      <c r="OTW116" s="230"/>
      <c r="OTX116" s="230"/>
      <c r="OTY116" s="230"/>
      <c r="OTZ116" s="230"/>
      <c r="OUA116" s="230"/>
      <c r="OUB116" s="230"/>
      <c r="OUC116" s="230"/>
      <c r="OUD116" s="230"/>
      <c r="OUE116" s="230"/>
      <c r="OUF116" s="230"/>
      <c r="OUG116" s="230"/>
      <c r="OUH116" s="230"/>
      <c r="OUI116" s="230"/>
      <c r="OUJ116" s="230"/>
      <c r="OUK116" s="230"/>
      <c r="OUL116" s="230"/>
      <c r="OUM116" s="230"/>
      <c r="OUN116" s="230"/>
      <c r="OUO116" s="230"/>
      <c r="OUP116" s="230"/>
      <c r="OUQ116" s="230"/>
      <c r="OUR116" s="230"/>
      <c r="OUS116" s="230"/>
      <c r="OUT116" s="230"/>
      <c r="OUU116" s="230"/>
      <c r="OUV116" s="230"/>
      <c r="OUW116" s="230"/>
      <c r="OUX116" s="230"/>
      <c r="OUY116" s="230"/>
      <c r="OUZ116" s="230"/>
      <c r="OVA116" s="230"/>
      <c r="OVB116" s="230"/>
      <c r="OVC116" s="230"/>
      <c r="OVD116" s="230"/>
      <c r="OVE116" s="230"/>
      <c r="OVF116" s="230"/>
      <c r="OVG116" s="230"/>
      <c r="OVH116" s="230"/>
      <c r="OVI116" s="230"/>
      <c r="OVJ116" s="230"/>
      <c r="OVK116" s="230"/>
      <c r="OVL116" s="230"/>
      <c r="OVM116" s="230"/>
      <c r="OVN116" s="230"/>
      <c r="OVO116" s="230"/>
      <c r="OVP116" s="230"/>
      <c r="OVQ116" s="230"/>
      <c r="OVR116" s="230"/>
      <c r="OVS116" s="230"/>
      <c r="OVT116" s="230"/>
      <c r="OVU116" s="230"/>
      <c r="OVV116" s="230"/>
      <c r="OVW116" s="230"/>
      <c r="OVX116" s="230"/>
      <c r="OVY116" s="230"/>
      <c r="OVZ116" s="230"/>
      <c r="OWA116" s="230"/>
      <c r="OWB116" s="230"/>
      <c r="OWC116" s="230"/>
      <c r="OWD116" s="230"/>
      <c r="OWE116" s="230"/>
      <c r="OWF116" s="230"/>
      <c r="OWG116" s="230"/>
      <c r="OWH116" s="230"/>
      <c r="OWI116" s="230"/>
      <c r="OWJ116" s="230"/>
      <c r="OWK116" s="230"/>
      <c r="OWL116" s="230"/>
      <c r="OWM116" s="230"/>
      <c r="OWN116" s="230"/>
      <c r="OWO116" s="230"/>
      <c r="OWP116" s="230"/>
      <c r="OWQ116" s="230"/>
      <c r="OWR116" s="230"/>
      <c r="OWS116" s="230"/>
      <c r="OWT116" s="230"/>
      <c r="OWU116" s="230"/>
      <c r="OWV116" s="230"/>
      <c r="OWW116" s="230"/>
      <c r="OWX116" s="230"/>
      <c r="OWY116" s="230"/>
      <c r="OWZ116" s="230"/>
      <c r="OXA116" s="230"/>
      <c r="OXB116" s="230"/>
      <c r="OXC116" s="230"/>
      <c r="OXD116" s="230"/>
      <c r="OXE116" s="230"/>
      <c r="OXF116" s="230"/>
      <c r="OXG116" s="230"/>
      <c r="OXH116" s="230"/>
      <c r="OXI116" s="230"/>
      <c r="OXJ116" s="230"/>
      <c r="OXK116" s="230"/>
      <c r="OXL116" s="230"/>
      <c r="OXM116" s="230"/>
      <c r="OXN116" s="230"/>
      <c r="OXO116" s="230"/>
      <c r="OXP116" s="230"/>
      <c r="OXQ116" s="230"/>
      <c r="OXR116" s="230"/>
      <c r="OXS116" s="230"/>
      <c r="OXT116" s="230"/>
      <c r="OXU116" s="230"/>
      <c r="OXV116" s="230"/>
      <c r="OXW116" s="230"/>
      <c r="OXX116" s="230"/>
      <c r="OXY116" s="230"/>
      <c r="OXZ116" s="230"/>
      <c r="OYA116" s="230"/>
      <c r="OYB116" s="230"/>
      <c r="OYC116" s="230"/>
      <c r="OYD116" s="230"/>
      <c r="OYE116" s="230"/>
      <c r="OYF116" s="230"/>
      <c r="OYG116" s="230"/>
      <c r="OYH116" s="230"/>
      <c r="OYI116" s="230"/>
      <c r="OYJ116" s="230"/>
      <c r="OYK116" s="230"/>
      <c r="OYL116" s="230"/>
      <c r="OYM116" s="230"/>
      <c r="OYN116" s="230"/>
      <c r="OYO116" s="230"/>
      <c r="OYP116" s="230"/>
      <c r="OYQ116" s="230"/>
      <c r="OYR116" s="230"/>
      <c r="OYS116" s="230"/>
      <c r="OYT116" s="230"/>
      <c r="OYU116" s="230"/>
      <c r="OYV116" s="230"/>
      <c r="OYW116" s="230"/>
      <c r="OYX116" s="230"/>
      <c r="OYY116" s="230"/>
      <c r="OYZ116" s="230"/>
      <c r="OZA116" s="230"/>
      <c r="OZB116" s="230"/>
      <c r="OZC116" s="230"/>
      <c r="OZD116" s="230"/>
      <c r="OZE116" s="230"/>
      <c r="OZF116" s="230"/>
      <c r="OZG116" s="230"/>
      <c r="OZH116" s="230"/>
      <c r="OZI116" s="230"/>
      <c r="OZJ116" s="230"/>
      <c r="OZK116" s="230"/>
      <c r="OZL116" s="230"/>
      <c r="OZM116" s="230"/>
      <c r="OZN116" s="230"/>
      <c r="OZO116" s="230"/>
      <c r="OZP116" s="230"/>
      <c r="OZQ116" s="230"/>
      <c r="OZR116" s="230"/>
      <c r="OZS116" s="230"/>
      <c r="OZT116" s="230"/>
      <c r="OZU116" s="230"/>
      <c r="OZV116" s="230"/>
      <c r="OZW116" s="230"/>
      <c r="OZX116" s="230"/>
      <c r="OZY116" s="230"/>
      <c r="OZZ116" s="230"/>
      <c r="PAA116" s="230"/>
      <c r="PAB116" s="230"/>
      <c r="PAC116" s="230"/>
      <c r="PAD116" s="230"/>
      <c r="PAE116" s="230"/>
      <c r="PAF116" s="230"/>
      <c r="PAG116" s="230"/>
      <c r="PAH116" s="230"/>
      <c r="PAI116" s="230"/>
      <c r="PAJ116" s="230"/>
      <c r="PAK116" s="230"/>
      <c r="PAL116" s="230"/>
      <c r="PAM116" s="230"/>
      <c r="PAN116" s="230"/>
      <c r="PAO116" s="230"/>
      <c r="PAP116" s="230"/>
      <c r="PAQ116" s="230"/>
      <c r="PAR116" s="230"/>
      <c r="PAS116" s="230"/>
      <c r="PAT116" s="230"/>
      <c r="PAU116" s="230"/>
      <c r="PAV116" s="230"/>
      <c r="PAW116" s="230"/>
      <c r="PAX116" s="230"/>
      <c r="PAY116" s="230"/>
      <c r="PAZ116" s="230"/>
      <c r="PBA116" s="230"/>
      <c r="PBB116" s="230"/>
      <c r="PBC116" s="230"/>
      <c r="PBD116" s="230"/>
      <c r="PBE116" s="230"/>
      <c r="PBF116" s="230"/>
      <c r="PBG116" s="230"/>
      <c r="PBH116" s="230"/>
      <c r="PBI116" s="230"/>
      <c r="PBJ116" s="230"/>
      <c r="PBK116" s="230"/>
      <c r="PBL116" s="230"/>
      <c r="PBM116" s="230"/>
      <c r="PBN116" s="230"/>
      <c r="PBO116" s="230"/>
      <c r="PBP116" s="230"/>
      <c r="PBQ116" s="230"/>
      <c r="PBR116" s="230"/>
      <c r="PBS116" s="230"/>
      <c r="PBT116" s="230"/>
      <c r="PBU116" s="230"/>
      <c r="PBV116" s="230"/>
      <c r="PBW116" s="230"/>
      <c r="PBX116" s="230"/>
      <c r="PBY116" s="230"/>
      <c r="PBZ116" s="230"/>
      <c r="PCA116" s="230"/>
      <c r="PCB116" s="230"/>
      <c r="PCC116" s="230"/>
      <c r="PCD116" s="230"/>
      <c r="PCE116" s="230"/>
      <c r="PCF116" s="230"/>
      <c r="PCG116" s="230"/>
      <c r="PCH116" s="230"/>
      <c r="PCI116" s="230"/>
      <c r="PCJ116" s="230"/>
      <c r="PCK116" s="230"/>
      <c r="PCL116" s="230"/>
      <c r="PCM116" s="230"/>
      <c r="PCN116" s="230"/>
      <c r="PCO116" s="230"/>
      <c r="PCP116" s="230"/>
      <c r="PCQ116" s="230"/>
      <c r="PCR116" s="230"/>
      <c r="PCS116" s="230"/>
      <c r="PCT116" s="230"/>
      <c r="PCU116" s="230"/>
      <c r="PCV116" s="230"/>
      <c r="PCW116" s="230"/>
      <c r="PCX116" s="230"/>
      <c r="PCY116" s="230"/>
      <c r="PCZ116" s="230"/>
      <c r="PDA116" s="230"/>
      <c r="PDB116" s="230"/>
      <c r="PDC116" s="230"/>
      <c r="PDD116" s="230"/>
      <c r="PDE116" s="230"/>
      <c r="PDF116" s="230"/>
      <c r="PDG116" s="230"/>
      <c r="PDH116" s="230"/>
      <c r="PDI116" s="230"/>
      <c r="PDJ116" s="230"/>
      <c r="PDK116" s="230"/>
      <c r="PDL116" s="230"/>
      <c r="PDM116" s="230"/>
      <c r="PDN116" s="230"/>
      <c r="PDO116" s="230"/>
      <c r="PDP116" s="230"/>
      <c r="PDQ116" s="230"/>
      <c r="PDR116" s="230"/>
      <c r="PDS116" s="230"/>
      <c r="PDT116" s="230"/>
      <c r="PDU116" s="230"/>
      <c r="PDV116" s="230"/>
      <c r="PDW116" s="230"/>
      <c r="PDX116" s="230"/>
      <c r="PDY116" s="230"/>
      <c r="PDZ116" s="230"/>
      <c r="PEA116" s="230"/>
      <c r="PEB116" s="230"/>
      <c r="PEC116" s="230"/>
      <c r="PED116" s="230"/>
      <c r="PEE116" s="230"/>
      <c r="PEF116" s="230"/>
      <c r="PEG116" s="230"/>
      <c r="PEH116" s="230"/>
      <c r="PEI116" s="230"/>
      <c r="PEJ116" s="230"/>
      <c r="PEK116" s="230"/>
      <c r="PEL116" s="230"/>
      <c r="PEM116" s="230"/>
      <c r="PEN116" s="230"/>
      <c r="PEO116" s="230"/>
      <c r="PEP116" s="230"/>
      <c r="PEQ116" s="230"/>
      <c r="PER116" s="230"/>
      <c r="PES116" s="230"/>
      <c r="PET116" s="230"/>
      <c r="PEU116" s="230"/>
      <c r="PEV116" s="230"/>
      <c r="PEW116" s="230"/>
      <c r="PEX116" s="230"/>
      <c r="PEY116" s="230"/>
      <c r="PEZ116" s="230"/>
      <c r="PFA116" s="230"/>
      <c r="PFB116" s="230"/>
      <c r="PFC116" s="230"/>
      <c r="PFD116" s="230"/>
      <c r="PFE116" s="230"/>
      <c r="PFF116" s="230"/>
      <c r="PFG116" s="230"/>
      <c r="PFH116" s="230"/>
      <c r="PFI116" s="230"/>
      <c r="PFJ116" s="230"/>
      <c r="PFK116" s="230"/>
      <c r="PFL116" s="230"/>
      <c r="PFM116" s="230"/>
      <c r="PFN116" s="230"/>
      <c r="PFO116" s="230"/>
      <c r="PFP116" s="230"/>
      <c r="PFQ116" s="230"/>
      <c r="PFR116" s="230"/>
      <c r="PFS116" s="230"/>
      <c r="PFT116" s="230"/>
      <c r="PFU116" s="230"/>
      <c r="PFV116" s="230"/>
      <c r="PFW116" s="230"/>
      <c r="PFX116" s="230"/>
      <c r="PFY116" s="230"/>
      <c r="PFZ116" s="230"/>
      <c r="PGA116" s="230"/>
      <c r="PGB116" s="230"/>
      <c r="PGC116" s="230"/>
      <c r="PGD116" s="230"/>
      <c r="PGE116" s="230"/>
      <c r="PGF116" s="230"/>
      <c r="PGG116" s="230"/>
      <c r="PGH116" s="230"/>
      <c r="PGI116" s="230"/>
      <c r="PGJ116" s="230"/>
      <c r="PGK116" s="230"/>
      <c r="PGL116" s="230"/>
      <c r="PGM116" s="230"/>
      <c r="PGN116" s="230"/>
      <c r="PGO116" s="230"/>
      <c r="PGP116" s="230"/>
      <c r="PGQ116" s="230"/>
      <c r="PGR116" s="230"/>
      <c r="PGS116" s="230"/>
      <c r="PGT116" s="230"/>
      <c r="PGU116" s="230"/>
      <c r="PGV116" s="230"/>
      <c r="PGW116" s="230"/>
      <c r="PGX116" s="230"/>
      <c r="PGY116" s="230"/>
      <c r="PGZ116" s="230"/>
      <c r="PHA116" s="230"/>
      <c r="PHB116" s="230"/>
      <c r="PHC116" s="230"/>
      <c r="PHD116" s="230"/>
      <c r="PHE116" s="230"/>
      <c r="PHF116" s="230"/>
      <c r="PHG116" s="230"/>
      <c r="PHH116" s="230"/>
      <c r="PHI116" s="230"/>
      <c r="PHJ116" s="230"/>
      <c r="PHK116" s="230"/>
      <c r="PHL116" s="230"/>
      <c r="PHM116" s="230"/>
      <c r="PHN116" s="230"/>
      <c r="PHO116" s="230"/>
      <c r="PHP116" s="230"/>
      <c r="PHQ116" s="230"/>
      <c r="PHR116" s="230"/>
      <c r="PHS116" s="230"/>
      <c r="PHT116" s="230"/>
      <c r="PHU116" s="230"/>
      <c r="PHV116" s="230"/>
      <c r="PHW116" s="230"/>
      <c r="PHX116" s="230"/>
      <c r="PHY116" s="230"/>
      <c r="PHZ116" s="230"/>
      <c r="PIA116" s="230"/>
      <c r="PIB116" s="230"/>
      <c r="PIC116" s="230"/>
      <c r="PID116" s="230"/>
      <c r="PIE116" s="230"/>
      <c r="PIF116" s="230"/>
      <c r="PIG116" s="230"/>
      <c r="PIH116" s="230"/>
      <c r="PII116" s="230"/>
      <c r="PIJ116" s="230"/>
      <c r="PIK116" s="230"/>
      <c r="PIL116" s="230"/>
      <c r="PIM116" s="230"/>
      <c r="PIN116" s="230"/>
      <c r="PIO116" s="230"/>
      <c r="PIP116" s="230"/>
      <c r="PIQ116" s="230"/>
      <c r="PIR116" s="230"/>
      <c r="PIS116" s="230"/>
      <c r="PIT116" s="230"/>
      <c r="PIU116" s="230"/>
      <c r="PIV116" s="230"/>
      <c r="PIW116" s="230"/>
      <c r="PIX116" s="230"/>
      <c r="PIY116" s="230"/>
      <c r="PIZ116" s="230"/>
      <c r="PJA116" s="230"/>
      <c r="PJB116" s="230"/>
      <c r="PJC116" s="230"/>
      <c r="PJD116" s="230"/>
      <c r="PJE116" s="230"/>
      <c r="PJF116" s="230"/>
      <c r="PJG116" s="230"/>
      <c r="PJH116" s="230"/>
      <c r="PJI116" s="230"/>
      <c r="PJJ116" s="230"/>
      <c r="PJK116" s="230"/>
      <c r="PJL116" s="230"/>
      <c r="PJM116" s="230"/>
      <c r="PJN116" s="230"/>
      <c r="PJO116" s="230"/>
      <c r="PJP116" s="230"/>
      <c r="PJQ116" s="230"/>
      <c r="PJR116" s="230"/>
      <c r="PJS116" s="230"/>
      <c r="PJT116" s="230"/>
      <c r="PJU116" s="230"/>
      <c r="PJV116" s="230"/>
      <c r="PJW116" s="230"/>
      <c r="PJX116" s="230"/>
      <c r="PJY116" s="230"/>
      <c r="PJZ116" s="230"/>
      <c r="PKA116" s="230"/>
      <c r="PKB116" s="230"/>
      <c r="PKC116" s="230"/>
      <c r="PKD116" s="230"/>
      <c r="PKE116" s="230"/>
      <c r="PKF116" s="230"/>
      <c r="PKG116" s="230"/>
      <c r="PKH116" s="230"/>
      <c r="PKI116" s="230"/>
      <c r="PKJ116" s="230"/>
      <c r="PKK116" s="230"/>
      <c r="PKL116" s="230"/>
      <c r="PKM116" s="230"/>
      <c r="PKN116" s="230"/>
      <c r="PKO116" s="230"/>
      <c r="PKP116" s="230"/>
      <c r="PKQ116" s="230"/>
      <c r="PKR116" s="230"/>
      <c r="PKS116" s="230"/>
      <c r="PKT116" s="230"/>
      <c r="PKU116" s="230"/>
      <c r="PKV116" s="230"/>
      <c r="PKW116" s="230"/>
      <c r="PKX116" s="230"/>
      <c r="PKY116" s="230"/>
      <c r="PKZ116" s="230"/>
      <c r="PLA116" s="230"/>
      <c r="PLB116" s="230"/>
      <c r="PLC116" s="230"/>
      <c r="PLD116" s="230"/>
      <c r="PLE116" s="230"/>
      <c r="PLF116" s="230"/>
      <c r="PLG116" s="230"/>
      <c r="PLH116" s="230"/>
      <c r="PLI116" s="230"/>
      <c r="PLJ116" s="230"/>
      <c r="PLK116" s="230"/>
      <c r="PLL116" s="230"/>
      <c r="PLM116" s="230"/>
      <c r="PLN116" s="230"/>
      <c r="PLO116" s="230"/>
      <c r="PLP116" s="230"/>
      <c r="PLQ116" s="230"/>
      <c r="PLR116" s="230"/>
      <c r="PLS116" s="230"/>
      <c r="PLT116" s="230"/>
      <c r="PLU116" s="230"/>
      <c r="PLV116" s="230"/>
      <c r="PLW116" s="230"/>
      <c r="PLX116" s="230"/>
      <c r="PLY116" s="230"/>
      <c r="PLZ116" s="230"/>
      <c r="PMA116" s="230"/>
      <c r="PMB116" s="230"/>
      <c r="PMC116" s="230"/>
      <c r="PMD116" s="230"/>
      <c r="PME116" s="230"/>
      <c r="PMF116" s="230"/>
      <c r="PMG116" s="230"/>
      <c r="PMH116" s="230"/>
      <c r="PMI116" s="230"/>
      <c r="PMJ116" s="230"/>
      <c r="PMK116" s="230"/>
      <c r="PML116" s="230"/>
      <c r="PMM116" s="230"/>
      <c r="PMN116" s="230"/>
      <c r="PMO116" s="230"/>
      <c r="PMP116" s="230"/>
      <c r="PMQ116" s="230"/>
      <c r="PMR116" s="230"/>
      <c r="PMS116" s="230"/>
      <c r="PMT116" s="230"/>
      <c r="PMU116" s="230"/>
      <c r="PMV116" s="230"/>
      <c r="PMW116" s="230"/>
      <c r="PMX116" s="230"/>
      <c r="PMY116" s="230"/>
      <c r="PMZ116" s="230"/>
      <c r="PNA116" s="230"/>
      <c r="PNB116" s="230"/>
      <c r="PNC116" s="230"/>
      <c r="PND116" s="230"/>
      <c r="PNE116" s="230"/>
      <c r="PNF116" s="230"/>
      <c r="PNG116" s="230"/>
      <c r="PNH116" s="230"/>
      <c r="PNI116" s="230"/>
      <c r="PNJ116" s="230"/>
      <c r="PNK116" s="230"/>
      <c r="PNL116" s="230"/>
      <c r="PNM116" s="230"/>
      <c r="PNN116" s="230"/>
      <c r="PNO116" s="230"/>
      <c r="PNP116" s="230"/>
      <c r="PNQ116" s="230"/>
      <c r="PNR116" s="230"/>
      <c r="PNS116" s="230"/>
      <c r="PNT116" s="230"/>
      <c r="PNU116" s="230"/>
      <c r="PNV116" s="230"/>
      <c r="PNW116" s="230"/>
      <c r="PNX116" s="230"/>
      <c r="PNY116" s="230"/>
      <c r="PNZ116" s="230"/>
      <c r="POA116" s="230"/>
      <c r="POB116" s="230"/>
      <c r="POC116" s="230"/>
      <c r="POD116" s="230"/>
      <c r="POE116" s="230"/>
      <c r="POF116" s="230"/>
      <c r="POG116" s="230"/>
      <c r="POH116" s="230"/>
      <c r="POI116" s="230"/>
      <c r="POJ116" s="230"/>
      <c r="POK116" s="230"/>
      <c r="POL116" s="230"/>
      <c r="POM116" s="230"/>
      <c r="PON116" s="230"/>
      <c r="POO116" s="230"/>
      <c r="POP116" s="230"/>
      <c r="POQ116" s="230"/>
      <c r="POR116" s="230"/>
      <c r="POS116" s="230"/>
      <c r="POT116" s="230"/>
      <c r="POU116" s="230"/>
      <c r="POV116" s="230"/>
      <c r="POW116" s="230"/>
      <c r="POX116" s="230"/>
      <c r="POY116" s="230"/>
      <c r="POZ116" s="230"/>
      <c r="PPA116" s="230"/>
      <c r="PPB116" s="230"/>
      <c r="PPC116" s="230"/>
      <c r="PPD116" s="230"/>
      <c r="PPE116" s="230"/>
      <c r="PPF116" s="230"/>
      <c r="PPG116" s="230"/>
      <c r="PPH116" s="230"/>
      <c r="PPI116" s="230"/>
      <c r="PPJ116" s="230"/>
      <c r="PPK116" s="230"/>
      <c r="PPL116" s="230"/>
      <c r="PPM116" s="230"/>
      <c r="PPN116" s="230"/>
      <c r="PPO116" s="230"/>
      <c r="PPP116" s="230"/>
      <c r="PPQ116" s="230"/>
      <c r="PPR116" s="230"/>
      <c r="PPS116" s="230"/>
      <c r="PPT116" s="230"/>
      <c r="PPU116" s="230"/>
      <c r="PPV116" s="230"/>
      <c r="PPW116" s="230"/>
      <c r="PPX116" s="230"/>
      <c r="PPY116" s="230"/>
      <c r="PPZ116" s="230"/>
      <c r="PQA116" s="230"/>
      <c r="PQB116" s="230"/>
      <c r="PQC116" s="230"/>
      <c r="PQD116" s="230"/>
      <c r="PQE116" s="230"/>
      <c r="PQF116" s="230"/>
      <c r="PQG116" s="230"/>
      <c r="PQH116" s="230"/>
      <c r="PQI116" s="230"/>
      <c r="PQJ116" s="230"/>
      <c r="PQK116" s="230"/>
      <c r="PQL116" s="230"/>
      <c r="PQM116" s="230"/>
      <c r="PQN116" s="230"/>
      <c r="PQO116" s="230"/>
      <c r="PQP116" s="230"/>
      <c r="PQQ116" s="230"/>
      <c r="PQR116" s="230"/>
      <c r="PQS116" s="230"/>
      <c r="PQT116" s="230"/>
      <c r="PQU116" s="230"/>
      <c r="PQV116" s="230"/>
      <c r="PQW116" s="230"/>
      <c r="PQX116" s="230"/>
      <c r="PQY116" s="230"/>
      <c r="PQZ116" s="230"/>
      <c r="PRA116" s="230"/>
      <c r="PRB116" s="230"/>
      <c r="PRC116" s="230"/>
      <c r="PRD116" s="230"/>
      <c r="PRE116" s="230"/>
      <c r="PRF116" s="230"/>
      <c r="PRG116" s="230"/>
      <c r="PRH116" s="230"/>
      <c r="PRI116" s="230"/>
      <c r="PRJ116" s="230"/>
      <c r="PRK116" s="230"/>
      <c r="PRL116" s="230"/>
      <c r="PRM116" s="230"/>
      <c r="PRN116" s="230"/>
      <c r="PRO116" s="230"/>
      <c r="PRP116" s="230"/>
      <c r="PRQ116" s="230"/>
      <c r="PRR116" s="230"/>
      <c r="PRS116" s="230"/>
      <c r="PRT116" s="230"/>
      <c r="PRU116" s="230"/>
      <c r="PRV116" s="230"/>
      <c r="PRW116" s="230"/>
      <c r="PRX116" s="230"/>
      <c r="PRY116" s="230"/>
      <c r="PRZ116" s="230"/>
      <c r="PSA116" s="230"/>
      <c r="PSB116" s="230"/>
      <c r="PSC116" s="230"/>
      <c r="PSD116" s="230"/>
      <c r="PSE116" s="230"/>
      <c r="PSF116" s="230"/>
      <c r="PSG116" s="230"/>
      <c r="PSH116" s="230"/>
      <c r="PSI116" s="230"/>
      <c r="PSJ116" s="230"/>
      <c r="PSK116" s="230"/>
      <c r="PSL116" s="230"/>
      <c r="PSM116" s="230"/>
      <c r="PSN116" s="230"/>
      <c r="PSO116" s="230"/>
      <c r="PSP116" s="230"/>
      <c r="PSQ116" s="230"/>
      <c r="PSR116" s="230"/>
      <c r="PSS116" s="230"/>
      <c r="PST116" s="230"/>
      <c r="PSU116" s="230"/>
      <c r="PSV116" s="230"/>
      <c r="PSW116" s="230"/>
      <c r="PSX116" s="230"/>
      <c r="PSY116" s="230"/>
      <c r="PSZ116" s="230"/>
      <c r="PTA116" s="230"/>
      <c r="PTB116" s="230"/>
      <c r="PTC116" s="230"/>
      <c r="PTD116" s="230"/>
      <c r="PTE116" s="230"/>
      <c r="PTF116" s="230"/>
      <c r="PTG116" s="230"/>
      <c r="PTH116" s="230"/>
      <c r="PTI116" s="230"/>
      <c r="PTJ116" s="230"/>
      <c r="PTK116" s="230"/>
      <c r="PTL116" s="230"/>
      <c r="PTM116" s="230"/>
      <c r="PTN116" s="230"/>
      <c r="PTO116" s="230"/>
      <c r="PTP116" s="230"/>
      <c r="PTQ116" s="230"/>
      <c r="PTR116" s="230"/>
      <c r="PTS116" s="230"/>
      <c r="PTT116" s="230"/>
      <c r="PTU116" s="230"/>
      <c r="PTV116" s="230"/>
      <c r="PTW116" s="230"/>
      <c r="PTX116" s="230"/>
      <c r="PTY116" s="230"/>
      <c r="PTZ116" s="230"/>
      <c r="PUA116" s="230"/>
      <c r="PUB116" s="230"/>
      <c r="PUC116" s="230"/>
      <c r="PUD116" s="230"/>
      <c r="PUE116" s="230"/>
      <c r="PUF116" s="230"/>
      <c r="PUG116" s="230"/>
      <c r="PUH116" s="230"/>
      <c r="PUI116" s="230"/>
      <c r="PUJ116" s="230"/>
      <c r="PUK116" s="230"/>
      <c r="PUL116" s="230"/>
      <c r="PUM116" s="230"/>
      <c r="PUN116" s="230"/>
      <c r="PUO116" s="230"/>
      <c r="PUP116" s="230"/>
      <c r="PUQ116" s="230"/>
      <c r="PUR116" s="230"/>
      <c r="PUS116" s="230"/>
      <c r="PUT116" s="230"/>
      <c r="PUU116" s="230"/>
      <c r="PUV116" s="230"/>
      <c r="PUW116" s="230"/>
      <c r="PUX116" s="230"/>
      <c r="PUY116" s="230"/>
      <c r="PUZ116" s="230"/>
      <c r="PVA116" s="230"/>
      <c r="PVB116" s="230"/>
      <c r="PVC116" s="230"/>
      <c r="PVD116" s="230"/>
      <c r="PVE116" s="230"/>
      <c r="PVF116" s="230"/>
      <c r="PVG116" s="230"/>
      <c r="PVH116" s="230"/>
      <c r="PVI116" s="230"/>
      <c r="PVJ116" s="230"/>
      <c r="PVK116" s="230"/>
      <c r="PVL116" s="230"/>
      <c r="PVM116" s="230"/>
      <c r="PVN116" s="230"/>
      <c r="PVO116" s="230"/>
      <c r="PVP116" s="230"/>
      <c r="PVQ116" s="230"/>
      <c r="PVR116" s="230"/>
      <c r="PVS116" s="230"/>
      <c r="PVT116" s="230"/>
      <c r="PVU116" s="230"/>
      <c r="PVV116" s="230"/>
      <c r="PVW116" s="230"/>
      <c r="PVX116" s="230"/>
      <c r="PVY116" s="230"/>
      <c r="PVZ116" s="230"/>
      <c r="PWA116" s="230"/>
      <c r="PWB116" s="230"/>
      <c r="PWC116" s="230"/>
      <c r="PWD116" s="230"/>
      <c r="PWE116" s="230"/>
      <c r="PWF116" s="230"/>
      <c r="PWG116" s="230"/>
      <c r="PWH116" s="230"/>
      <c r="PWI116" s="230"/>
      <c r="PWJ116" s="230"/>
      <c r="PWK116" s="230"/>
      <c r="PWL116" s="230"/>
      <c r="PWM116" s="230"/>
      <c r="PWN116" s="230"/>
      <c r="PWO116" s="230"/>
      <c r="PWP116" s="230"/>
      <c r="PWQ116" s="230"/>
      <c r="PWR116" s="230"/>
      <c r="PWS116" s="230"/>
      <c r="PWT116" s="230"/>
      <c r="PWU116" s="230"/>
      <c r="PWV116" s="230"/>
      <c r="PWW116" s="230"/>
      <c r="PWX116" s="230"/>
      <c r="PWY116" s="230"/>
      <c r="PWZ116" s="230"/>
      <c r="PXA116" s="230"/>
      <c r="PXB116" s="230"/>
      <c r="PXC116" s="230"/>
      <c r="PXD116" s="230"/>
      <c r="PXE116" s="230"/>
      <c r="PXF116" s="230"/>
      <c r="PXG116" s="230"/>
      <c r="PXH116" s="230"/>
      <c r="PXI116" s="230"/>
      <c r="PXJ116" s="230"/>
      <c r="PXK116" s="230"/>
      <c r="PXL116" s="230"/>
      <c r="PXM116" s="230"/>
      <c r="PXN116" s="230"/>
      <c r="PXO116" s="230"/>
      <c r="PXP116" s="230"/>
      <c r="PXQ116" s="230"/>
      <c r="PXR116" s="230"/>
      <c r="PXS116" s="230"/>
      <c r="PXT116" s="230"/>
      <c r="PXU116" s="230"/>
      <c r="PXV116" s="230"/>
      <c r="PXW116" s="230"/>
      <c r="PXX116" s="230"/>
      <c r="PXY116" s="230"/>
      <c r="PXZ116" s="230"/>
      <c r="PYA116" s="230"/>
      <c r="PYB116" s="230"/>
      <c r="PYC116" s="230"/>
      <c r="PYD116" s="230"/>
      <c r="PYE116" s="230"/>
      <c r="PYF116" s="230"/>
      <c r="PYG116" s="230"/>
      <c r="PYH116" s="230"/>
      <c r="PYI116" s="230"/>
      <c r="PYJ116" s="230"/>
      <c r="PYK116" s="230"/>
      <c r="PYL116" s="230"/>
      <c r="PYM116" s="230"/>
      <c r="PYN116" s="230"/>
      <c r="PYO116" s="230"/>
      <c r="PYP116" s="230"/>
      <c r="PYQ116" s="230"/>
      <c r="PYR116" s="230"/>
      <c r="PYS116" s="230"/>
      <c r="PYT116" s="230"/>
      <c r="PYU116" s="230"/>
      <c r="PYV116" s="230"/>
      <c r="PYW116" s="230"/>
      <c r="PYX116" s="230"/>
      <c r="PYY116" s="230"/>
      <c r="PYZ116" s="230"/>
      <c r="PZA116" s="230"/>
      <c r="PZB116" s="230"/>
      <c r="PZC116" s="230"/>
      <c r="PZD116" s="230"/>
      <c r="PZE116" s="230"/>
      <c r="PZF116" s="230"/>
      <c r="PZG116" s="230"/>
      <c r="PZH116" s="230"/>
      <c r="PZI116" s="230"/>
      <c r="PZJ116" s="230"/>
      <c r="PZK116" s="230"/>
      <c r="PZL116" s="230"/>
      <c r="PZM116" s="230"/>
      <c r="PZN116" s="230"/>
      <c r="PZO116" s="230"/>
      <c r="PZP116" s="230"/>
      <c r="PZQ116" s="230"/>
      <c r="PZR116" s="230"/>
      <c r="PZS116" s="230"/>
      <c r="PZT116" s="230"/>
      <c r="PZU116" s="230"/>
      <c r="PZV116" s="230"/>
      <c r="PZW116" s="230"/>
      <c r="PZX116" s="230"/>
      <c r="PZY116" s="230"/>
      <c r="PZZ116" s="230"/>
      <c r="QAA116" s="230"/>
      <c r="QAB116" s="230"/>
      <c r="QAC116" s="230"/>
      <c r="QAD116" s="230"/>
      <c r="QAE116" s="230"/>
      <c r="QAF116" s="230"/>
      <c r="QAG116" s="230"/>
      <c r="QAH116" s="230"/>
      <c r="QAI116" s="230"/>
      <c r="QAJ116" s="230"/>
      <c r="QAK116" s="230"/>
      <c r="QAL116" s="230"/>
      <c r="QAM116" s="230"/>
      <c r="QAN116" s="230"/>
      <c r="QAO116" s="230"/>
      <c r="QAP116" s="230"/>
      <c r="QAQ116" s="230"/>
      <c r="QAR116" s="230"/>
      <c r="QAS116" s="230"/>
      <c r="QAT116" s="230"/>
      <c r="QAU116" s="230"/>
      <c r="QAV116" s="230"/>
      <c r="QAW116" s="230"/>
      <c r="QAX116" s="230"/>
      <c r="QAY116" s="230"/>
      <c r="QAZ116" s="230"/>
      <c r="QBA116" s="230"/>
      <c r="QBB116" s="230"/>
      <c r="QBC116" s="230"/>
      <c r="QBD116" s="230"/>
      <c r="QBE116" s="230"/>
      <c r="QBF116" s="230"/>
      <c r="QBG116" s="230"/>
      <c r="QBH116" s="230"/>
      <c r="QBI116" s="230"/>
      <c r="QBJ116" s="230"/>
      <c r="QBK116" s="230"/>
      <c r="QBL116" s="230"/>
      <c r="QBM116" s="230"/>
      <c r="QBN116" s="230"/>
      <c r="QBO116" s="230"/>
      <c r="QBP116" s="230"/>
      <c r="QBQ116" s="230"/>
      <c r="QBR116" s="230"/>
      <c r="QBS116" s="230"/>
      <c r="QBT116" s="230"/>
      <c r="QBU116" s="230"/>
      <c r="QBV116" s="230"/>
      <c r="QBW116" s="230"/>
      <c r="QBX116" s="230"/>
      <c r="QBY116" s="230"/>
      <c r="QBZ116" s="230"/>
      <c r="QCA116" s="230"/>
      <c r="QCB116" s="230"/>
      <c r="QCC116" s="230"/>
      <c r="QCD116" s="230"/>
      <c r="QCE116" s="230"/>
      <c r="QCF116" s="230"/>
      <c r="QCG116" s="230"/>
      <c r="QCH116" s="230"/>
      <c r="QCI116" s="230"/>
      <c r="QCJ116" s="230"/>
      <c r="QCK116" s="230"/>
      <c r="QCL116" s="230"/>
      <c r="QCM116" s="230"/>
      <c r="QCN116" s="230"/>
      <c r="QCO116" s="230"/>
      <c r="QCP116" s="230"/>
      <c r="QCQ116" s="230"/>
      <c r="QCR116" s="230"/>
      <c r="QCS116" s="230"/>
      <c r="QCT116" s="230"/>
      <c r="QCU116" s="230"/>
      <c r="QCV116" s="230"/>
      <c r="QCW116" s="230"/>
      <c r="QCX116" s="230"/>
      <c r="QCY116" s="230"/>
      <c r="QCZ116" s="230"/>
      <c r="QDA116" s="230"/>
      <c r="QDB116" s="230"/>
      <c r="QDC116" s="230"/>
      <c r="QDD116" s="230"/>
      <c r="QDE116" s="230"/>
      <c r="QDF116" s="230"/>
      <c r="QDG116" s="230"/>
      <c r="QDH116" s="230"/>
      <c r="QDI116" s="230"/>
      <c r="QDJ116" s="230"/>
      <c r="QDK116" s="230"/>
      <c r="QDL116" s="230"/>
      <c r="QDM116" s="230"/>
      <c r="QDN116" s="230"/>
      <c r="QDO116" s="230"/>
      <c r="QDP116" s="230"/>
      <c r="QDQ116" s="230"/>
      <c r="QDR116" s="230"/>
      <c r="QDS116" s="230"/>
      <c r="QDT116" s="230"/>
      <c r="QDU116" s="230"/>
      <c r="QDV116" s="230"/>
      <c r="QDW116" s="230"/>
      <c r="QDX116" s="230"/>
      <c r="QDY116" s="230"/>
      <c r="QDZ116" s="230"/>
      <c r="QEA116" s="230"/>
      <c r="QEB116" s="230"/>
      <c r="QEC116" s="230"/>
      <c r="QED116" s="230"/>
      <c r="QEE116" s="230"/>
      <c r="QEF116" s="230"/>
      <c r="QEG116" s="230"/>
      <c r="QEH116" s="230"/>
      <c r="QEI116" s="230"/>
      <c r="QEJ116" s="230"/>
      <c r="QEK116" s="230"/>
      <c r="QEL116" s="230"/>
      <c r="QEM116" s="230"/>
      <c r="QEN116" s="230"/>
      <c r="QEO116" s="230"/>
      <c r="QEP116" s="230"/>
      <c r="QEQ116" s="230"/>
      <c r="QER116" s="230"/>
      <c r="QES116" s="230"/>
      <c r="QET116" s="230"/>
      <c r="QEU116" s="230"/>
      <c r="QEV116" s="230"/>
      <c r="QEW116" s="230"/>
      <c r="QEX116" s="230"/>
      <c r="QEY116" s="230"/>
      <c r="QEZ116" s="230"/>
      <c r="QFA116" s="230"/>
      <c r="QFB116" s="230"/>
      <c r="QFC116" s="230"/>
      <c r="QFD116" s="230"/>
      <c r="QFE116" s="230"/>
      <c r="QFF116" s="230"/>
      <c r="QFG116" s="230"/>
      <c r="QFH116" s="230"/>
      <c r="QFI116" s="230"/>
      <c r="QFJ116" s="230"/>
      <c r="QFK116" s="230"/>
      <c r="QFL116" s="230"/>
      <c r="QFM116" s="230"/>
      <c r="QFN116" s="230"/>
      <c r="QFO116" s="230"/>
      <c r="QFP116" s="230"/>
      <c r="QFQ116" s="230"/>
      <c r="QFR116" s="230"/>
      <c r="QFS116" s="230"/>
      <c r="QFT116" s="230"/>
      <c r="QFU116" s="230"/>
      <c r="QFV116" s="230"/>
      <c r="QFW116" s="230"/>
      <c r="QFX116" s="230"/>
      <c r="QFY116" s="230"/>
      <c r="QFZ116" s="230"/>
      <c r="QGA116" s="230"/>
      <c r="QGB116" s="230"/>
      <c r="QGC116" s="230"/>
      <c r="QGD116" s="230"/>
      <c r="QGE116" s="230"/>
      <c r="QGF116" s="230"/>
      <c r="QGG116" s="230"/>
      <c r="QGH116" s="230"/>
      <c r="QGI116" s="230"/>
      <c r="QGJ116" s="230"/>
      <c r="QGK116" s="230"/>
      <c r="QGL116" s="230"/>
      <c r="QGM116" s="230"/>
      <c r="QGN116" s="230"/>
      <c r="QGO116" s="230"/>
      <c r="QGP116" s="230"/>
      <c r="QGQ116" s="230"/>
      <c r="QGR116" s="230"/>
      <c r="QGS116" s="230"/>
      <c r="QGT116" s="230"/>
      <c r="QGU116" s="230"/>
      <c r="QGV116" s="230"/>
      <c r="QGW116" s="230"/>
      <c r="QGX116" s="230"/>
      <c r="QGY116" s="230"/>
      <c r="QGZ116" s="230"/>
      <c r="QHA116" s="230"/>
      <c r="QHB116" s="230"/>
      <c r="QHC116" s="230"/>
      <c r="QHD116" s="230"/>
      <c r="QHE116" s="230"/>
      <c r="QHF116" s="230"/>
      <c r="QHG116" s="230"/>
      <c r="QHH116" s="230"/>
      <c r="QHI116" s="230"/>
      <c r="QHJ116" s="230"/>
      <c r="QHK116" s="230"/>
      <c r="QHL116" s="230"/>
      <c r="QHM116" s="230"/>
      <c r="QHN116" s="230"/>
      <c r="QHO116" s="230"/>
      <c r="QHP116" s="230"/>
      <c r="QHQ116" s="230"/>
      <c r="QHR116" s="230"/>
      <c r="QHS116" s="230"/>
      <c r="QHT116" s="230"/>
      <c r="QHU116" s="230"/>
      <c r="QHV116" s="230"/>
      <c r="QHW116" s="230"/>
      <c r="QHX116" s="230"/>
      <c r="QHY116" s="230"/>
      <c r="QHZ116" s="230"/>
      <c r="QIA116" s="230"/>
      <c r="QIB116" s="230"/>
      <c r="QIC116" s="230"/>
      <c r="QID116" s="230"/>
      <c r="QIE116" s="230"/>
      <c r="QIF116" s="230"/>
      <c r="QIG116" s="230"/>
      <c r="QIH116" s="230"/>
      <c r="QII116" s="230"/>
      <c r="QIJ116" s="230"/>
      <c r="QIK116" s="230"/>
      <c r="QIL116" s="230"/>
      <c r="QIM116" s="230"/>
      <c r="QIN116" s="230"/>
      <c r="QIO116" s="230"/>
      <c r="QIP116" s="230"/>
      <c r="QIQ116" s="230"/>
      <c r="QIR116" s="230"/>
      <c r="QIS116" s="230"/>
      <c r="QIT116" s="230"/>
      <c r="QIU116" s="230"/>
      <c r="QIV116" s="230"/>
      <c r="QIW116" s="230"/>
      <c r="QIX116" s="230"/>
      <c r="QIY116" s="230"/>
      <c r="QIZ116" s="230"/>
      <c r="QJA116" s="230"/>
      <c r="QJB116" s="230"/>
      <c r="QJC116" s="230"/>
      <c r="QJD116" s="230"/>
      <c r="QJE116" s="230"/>
      <c r="QJF116" s="230"/>
      <c r="QJG116" s="230"/>
      <c r="QJH116" s="230"/>
      <c r="QJI116" s="230"/>
      <c r="QJJ116" s="230"/>
      <c r="QJK116" s="230"/>
      <c r="QJL116" s="230"/>
      <c r="QJM116" s="230"/>
      <c r="QJN116" s="230"/>
      <c r="QJO116" s="230"/>
      <c r="QJP116" s="230"/>
      <c r="QJQ116" s="230"/>
      <c r="QJR116" s="230"/>
      <c r="QJS116" s="230"/>
      <c r="QJT116" s="230"/>
      <c r="QJU116" s="230"/>
      <c r="QJV116" s="230"/>
      <c r="QJW116" s="230"/>
      <c r="QJX116" s="230"/>
      <c r="QJY116" s="230"/>
      <c r="QJZ116" s="230"/>
      <c r="QKA116" s="230"/>
      <c r="QKB116" s="230"/>
      <c r="QKC116" s="230"/>
      <c r="QKD116" s="230"/>
      <c r="QKE116" s="230"/>
      <c r="QKF116" s="230"/>
      <c r="QKG116" s="230"/>
      <c r="QKH116" s="230"/>
      <c r="QKI116" s="230"/>
      <c r="QKJ116" s="230"/>
      <c r="QKK116" s="230"/>
      <c r="QKL116" s="230"/>
      <c r="QKM116" s="230"/>
      <c r="QKN116" s="230"/>
      <c r="QKO116" s="230"/>
      <c r="QKP116" s="230"/>
      <c r="QKQ116" s="230"/>
      <c r="QKR116" s="230"/>
      <c r="QKS116" s="230"/>
      <c r="QKT116" s="230"/>
      <c r="QKU116" s="230"/>
      <c r="QKV116" s="230"/>
      <c r="QKW116" s="230"/>
      <c r="QKX116" s="230"/>
      <c r="QKY116" s="230"/>
      <c r="QKZ116" s="230"/>
      <c r="QLA116" s="230"/>
      <c r="QLB116" s="230"/>
      <c r="QLC116" s="230"/>
      <c r="QLD116" s="230"/>
      <c r="QLE116" s="230"/>
      <c r="QLF116" s="230"/>
      <c r="QLG116" s="230"/>
      <c r="QLH116" s="230"/>
      <c r="QLI116" s="230"/>
      <c r="QLJ116" s="230"/>
      <c r="QLK116" s="230"/>
      <c r="QLL116" s="230"/>
      <c r="QLM116" s="230"/>
      <c r="QLN116" s="230"/>
      <c r="QLO116" s="230"/>
      <c r="QLP116" s="230"/>
      <c r="QLQ116" s="230"/>
      <c r="QLR116" s="230"/>
      <c r="QLS116" s="230"/>
      <c r="QLT116" s="230"/>
      <c r="QLU116" s="230"/>
      <c r="QLV116" s="230"/>
      <c r="QLW116" s="230"/>
      <c r="QLX116" s="230"/>
      <c r="QLY116" s="230"/>
      <c r="QLZ116" s="230"/>
      <c r="QMA116" s="230"/>
      <c r="QMB116" s="230"/>
      <c r="QMC116" s="230"/>
      <c r="QMD116" s="230"/>
      <c r="QME116" s="230"/>
      <c r="QMF116" s="230"/>
      <c r="QMG116" s="230"/>
      <c r="QMH116" s="230"/>
      <c r="QMI116" s="230"/>
      <c r="QMJ116" s="230"/>
      <c r="QMK116" s="230"/>
      <c r="QML116" s="230"/>
      <c r="QMM116" s="230"/>
      <c r="QMN116" s="230"/>
      <c r="QMO116" s="230"/>
      <c r="QMP116" s="230"/>
      <c r="QMQ116" s="230"/>
      <c r="QMR116" s="230"/>
      <c r="QMS116" s="230"/>
      <c r="QMT116" s="230"/>
      <c r="QMU116" s="230"/>
      <c r="QMV116" s="230"/>
      <c r="QMW116" s="230"/>
      <c r="QMX116" s="230"/>
      <c r="QMY116" s="230"/>
      <c r="QMZ116" s="230"/>
      <c r="QNA116" s="230"/>
      <c r="QNB116" s="230"/>
      <c r="QNC116" s="230"/>
      <c r="QND116" s="230"/>
      <c r="QNE116" s="230"/>
      <c r="QNF116" s="230"/>
      <c r="QNG116" s="230"/>
      <c r="QNH116" s="230"/>
      <c r="QNI116" s="230"/>
      <c r="QNJ116" s="230"/>
      <c r="QNK116" s="230"/>
      <c r="QNL116" s="230"/>
      <c r="QNM116" s="230"/>
      <c r="QNN116" s="230"/>
      <c r="QNO116" s="230"/>
      <c r="QNP116" s="230"/>
      <c r="QNQ116" s="230"/>
      <c r="QNR116" s="230"/>
      <c r="QNS116" s="230"/>
      <c r="QNT116" s="230"/>
      <c r="QNU116" s="230"/>
      <c r="QNV116" s="230"/>
      <c r="QNW116" s="230"/>
      <c r="QNX116" s="230"/>
      <c r="QNY116" s="230"/>
      <c r="QNZ116" s="230"/>
      <c r="QOA116" s="230"/>
      <c r="QOB116" s="230"/>
      <c r="QOC116" s="230"/>
      <c r="QOD116" s="230"/>
      <c r="QOE116" s="230"/>
      <c r="QOF116" s="230"/>
      <c r="QOG116" s="230"/>
      <c r="QOH116" s="230"/>
      <c r="QOI116" s="230"/>
      <c r="QOJ116" s="230"/>
      <c r="QOK116" s="230"/>
      <c r="QOL116" s="230"/>
      <c r="QOM116" s="230"/>
      <c r="QON116" s="230"/>
      <c r="QOO116" s="230"/>
      <c r="QOP116" s="230"/>
      <c r="QOQ116" s="230"/>
      <c r="QOR116" s="230"/>
      <c r="QOS116" s="230"/>
      <c r="QOT116" s="230"/>
      <c r="QOU116" s="230"/>
      <c r="QOV116" s="230"/>
      <c r="QOW116" s="230"/>
      <c r="QOX116" s="230"/>
      <c r="QOY116" s="230"/>
      <c r="QOZ116" s="230"/>
      <c r="QPA116" s="230"/>
      <c r="QPB116" s="230"/>
      <c r="QPC116" s="230"/>
      <c r="QPD116" s="230"/>
      <c r="QPE116" s="230"/>
      <c r="QPF116" s="230"/>
      <c r="QPG116" s="230"/>
      <c r="QPH116" s="230"/>
      <c r="QPI116" s="230"/>
      <c r="QPJ116" s="230"/>
      <c r="QPK116" s="230"/>
      <c r="QPL116" s="230"/>
      <c r="QPM116" s="230"/>
      <c r="QPN116" s="230"/>
      <c r="QPO116" s="230"/>
      <c r="QPP116" s="230"/>
      <c r="QPQ116" s="230"/>
      <c r="QPR116" s="230"/>
      <c r="QPS116" s="230"/>
      <c r="QPT116" s="230"/>
      <c r="QPU116" s="230"/>
      <c r="QPV116" s="230"/>
      <c r="QPW116" s="230"/>
      <c r="QPX116" s="230"/>
      <c r="QPY116" s="230"/>
      <c r="QPZ116" s="230"/>
      <c r="QQA116" s="230"/>
      <c r="QQB116" s="230"/>
      <c r="QQC116" s="230"/>
      <c r="QQD116" s="230"/>
      <c r="QQE116" s="230"/>
      <c r="QQF116" s="230"/>
      <c r="QQG116" s="230"/>
      <c r="QQH116" s="230"/>
      <c r="QQI116" s="230"/>
      <c r="QQJ116" s="230"/>
      <c r="QQK116" s="230"/>
      <c r="QQL116" s="230"/>
      <c r="QQM116" s="230"/>
      <c r="QQN116" s="230"/>
      <c r="QQO116" s="230"/>
      <c r="QQP116" s="230"/>
      <c r="QQQ116" s="230"/>
      <c r="QQR116" s="230"/>
      <c r="QQS116" s="230"/>
      <c r="QQT116" s="230"/>
      <c r="QQU116" s="230"/>
      <c r="QQV116" s="230"/>
      <c r="QQW116" s="230"/>
      <c r="QQX116" s="230"/>
      <c r="QQY116" s="230"/>
      <c r="QQZ116" s="230"/>
      <c r="QRA116" s="230"/>
      <c r="QRB116" s="230"/>
      <c r="QRC116" s="230"/>
      <c r="QRD116" s="230"/>
      <c r="QRE116" s="230"/>
      <c r="QRF116" s="230"/>
      <c r="QRG116" s="230"/>
      <c r="QRH116" s="230"/>
      <c r="QRI116" s="230"/>
      <c r="QRJ116" s="230"/>
      <c r="QRK116" s="230"/>
      <c r="QRL116" s="230"/>
      <c r="QRM116" s="230"/>
      <c r="QRN116" s="230"/>
      <c r="QRO116" s="230"/>
      <c r="QRP116" s="230"/>
      <c r="QRQ116" s="230"/>
      <c r="QRR116" s="230"/>
      <c r="QRS116" s="230"/>
      <c r="QRT116" s="230"/>
      <c r="QRU116" s="230"/>
      <c r="QRV116" s="230"/>
      <c r="QRW116" s="230"/>
      <c r="QRX116" s="230"/>
      <c r="QRY116" s="230"/>
      <c r="QRZ116" s="230"/>
      <c r="QSA116" s="230"/>
      <c r="QSB116" s="230"/>
      <c r="QSC116" s="230"/>
      <c r="QSD116" s="230"/>
      <c r="QSE116" s="230"/>
      <c r="QSF116" s="230"/>
      <c r="QSG116" s="230"/>
      <c r="QSH116" s="230"/>
      <c r="QSI116" s="230"/>
      <c r="QSJ116" s="230"/>
      <c r="QSK116" s="230"/>
      <c r="QSL116" s="230"/>
      <c r="QSM116" s="230"/>
      <c r="QSN116" s="230"/>
      <c r="QSO116" s="230"/>
      <c r="QSP116" s="230"/>
      <c r="QSQ116" s="230"/>
      <c r="QSR116" s="230"/>
      <c r="QSS116" s="230"/>
      <c r="QST116" s="230"/>
      <c r="QSU116" s="230"/>
      <c r="QSV116" s="230"/>
      <c r="QSW116" s="230"/>
      <c r="QSX116" s="230"/>
      <c r="QSY116" s="230"/>
      <c r="QSZ116" s="230"/>
      <c r="QTA116" s="230"/>
      <c r="QTB116" s="230"/>
      <c r="QTC116" s="230"/>
      <c r="QTD116" s="230"/>
      <c r="QTE116" s="230"/>
      <c r="QTF116" s="230"/>
      <c r="QTG116" s="230"/>
      <c r="QTH116" s="230"/>
      <c r="QTI116" s="230"/>
      <c r="QTJ116" s="230"/>
      <c r="QTK116" s="230"/>
      <c r="QTL116" s="230"/>
      <c r="QTM116" s="230"/>
      <c r="QTN116" s="230"/>
      <c r="QTO116" s="230"/>
      <c r="QTP116" s="230"/>
      <c r="QTQ116" s="230"/>
      <c r="QTR116" s="230"/>
      <c r="QTS116" s="230"/>
      <c r="QTT116" s="230"/>
      <c r="QTU116" s="230"/>
      <c r="QTV116" s="230"/>
      <c r="QTW116" s="230"/>
      <c r="QTX116" s="230"/>
      <c r="QTY116" s="230"/>
      <c r="QTZ116" s="230"/>
      <c r="QUA116" s="230"/>
      <c r="QUB116" s="230"/>
      <c r="QUC116" s="230"/>
      <c r="QUD116" s="230"/>
      <c r="QUE116" s="230"/>
      <c r="QUF116" s="230"/>
      <c r="QUG116" s="230"/>
      <c r="QUH116" s="230"/>
      <c r="QUI116" s="230"/>
      <c r="QUJ116" s="230"/>
      <c r="QUK116" s="230"/>
      <c r="QUL116" s="230"/>
      <c r="QUM116" s="230"/>
      <c r="QUN116" s="230"/>
      <c r="QUO116" s="230"/>
      <c r="QUP116" s="230"/>
      <c r="QUQ116" s="230"/>
      <c r="QUR116" s="230"/>
      <c r="QUS116" s="230"/>
      <c r="QUT116" s="230"/>
      <c r="QUU116" s="230"/>
      <c r="QUV116" s="230"/>
      <c r="QUW116" s="230"/>
      <c r="QUX116" s="230"/>
      <c r="QUY116" s="230"/>
      <c r="QUZ116" s="230"/>
      <c r="QVA116" s="230"/>
      <c r="QVB116" s="230"/>
      <c r="QVC116" s="230"/>
      <c r="QVD116" s="230"/>
      <c r="QVE116" s="230"/>
      <c r="QVF116" s="230"/>
      <c r="QVG116" s="230"/>
      <c r="QVH116" s="230"/>
      <c r="QVI116" s="230"/>
      <c r="QVJ116" s="230"/>
      <c r="QVK116" s="230"/>
      <c r="QVL116" s="230"/>
      <c r="QVM116" s="230"/>
      <c r="QVN116" s="230"/>
      <c r="QVO116" s="230"/>
      <c r="QVP116" s="230"/>
      <c r="QVQ116" s="230"/>
      <c r="QVR116" s="230"/>
      <c r="QVS116" s="230"/>
      <c r="QVT116" s="230"/>
      <c r="QVU116" s="230"/>
      <c r="QVV116" s="230"/>
      <c r="QVW116" s="230"/>
      <c r="QVX116" s="230"/>
      <c r="QVY116" s="230"/>
      <c r="QVZ116" s="230"/>
      <c r="QWA116" s="230"/>
      <c r="QWB116" s="230"/>
      <c r="QWC116" s="230"/>
      <c r="QWD116" s="230"/>
      <c r="QWE116" s="230"/>
      <c r="QWF116" s="230"/>
      <c r="QWG116" s="230"/>
      <c r="QWH116" s="230"/>
      <c r="QWI116" s="230"/>
      <c r="QWJ116" s="230"/>
      <c r="QWK116" s="230"/>
      <c r="QWL116" s="230"/>
      <c r="QWM116" s="230"/>
      <c r="QWN116" s="230"/>
      <c r="QWO116" s="230"/>
      <c r="QWP116" s="230"/>
      <c r="QWQ116" s="230"/>
      <c r="QWR116" s="230"/>
      <c r="QWS116" s="230"/>
      <c r="QWT116" s="230"/>
      <c r="QWU116" s="230"/>
      <c r="QWV116" s="230"/>
      <c r="QWW116" s="230"/>
      <c r="QWX116" s="230"/>
      <c r="QWY116" s="230"/>
      <c r="QWZ116" s="230"/>
      <c r="QXA116" s="230"/>
      <c r="QXB116" s="230"/>
      <c r="QXC116" s="230"/>
      <c r="QXD116" s="230"/>
      <c r="QXE116" s="230"/>
      <c r="QXF116" s="230"/>
      <c r="QXG116" s="230"/>
      <c r="QXH116" s="230"/>
      <c r="QXI116" s="230"/>
      <c r="QXJ116" s="230"/>
      <c r="QXK116" s="230"/>
      <c r="QXL116" s="230"/>
      <c r="QXM116" s="230"/>
      <c r="QXN116" s="230"/>
      <c r="QXO116" s="230"/>
      <c r="QXP116" s="230"/>
      <c r="QXQ116" s="230"/>
      <c r="QXR116" s="230"/>
      <c r="QXS116" s="230"/>
      <c r="QXT116" s="230"/>
      <c r="QXU116" s="230"/>
      <c r="QXV116" s="230"/>
      <c r="QXW116" s="230"/>
      <c r="QXX116" s="230"/>
      <c r="QXY116" s="230"/>
      <c r="QXZ116" s="230"/>
      <c r="QYA116" s="230"/>
      <c r="QYB116" s="230"/>
      <c r="QYC116" s="230"/>
      <c r="QYD116" s="230"/>
      <c r="QYE116" s="230"/>
      <c r="QYF116" s="230"/>
      <c r="QYG116" s="230"/>
      <c r="QYH116" s="230"/>
      <c r="QYI116" s="230"/>
      <c r="QYJ116" s="230"/>
      <c r="QYK116" s="230"/>
      <c r="QYL116" s="230"/>
      <c r="QYM116" s="230"/>
      <c r="QYN116" s="230"/>
      <c r="QYO116" s="230"/>
      <c r="QYP116" s="230"/>
      <c r="QYQ116" s="230"/>
      <c r="QYR116" s="230"/>
      <c r="QYS116" s="230"/>
      <c r="QYT116" s="230"/>
      <c r="QYU116" s="230"/>
      <c r="QYV116" s="230"/>
      <c r="QYW116" s="230"/>
      <c r="QYX116" s="230"/>
      <c r="QYY116" s="230"/>
      <c r="QYZ116" s="230"/>
      <c r="QZA116" s="230"/>
      <c r="QZB116" s="230"/>
      <c r="QZC116" s="230"/>
      <c r="QZD116" s="230"/>
      <c r="QZE116" s="230"/>
      <c r="QZF116" s="230"/>
      <c r="QZG116" s="230"/>
      <c r="QZH116" s="230"/>
      <c r="QZI116" s="230"/>
      <c r="QZJ116" s="230"/>
      <c r="QZK116" s="230"/>
      <c r="QZL116" s="230"/>
      <c r="QZM116" s="230"/>
      <c r="QZN116" s="230"/>
      <c r="QZO116" s="230"/>
      <c r="QZP116" s="230"/>
      <c r="QZQ116" s="230"/>
      <c r="QZR116" s="230"/>
      <c r="QZS116" s="230"/>
      <c r="QZT116" s="230"/>
      <c r="QZU116" s="230"/>
      <c r="QZV116" s="230"/>
      <c r="QZW116" s="230"/>
      <c r="QZX116" s="230"/>
      <c r="QZY116" s="230"/>
      <c r="QZZ116" s="230"/>
      <c r="RAA116" s="230"/>
      <c r="RAB116" s="230"/>
      <c r="RAC116" s="230"/>
      <c r="RAD116" s="230"/>
      <c r="RAE116" s="230"/>
      <c r="RAF116" s="230"/>
      <c r="RAG116" s="230"/>
      <c r="RAH116" s="230"/>
      <c r="RAI116" s="230"/>
      <c r="RAJ116" s="230"/>
      <c r="RAK116" s="230"/>
      <c r="RAL116" s="230"/>
      <c r="RAM116" s="230"/>
      <c r="RAN116" s="230"/>
      <c r="RAO116" s="230"/>
      <c r="RAP116" s="230"/>
      <c r="RAQ116" s="230"/>
      <c r="RAR116" s="230"/>
      <c r="RAS116" s="230"/>
      <c r="RAT116" s="230"/>
      <c r="RAU116" s="230"/>
      <c r="RAV116" s="230"/>
      <c r="RAW116" s="230"/>
      <c r="RAX116" s="230"/>
      <c r="RAY116" s="230"/>
      <c r="RAZ116" s="230"/>
      <c r="RBA116" s="230"/>
      <c r="RBB116" s="230"/>
      <c r="RBC116" s="230"/>
      <c r="RBD116" s="230"/>
      <c r="RBE116" s="230"/>
      <c r="RBF116" s="230"/>
      <c r="RBG116" s="230"/>
      <c r="RBH116" s="230"/>
      <c r="RBI116" s="230"/>
      <c r="RBJ116" s="230"/>
      <c r="RBK116" s="230"/>
      <c r="RBL116" s="230"/>
      <c r="RBM116" s="230"/>
      <c r="RBN116" s="230"/>
      <c r="RBO116" s="230"/>
      <c r="RBP116" s="230"/>
      <c r="RBQ116" s="230"/>
      <c r="RBR116" s="230"/>
      <c r="RBS116" s="230"/>
      <c r="RBT116" s="230"/>
      <c r="RBU116" s="230"/>
      <c r="RBV116" s="230"/>
      <c r="RBW116" s="230"/>
      <c r="RBX116" s="230"/>
      <c r="RBY116" s="230"/>
      <c r="RBZ116" s="230"/>
      <c r="RCA116" s="230"/>
      <c r="RCB116" s="230"/>
      <c r="RCC116" s="230"/>
      <c r="RCD116" s="230"/>
      <c r="RCE116" s="230"/>
      <c r="RCF116" s="230"/>
      <c r="RCG116" s="230"/>
      <c r="RCH116" s="230"/>
      <c r="RCI116" s="230"/>
      <c r="RCJ116" s="230"/>
      <c r="RCK116" s="230"/>
      <c r="RCL116" s="230"/>
      <c r="RCM116" s="230"/>
      <c r="RCN116" s="230"/>
      <c r="RCO116" s="230"/>
      <c r="RCP116" s="230"/>
      <c r="RCQ116" s="230"/>
      <c r="RCR116" s="230"/>
      <c r="RCS116" s="230"/>
      <c r="RCT116" s="230"/>
      <c r="RCU116" s="230"/>
      <c r="RCV116" s="230"/>
      <c r="RCW116" s="230"/>
      <c r="RCX116" s="230"/>
      <c r="RCY116" s="230"/>
      <c r="RCZ116" s="230"/>
      <c r="RDA116" s="230"/>
      <c r="RDB116" s="230"/>
      <c r="RDC116" s="230"/>
      <c r="RDD116" s="230"/>
      <c r="RDE116" s="230"/>
      <c r="RDF116" s="230"/>
      <c r="RDG116" s="230"/>
      <c r="RDH116" s="230"/>
      <c r="RDI116" s="230"/>
      <c r="RDJ116" s="230"/>
      <c r="RDK116" s="230"/>
      <c r="RDL116" s="230"/>
      <c r="RDM116" s="230"/>
      <c r="RDN116" s="230"/>
      <c r="RDO116" s="230"/>
      <c r="RDP116" s="230"/>
      <c r="RDQ116" s="230"/>
      <c r="RDR116" s="230"/>
      <c r="RDS116" s="230"/>
      <c r="RDT116" s="230"/>
      <c r="RDU116" s="230"/>
      <c r="RDV116" s="230"/>
      <c r="RDW116" s="230"/>
      <c r="RDX116" s="230"/>
      <c r="RDY116" s="230"/>
      <c r="RDZ116" s="230"/>
      <c r="REA116" s="230"/>
      <c r="REB116" s="230"/>
      <c r="REC116" s="230"/>
      <c r="RED116" s="230"/>
      <c r="REE116" s="230"/>
      <c r="REF116" s="230"/>
      <c r="REG116" s="230"/>
      <c r="REH116" s="230"/>
      <c r="REI116" s="230"/>
      <c r="REJ116" s="230"/>
      <c r="REK116" s="230"/>
      <c r="REL116" s="230"/>
      <c r="REM116" s="230"/>
      <c r="REN116" s="230"/>
      <c r="REO116" s="230"/>
      <c r="REP116" s="230"/>
      <c r="REQ116" s="230"/>
      <c r="RER116" s="230"/>
      <c r="RES116" s="230"/>
      <c r="RET116" s="230"/>
      <c r="REU116" s="230"/>
      <c r="REV116" s="230"/>
      <c r="REW116" s="230"/>
      <c r="REX116" s="230"/>
      <c r="REY116" s="230"/>
      <c r="REZ116" s="230"/>
      <c r="RFA116" s="230"/>
      <c r="RFB116" s="230"/>
      <c r="RFC116" s="230"/>
      <c r="RFD116" s="230"/>
      <c r="RFE116" s="230"/>
      <c r="RFF116" s="230"/>
      <c r="RFG116" s="230"/>
      <c r="RFH116" s="230"/>
      <c r="RFI116" s="230"/>
      <c r="RFJ116" s="230"/>
      <c r="RFK116" s="230"/>
      <c r="RFL116" s="230"/>
      <c r="RFM116" s="230"/>
      <c r="RFN116" s="230"/>
      <c r="RFO116" s="230"/>
      <c r="RFP116" s="230"/>
      <c r="RFQ116" s="230"/>
      <c r="RFR116" s="230"/>
      <c r="RFS116" s="230"/>
      <c r="RFT116" s="230"/>
      <c r="RFU116" s="230"/>
      <c r="RFV116" s="230"/>
      <c r="RFW116" s="230"/>
      <c r="RFX116" s="230"/>
      <c r="RFY116" s="230"/>
      <c r="RFZ116" s="230"/>
      <c r="RGA116" s="230"/>
      <c r="RGB116" s="230"/>
      <c r="RGC116" s="230"/>
      <c r="RGD116" s="230"/>
      <c r="RGE116" s="230"/>
      <c r="RGF116" s="230"/>
      <c r="RGG116" s="230"/>
      <c r="RGH116" s="230"/>
      <c r="RGI116" s="230"/>
      <c r="RGJ116" s="230"/>
      <c r="RGK116" s="230"/>
      <c r="RGL116" s="230"/>
      <c r="RGM116" s="230"/>
      <c r="RGN116" s="230"/>
      <c r="RGO116" s="230"/>
      <c r="RGP116" s="230"/>
      <c r="RGQ116" s="230"/>
      <c r="RGR116" s="230"/>
      <c r="RGS116" s="230"/>
      <c r="RGT116" s="230"/>
      <c r="RGU116" s="230"/>
      <c r="RGV116" s="230"/>
      <c r="RGW116" s="230"/>
      <c r="RGX116" s="230"/>
      <c r="RGY116" s="230"/>
      <c r="RGZ116" s="230"/>
      <c r="RHA116" s="230"/>
      <c r="RHB116" s="230"/>
      <c r="RHC116" s="230"/>
      <c r="RHD116" s="230"/>
      <c r="RHE116" s="230"/>
      <c r="RHF116" s="230"/>
      <c r="RHG116" s="230"/>
      <c r="RHH116" s="230"/>
      <c r="RHI116" s="230"/>
      <c r="RHJ116" s="230"/>
      <c r="RHK116" s="230"/>
      <c r="RHL116" s="230"/>
      <c r="RHM116" s="230"/>
      <c r="RHN116" s="230"/>
      <c r="RHO116" s="230"/>
      <c r="RHP116" s="230"/>
      <c r="RHQ116" s="230"/>
      <c r="RHR116" s="230"/>
      <c r="RHS116" s="230"/>
      <c r="RHT116" s="230"/>
      <c r="RHU116" s="230"/>
      <c r="RHV116" s="230"/>
      <c r="RHW116" s="230"/>
      <c r="RHX116" s="230"/>
      <c r="RHY116" s="230"/>
      <c r="RHZ116" s="230"/>
      <c r="RIA116" s="230"/>
      <c r="RIB116" s="230"/>
      <c r="RIC116" s="230"/>
      <c r="RID116" s="230"/>
      <c r="RIE116" s="230"/>
      <c r="RIF116" s="230"/>
      <c r="RIG116" s="230"/>
      <c r="RIH116" s="230"/>
      <c r="RII116" s="230"/>
      <c r="RIJ116" s="230"/>
      <c r="RIK116" s="230"/>
      <c r="RIL116" s="230"/>
      <c r="RIM116" s="230"/>
      <c r="RIN116" s="230"/>
      <c r="RIO116" s="230"/>
      <c r="RIP116" s="230"/>
      <c r="RIQ116" s="230"/>
      <c r="RIR116" s="230"/>
      <c r="RIS116" s="230"/>
      <c r="RIT116" s="230"/>
      <c r="RIU116" s="230"/>
      <c r="RIV116" s="230"/>
      <c r="RIW116" s="230"/>
      <c r="RIX116" s="230"/>
      <c r="RIY116" s="230"/>
      <c r="RIZ116" s="230"/>
      <c r="RJA116" s="230"/>
      <c r="RJB116" s="230"/>
      <c r="RJC116" s="230"/>
      <c r="RJD116" s="230"/>
      <c r="RJE116" s="230"/>
      <c r="RJF116" s="230"/>
      <c r="RJG116" s="230"/>
      <c r="RJH116" s="230"/>
      <c r="RJI116" s="230"/>
      <c r="RJJ116" s="230"/>
      <c r="RJK116" s="230"/>
      <c r="RJL116" s="230"/>
      <c r="RJM116" s="230"/>
      <c r="RJN116" s="230"/>
      <c r="RJO116" s="230"/>
      <c r="RJP116" s="230"/>
      <c r="RJQ116" s="230"/>
      <c r="RJR116" s="230"/>
      <c r="RJS116" s="230"/>
      <c r="RJT116" s="230"/>
      <c r="RJU116" s="230"/>
      <c r="RJV116" s="230"/>
      <c r="RJW116" s="230"/>
      <c r="RJX116" s="230"/>
      <c r="RJY116" s="230"/>
      <c r="RJZ116" s="230"/>
      <c r="RKA116" s="230"/>
      <c r="RKB116" s="230"/>
      <c r="RKC116" s="230"/>
      <c r="RKD116" s="230"/>
      <c r="RKE116" s="230"/>
      <c r="RKF116" s="230"/>
      <c r="RKG116" s="230"/>
      <c r="RKH116" s="230"/>
      <c r="RKI116" s="230"/>
      <c r="RKJ116" s="230"/>
      <c r="RKK116" s="230"/>
      <c r="RKL116" s="230"/>
      <c r="RKM116" s="230"/>
      <c r="RKN116" s="230"/>
      <c r="RKO116" s="230"/>
      <c r="RKP116" s="230"/>
      <c r="RKQ116" s="230"/>
      <c r="RKR116" s="230"/>
      <c r="RKS116" s="230"/>
      <c r="RKT116" s="230"/>
      <c r="RKU116" s="230"/>
      <c r="RKV116" s="230"/>
      <c r="RKW116" s="230"/>
      <c r="RKX116" s="230"/>
      <c r="RKY116" s="230"/>
      <c r="RKZ116" s="230"/>
      <c r="RLA116" s="230"/>
      <c r="RLB116" s="230"/>
      <c r="RLC116" s="230"/>
      <c r="RLD116" s="230"/>
      <c r="RLE116" s="230"/>
      <c r="RLF116" s="230"/>
      <c r="RLG116" s="230"/>
      <c r="RLH116" s="230"/>
      <c r="RLI116" s="230"/>
      <c r="RLJ116" s="230"/>
      <c r="RLK116" s="230"/>
      <c r="RLL116" s="230"/>
      <c r="RLM116" s="230"/>
      <c r="RLN116" s="230"/>
      <c r="RLO116" s="230"/>
      <c r="RLP116" s="230"/>
      <c r="RLQ116" s="230"/>
      <c r="RLR116" s="230"/>
      <c r="RLS116" s="230"/>
      <c r="RLT116" s="230"/>
      <c r="RLU116" s="230"/>
      <c r="RLV116" s="230"/>
      <c r="RLW116" s="230"/>
      <c r="RLX116" s="230"/>
      <c r="RLY116" s="230"/>
      <c r="RLZ116" s="230"/>
      <c r="RMA116" s="230"/>
      <c r="RMB116" s="230"/>
      <c r="RMC116" s="230"/>
      <c r="RMD116" s="230"/>
      <c r="RME116" s="230"/>
      <c r="RMF116" s="230"/>
      <c r="RMG116" s="230"/>
      <c r="RMH116" s="230"/>
      <c r="RMI116" s="230"/>
      <c r="RMJ116" s="230"/>
      <c r="RMK116" s="230"/>
      <c r="RML116" s="230"/>
      <c r="RMM116" s="230"/>
      <c r="RMN116" s="230"/>
      <c r="RMO116" s="230"/>
      <c r="RMP116" s="230"/>
      <c r="RMQ116" s="230"/>
      <c r="RMR116" s="230"/>
      <c r="RMS116" s="230"/>
      <c r="RMT116" s="230"/>
      <c r="RMU116" s="230"/>
      <c r="RMV116" s="230"/>
      <c r="RMW116" s="230"/>
      <c r="RMX116" s="230"/>
      <c r="RMY116" s="230"/>
      <c r="RMZ116" s="230"/>
      <c r="RNA116" s="230"/>
      <c r="RNB116" s="230"/>
      <c r="RNC116" s="230"/>
      <c r="RND116" s="230"/>
      <c r="RNE116" s="230"/>
      <c r="RNF116" s="230"/>
      <c r="RNG116" s="230"/>
      <c r="RNH116" s="230"/>
      <c r="RNI116" s="230"/>
      <c r="RNJ116" s="230"/>
      <c r="RNK116" s="230"/>
      <c r="RNL116" s="230"/>
      <c r="RNM116" s="230"/>
      <c r="RNN116" s="230"/>
      <c r="RNO116" s="230"/>
      <c r="RNP116" s="230"/>
      <c r="RNQ116" s="230"/>
      <c r="RNR116" s="230"/>
      <c r="RNS116" s="230"/>
      <c r="RNT116" s="230"/>
      <c r="RNU116" s="230"/>
      <c r="RNV116" s="230"/>
      <c r="RNW116" s="230"/>
      <c r="RNX116" s="230"/>
      <c r="RNY116" s="230"/>
      <c r="RNZ116" s="230"/>
      <c r="ROA116" s="230"/>
      <c r="ROB116" s="230"/>
      <c r="ROC116" s="230"/>
      <c r="ROD116" s="230"/>
      <c r="ROE116" s="230"/>
      <c r="ROF116" s="230"/>
      <c r="ROG116" s="230"/>
      <c r="ROH116" s="230"/>
      <c r="ROI116" s="230"/>
      <c r="ROJ116" s="230"/>
      <c r="ROK116" s="230"/>
      <c r="ROL116" s="230"/>
      <c r="ROM116" s="230"/>
      <c r="RON116" s="230"/>
      <c r="ROO116" s="230"/>
      <c r="ROP116" s="230"/>
      <c r="ROQ116" s="230"/>
      <c r="ROR116" s="230"/>
      <c r="ROS116" s="230"/>
      <c r="ROT116" s="230"/>
      <c r="ROU116" s="230"/>
      <c r="ROV116" s="230"/>
      <c r="ROW116" s="230"/>
      <c r="ROX116" s="230"/>
      <c r="ROY116" s="230"/>
      <c r="ROZ116" s="230"/>
      <c r="RPA116" s="230"/>
      <c r="RPB116" s="230"/>
      <c r="RPC116" s="230"/>
      <c r="RPD116" s="230"/>
      <c r="RPE116" s="230"/>
      <c r="RPF116" s="230"/>
      <c r="RPG116" s="230"/>
      <c r="RPH116" s="230"/>
      <c r="RPI116" s="230"/>
      <c r="RPJ116" s="230"/>
      <c r="RPK116" s="230"/>
      <c r="RPL116" s="230"/>
      <c r="RPM116" s="230"/>
      <c r="RPN116" s="230"/>
      <c r="RPO116" s="230"/>
      <c r="RPP116" s="230"/>
      <c r="RPQ116" s="230"/>
      <c r="RPR116" s="230"/>
      <c r="RPS116" s="230"/>
      <c r="RPT116" s="230"/>
      <c r="RPU116" s="230"/>
      <c r="RPV116" s="230"/>
      <c r="RPW116" s="230"/>
      <c r="RPX116" s="230"/>
      <c r="RPY116" s="230"/>
      <c r="RPZ116" s="230"/>
      <c r="RQA116" s="230"/>
      <c r="RQB116" s="230"/>
      <c r="RQC116" s="230"/>
      <c r="RQD116" s="230"/>
      <c r="RQE116" s="230"/>
      <c r="RQF116" s="230"/>
      <c r="RQG116" s="230"/>
      <c r="RQH116" s="230"/>
      <c r="RQI116" s="230"/>
      <c r="RQJ116" s="230"/>
      <c r="RQK116" s="230"/>
      <c r="RQL116" s="230"/>
      <c r="RQM116" s="230"/>
      <c r="RQN116" s="230"/>
      <c r="RQO116" s="230"/>
      <c r="RQP116" s="230"/>
      <c r="RQQ116" s="230"/>
      <c r="RQR116" s="230"/>
      <c r="RQS116" s="230"/>
      <c r="RQT116" s="230"/>
      <c r="RQU116" s="230"/>
      <c r="RQV116" s="230"/>
      <c r="RQW116" s="230"/>
      <c r="RQX116" s="230"/>
      <c r="RQY116" s="230"/>
      <c r="RQZ116" s="230"/>
      <c r="RRA116" s="230"/>
      <c r="RRB116" s="230"/>
      <c r="RRC116" s="230"/>
      <c r="RRD116" s="230"/>
      <c r="RRE116" s="230"/>
      <c r="RRF116" s="230"/>
      <c r="RRG116" s="230"/>
      <c r="RRH116" s="230"/>
      <c r="RRI116" s="230"/>
      <c r="RRJ116" s="230"/>
      <c r="RRK116" s="230"/>
      <c r="RRL116" s="230"/>
      <c r="RRM116" s="230"/>
      <c r="RRN116" s="230"/>
      <c r="RRO116" s="230"/>
      <c r="RRP116" s="230"/>
      <c r="RRQ116" s="230"/>
      <c r="RRR116" s="230"/>
      <c r="RRS116" s="230"/>
      <c r="RRT116" s="230"/>
      <c r="RRU116" s="230"/>
      <c r="RRV116" s="230"/>
      <c r="RRW116" s="230"/>
      <c r="RRX116" s="230"/>
      <c r="RRY116" s="230"/>
      <c r="RRZ116" s="230"/>
      <c r="RSA116" s="230"/>
      <c r="RSB116" s="230"/>
      <c r="RSC116" s="230"/>
      <c r="RSD116" s="230"/>
      <c r="RSE116" s="230"/>
      <c r="RSF116" s="230"/>
      <c r="RSG116" s="230"/>
      <c r="RSH116" s="230"/>
      <c r="RSI116" s="230"/>
      <c r="RSJ116" s="230"/>
      <c r="RSK116" s="230"/>
      <c r="RSL116" s="230"/>
      <c r="RSM116" s="230"/>
      <c r="RSN116" s="230"/>
      <c r="RSO116" s="230"/>
      <c r="RSP116" s="230"/>
      <c r="RSQ116" s="230"/>
      <c r="RSR116" s="230"/>
      <c r="RSS116" s="230"/>
      <c r="RST116" s="230"/>
      <c r="RSU116" s="230"/>
      <c r="RSV116" s="230"/>
      <c r="RSW116" s="230"/>
      <c r="RSX116" s="230"/>
      <c r="RSY116" s="230"/>
      <c r="RSZ116" s="230"/>
      <c r="RTA116" s="230"/>
      <c r="RTB116" s="230"/>
      <c r="RTC116" s="230"/>
      <c r="RTD116" s="230"/>
      <c r="RTE116" s="230"/>
      <c r="RTF116" s="230"/>
      <c r="RTG116" s="230"/>
      <c r="RTH116" s="230"/>
      <c r="RTI116" s="230"/>
      <c r="RTJ116" s="230"/>
      <c r="RTK116" s="230"/>
      <c r="RTL116" s="230"/>
      <c r="RTM116" s="230"/>
      <c r="RTN116" s="230"/>
      <c r="RTO116" s="230"/>
      <c r="RTP116" s="230"/>
      <c r="RTQ116" s="230"/>
      <c r="RTR116" s="230"/>
      <c r="RTS116" s="230"/>
      <c r="RTT116" s="230"/>
      <c r="RTU116" s="230"/>
      <c r="RTV116" s="230"/>
      <c r="RTW116" s="230"/>
      <c r="RTX116" s="230"/>
      <c r="RTY116" s="230"/>
      <c r="RTZ116" s="230"/>
      <c r="RUA116" s="230"/>
      <c r="RUB116" s="230"/>
      <c r="RUC116" s="230"/>
      <c r="RUD116" s="230"/>
      <c r="RUE116" s="230"/>
      <c r="RUF116" s="230"/>
      <c r="RUG116" s="230"/>
      <c r="RUH116" s="230"/>
      <c r="RUI116" s="230"/>
      <c r="RUJ116" s="230"/>
      <c r="RUK116" s="230"/>
      <c r="RUL116" s="230"/>
      <c r="RUM116" s="230"/>
      <c r="RUN116" s="230"/>
      <c r="RUO116" s="230"/>
      <c r="RUP116" s="230"/>
      <c r="RUQ116" s="230"/>
      <c r="RUR116" s="230"/>
      <c r="RUS116" s="230"/>
      <c r="RUT116" s="230"/>
      <c r="RUU116" s="230"/>
      <c r="RUV116" s="230"/>
      <c r="RUW116" s="230"/>
      <c r="RUX116" s="230"/>
      <c r="RUY116" s="230"/>
      <c r="RUZ116" s="230"/>
      <c r="RVA116" s="230"/>
      <c r="RVB116" s="230"/>
      <c r="RVC116" s="230"/>
      <c r="RVD116" s="230"/>
      <c r="RVE116" s="230"/>
      <c r="RVF116" s="230"/>
      <c r="RVG116" s="230"/>
      <c r="RVH116" s="230"/>
      <c r="RVI116" s="230"/>
      <c r="RVJ116" s="230"/>
      <c r="RVK116" s="230"/>
      <c r="RVL116" s="230"/>
      <c r="RVM116" s="230"/>
      <c r="RVN116" s="230"/>
      <c r="RVO116" s="230"/>
      <c r="RVP116" s="230"/>
      <c r="RVQ116" s="230"/>
      <c r="RVR116" s="230"/>
      <c r="RVS116" s="230"/>
      <c r="RVT116" s="230"/>
      <c r="RVU116" s="230"/>
      <c r="RVV116" s="230"/>
      <c r="RVW116" s="230"/>
      <c r="RVX116" s="230"/>
      <c r="RVY116" s="230"/>
      <c r="RVZ116" s="230"/>
      <c r="RWA116" s="230"/>
      <c r="RWB116" s="230"/>
      <c r="RWC116" s="230"/>
      <c r="RWD116" s="230"/>
      <c r="RWE116" s="230"/>
      <c r="RWF116" s="230"/>
      <c r="RWG116" s="230"/>
      <c r="RWH116" s="230"/>
      <c r="RWI116" s="230"/>
      <c r="RWJ116" s="230"/>
      <c r="RWK116" s="230"/>
      <c r="RWL116" s="230"/>
      <c r="RWM116" s="230"/>
      <c r="RWN116" s="230"/>
      <c r="RWO116" s="230"/>
      <c r="RWP116" s="230"/>
      <c r="RWQ116" s="230"/>
      <c r="RWR116" s="230"/>
      <c r="RWS116" s="230"/>
      <c r="RWT116" s="230"/>
      <c r="RWU116" s="230"/>
      <c r="RWV116" s="230"/>
      <c r="RWW116" s="230"/>
      <c r="RWX116" s="230"/>
      <c r="RWY116" s="230"/>
      <c r="RWZ116" s="230"/>
      <c r="RXA116" s="230"/>
      <c r="RXB116" s="230"/>
      <c r="RXC116" s="230"/>
      <c r="RXD116" s="230"/>
      <c r="RXE116" s="230"/>
      <c r="RXF116" s="230"/>
      <c r="RXG116" s="230"/>
      <c r="RXH116" s="230"/>
      <c r="RXI116" s="230"/>
      <c r="RXJ116" s="230"/>
      <c r="RXK116" s="230"/>
      <c r="RXL116" s="230"/>
      <c r="RXM116" s="230"/>
      <c r="RXN116" s="230"/>
      <c r="RXO116" s="230"/>
      <c r="RXP116" s="230"/>
      <c r="RXQ116" s="230"/>
      <c r="RXR116" s="230"/>
      <c r="RXS116" s="230"/>
      <c r="RXT116" s="230"/>
      <c r="RXU116" s="230"/>
      <c r="RXV116" s="230"/>
      <c r="RXW116" s="230"/>
      <c r="RXX116" s="230"/>
      <c r="RXY116" s="230"/>
      <c r="RXZ116" s="230"/>
      <c r="RYA116" s="230"/>
      <c r="RYB116" s="230"/>
      <c r="RYC116" s="230"/>
      <c r="RYD116" s="230"/>
      <c r="RYE116" s="230"/>
      <c r="RYF116" s="230"/>
      <c r="RYG116" s="230"/>
      <c r="RYH116" s="230"/>
      <c r="RYI116" s="230"/>
      <c r="RYJ116" s="230"/>
      <c r="RYK116" s="230"/>
      <c r="RYL116" s="230"/>
      <c r="RYM116" s="230"/>
      <c r="RYN116" s="230"/>
      <c r="RYO116" s="230"/>
      <c r="RYP116" s="230"/>
      <c r="RYQ116" s="230"/>
      <c r="RYR116" s="230"/>
      <c r="RYS116" s="230"/>
      <c r="RYT116" s="230"/>
      <c r="RYU116" s="230"/>
      <c r="RYV116" s="230"/>
      <c r="RYW116" s="230"/>
      <c r="RYX116" s="230"/>
      <c r="RYY116" s="230"/>
      <c r="RYZ116" s="230"/>
      <c r="RZA116" s="230"/>
      <c r="RZB116" s="230"/>
      <c r="RZC116" s="230"/>
      <c r="RZD116" s="230"/>
      <c r="RZE116" s="230"/>
      <c r="RZF116" s="230"/>
      <c r="RZG116" s="230"/>
      <c r="RZH116" s="230"/>
      <c r="RZI116" s="230"/>
      <c r="RZJ116" s="230"/>
      <c r="RZK116" s="230"/>
      <c r="RZL116" s="230"/>
      <c r="RZM116" s="230"/>
      <c r="RZN116" s="230"/>
      <c r="RZO116" s="230"/>
      <c r="RZP116" s="230"/>
      <c r="RZQ116" s="230"/>
      <c r="RZR116" s="230"/>
      <c r="RZS116" s="230"/>
      <c r="RZT116" s="230"/>
      <c r="RZU116" s="230"/>
      <c r="RZV116" s="230"/>
      <c r="RZW116" s="230"/>
      <c r="RZX116" s="230"/>
      <c r="RZY116" s="230"/>
      <c r="RZZ116" s="230"/>
      <c r="SAA116" s="230"/>
      <c r="SAB116" s="230"/>
      <c r="SAC116" s="230"/>
      <c r="SAD116" s="230"/>
      <c r="SAE116" s="230"/>
      <c r="SAF116" s="230"/>
      <c r="SAG116" s="230"/>
      <c r="SAH116" s="230"/>
      <c r="SAI116" s="230"/>
      <c r="SAJ116" s="230"/>
      <c r="SAK116" s="230"/>
      <c r="SAL116" s="230"/>
      <c r="SAM116" s="230"/>
      <c r="SAN116" s="230"/>
      <c r="SAO116" s="230"/>
      <c r="SAP116" s="230"/>
      <c r="SAQ116" s="230"/>
      <c r="SAR116" s="230"/>
      <c r="SAS116" s="230"/>
      <c r="SAT116" s="230"/>
      <c r="SAU116" s="230"/>
      <c r="SAV116" s="230"/>
      <c r="SAW116" s="230"/>
      <c r="SAX116" s="230"/>
      <c r="SAY116" s="230"/>
      <c r="SAZ116" s="230"/>
      <c r="SBA116" s="230"/>
      <c r="SBB116" s="230"/>
      <c r="SBC116" s="230"/>
      <c r="SBD116" s="230"/>
      <c r="SBE116" s="230"/>
      <c r="SBF116" s="230"/>
      <c r="SBG116" s="230"/>
      <c r="SBH116" s="230"/>
      <c r="SBI116" s="230"/>
      <c r="SBJ116" s="230"/>
      <c r="SBK116" s="230"/>
      <c r="SBL116" s="230"/>
      <c r="SBM116" s="230"/>
      <c r="SBN116" s="230"/>
      <c r="SBO116" s="230"/>
      <c r="SBP116" s="230"/>
      <c r="SBQ116" s="230"/>
      <c r="SBR116" s="230"/>
      <c r="SBS116" s="230"/>
      <c r="SBT116" s="230"/>
      <c r="SBU116" s="230"/>
      <c r="SBV116" s="230"/>
      <c r="SBW116" s="230"/>
      <c r="SBX116" s="230"/>
      <c r="SBY116" s="230"/>
      <c r="SBZ116" s="230"/>
      <c r="SCA116" s="230"/>
      <c r="SCB116" s="230"/>
      <c r="SCC116" s="230"/>
      <c r="SCD116" s="230"/>
      <c r="SCE116" s="230"/>
      <c r="SCF116" s="230"/>
      <c r="SCG116" s="230"/>
      <c r="SCH116" s="230"/>
      <c r="SCI116" s="230"/>
      <c r="SCJ116" s="230"/>
      <c r="SCK116" s="230"/>
      <c r="SCL116" s="230"/>
      <c r="SCM116" s="230"/>
      <c r="SCN116" s="230"/>
      <c r="SCO116" s="230"/>
      <c r="SCP116" s="230"/>
      <c r="SCQ116" s="230"/>
      <c r="SCR116" s="230"/>
      <c r="SCS116" s="230"/>
      <c r="SCT116" s="230"/>
      <c r="SCU116" s="230"/>
      <c r="SCV116" s="230"/>
      <c r="SCW116" s="230"/>
      <c r="SCX116" s="230"/>
      <c r="SCY116" s="230"/>
      <c r="SCZ116" s="230"/>
      <c r="SDA116" s="230"/>
      <c r="SDB116" s="230"/>
      <c r="SDC116" s="230"/>
      <c r="SDD116" s="230"/>
      <c r="SDE116" s="230"/>
      <c r="SDF116" s="230"/>
      <c r="SDG116" s="230"/>
      <c r="SDH116" s="230"/>
      <c r="SDI116" s="230"/>
      <c r="SDJ116" s="230"/>
      <c r="SDK116" s="230"/>
      <c r="SDL116" s="230"/>
      <c r="SDM116" s="230"/>
      <c r="SDN116" s="230"/>
      <c r="SDO116" s="230"/>
      <c r="SDP116" s="230"/>
      <c r="SDQ116" s="230"/>
      <c r="SDR116" s="230"/>
      <c r="SDS116" s="230"/>
      <c r="SDT116" s="230"/>
      <c r="SDU116" s="230"/>
      <c r="SDV116" s="230"/>
      <c r="SDW116" s="230"/>
      <c r="SDX116" s="230"/>
      <c r="SDY116" s="230"/>
      <c r="SDZ116" s="230"/>
      <c r="SEA116" s="230"/>
      <c r="SEB116" s="230"/>
      <c r="SEC116" s="230"/>
      <c r="SED116" s="230"/>
      <c r="SEE116" s="230"/>
      <c r="SEF116" s="230"/>
      <c r="SEG116" s="230"/>
      <c r="SEH116" s="230"/>
      <c r="SEI116" s="230"/>
      <c r="SEJ116" s="230"/>
      <c r="SEK116" s="230"/>
      <c r="SEL116" s="230"/>
      <c r="SEM116" s="230"/>
      <c r="SEN116" s="230"/>
      <c r="SEO116" s="230"/>
      <c r="SEP116" s="230"/>
      <c r="SEQ116" s="230"/>
      <c r="SER116" s="230"/>
      <c r="SES116" s="230"/>
      <c r="SET116" s="230"/>
      <c r="SEU116" s="230"/>
      <c r="SEV116" s="230"/>
      <c r="SEW116" s="230"/>
      <c r="SEX116" s="230"/>
      <c r="SEY116" s="230"/>
      <c r="SEZ116" s="230"/>
      <c r="SFA116" s="230"/>
      <c r="SFB116" s="230"/>
      <c r="SFC116" s="230"/>
      <c r="SFD116" s="230"/>
      <c r="SFE116" s="230"/>
      <c r="SFF116" s="230"/>
      <c r="SFG116" s="230"/>
      <c r="SFH116" s="230"/>
      <c r="SFI116" s="230"/>
      <c r="SFJ116" s="230"/>
      <c r="SFK116" s="230"/>
      <c r="SFL116" s="230"/>
      <c r="SFM116" s="230"/>
      <c r="SFN116" s="230"/>
      <c r="SFO116" s="230"/>
      <c r="SFP116" s="230"/>
      <c r="SFQ116" s="230"/>
      <c r="SFR116" s="230"/>
      <c r="SFS116" s="230"/>
      <c r="SFT116" s="230"/>
      <c r="SFU116" s="230"/>
      <c r="SFV116" s="230"/>
      <c r="SFW116" s="230"/>
      <c r="SFX116" s="230"/>
      <c r="SFY116" s="230"/>
      <c r="SFZ116" s="230"/>
      <c r="SGA116" s="230"/>
      <c r="SGB116" s="230"/>
      <c r="SGC116" s="230"/>
      <c r="SGD116" s="230"/>
      <c r="SGE116" s="230"/>
      <c r="SGF116" s="230"/>
      <c r="SGG116" s="230"/>
      <c r="SGH116" s="230"/>
      <c r="SGI116" s="230"/>
      <c r="SGJ116" s="230"/>
      <c r="SGK116" s="230"/>
      <c r="SGL116" s="230"/>
      <c r="SGM116" s="230"/>
      <c r="SGN116" s="230"/>
      <c r="SGO116" s="230"/>
      <c r="SGP116" s="230"/>
      <c r="SGQ116" s="230"/>
      <c r="SGR116" s="230"/>
      <c r="SGS116" s="230"/>
      <c r="SGT116" s="230"/>
      <c r="SGU116" s="230"/>
      <c r="SGV116" s="230"/>
      <c r="SGW116" s="230"/>
      <c r="SGX116" s="230"/>
      <c r="SGY116" s="230"/>
      <c r="SGZ116" s="230"/>
      <c r="SHA116" s="230"/>
      <c r="SHB116" s="230"/>
      <c r="SHC116" s="230"/>
      <c r="SHD116" s="230"/>
      <c r="SHE116" s="230"/>
      <c r="SHF116" s="230"/>
      <c r="SHG116" s="230"/>
      <c r="SHH116" s="230"/>
      <c r="SHI116" s="230"/>
      <c r="SHJ116" s="230"/>
      <c r="SHK116" s="230"/>
      <c r="SHL116" s="230"/>
      <c r="SHM116" s="230"/>
      <c r="SHN116" s="230"/>
      <c r="SHO116" s="230"/>
      <c r="SHP116" s="230"/>
      <c r="SHQ116" s="230"/>
      <c r="SHR116" s="230"/>
      <c r="SHS116" s="230"/>
      <c r="SHT116" s="230"/>
      <c r="SHU116" s="230"/>
      <c r="SHV116" s="230"/>
      <c r="SHW116" s="230"/>
      <c r="SHX116" s="230"/>
      <c r="SHY116" s="230"/>
      <c r="SHZ116" s="230"/>
      <c r="SIA116" s="230"/>
      <c r="SIB116" s="230"/>
      <c r="SIC116" s="230"/>
      <c r="SID116" s="230"/>
      <c r="SIE116" s="230"/>
      <c r="SIF116" s="230"/>
      <c r="SIG116" s="230"/>
      <c r="SIH116" s="230"/>
      <c r="SII116" s="230"/>
      <c r="SIJ116" s="230"/>
      <c r="SIK116" s="230"/>
      <c r="SIL116" s="230"/>
      <c r="SIM116" s="230"/>
      <c r="SIN116" s="230"/>
      <c r="SIO116" s="230"/>
      <c r="SIP116" s="230"/>
      <c r="SIQ116" s="230"/>
      <c r="SIR116" s="230"/>
      <c r="SIS116" s="230"/>
      <c r="SIT116" s="230"/>
      <c r="SIU116" s="230"/>
      <c r="SIV116" s="230"/>
      <c r="SIW116" s="230"/>
      <c r="SIX116" s="230"/>
      <c r="SIY116" s="230"/>
      <c r="SIZ116" s="230"/>
      <c r="SJA116" s="230"/>
      <c r="SJB116" s="230"/>
      <c r="SJC116" s="230"/>
      <c r="SJD116" s="230"/>
      <c r="SJE116" s="230"/>
      <c r="SJF116" s="230"/>
      <c r="SJG116" s="230"/>
      <c r="SJH116" s="230"/>
      <c r="SJI116" s="230"/>
      <c r="SJJ116" s="230"/>
      <c r="SJK116" s="230"/>
      <c r="SJL116" s="230"/>
      <c r="SJM116" s="230"/>
      <c r="SJN116" s="230"/>
      <c r="SJO116" s="230"/>
      <c r="SJP116" s="230"/>
      <c r="SJQ116" s="230"/>
      <c r="SJR116" s="230"/>
      <c r="SJS116" s="230"/>
      <c r="SJT116" s="230"/>
      <c r="SJU116" s="230"/>
      <c r="SJV116" s="230"/>
      <c r="SJW116" s="230"/>
      <c r="SJX116" s="230"/>
      <c r="SJY116" s="230"/>
      <c r="SJZ116" s="230"/>
      <c r="SKA116" s="230"/>
      <c r="SKB116" s="230"/>
      <c r="SKC116" s="230"/>
      <c r="SKD116" s="230"/>
      <c r="SKE116" s="230"/>
      <c r="SKF116" s="230"/>
      <c r="SKG116" s="230"/>
      <c r="SKH116" s="230"/>
      <c r="SKI116" s="230"/>
      <c r="SKJ116" s="230"/>
      <c r="SKK116" s="230"/>
      <c r="SKL116" s="230"/>
      <c r="SKM116" s="230"/>
      <c r="SKN116" s="230"/>
      <c r="SKO116" s="230"/>
      <c r="SKP116" s="230"/>
      <c r="SKQ116" s="230"/>
      <c r="SKR116" s="230"/>
      <c r="SKS116" s="230"/>
      <c r="SKT116" s="230"/>
      <c r="SKU116" s="230"/>
      <c r="SKV116" s="230"/>
      <c r="SKW116" s="230"/>
      <c r="SKX116" s="230"/>
      <c r="SKY116" s="230"/>
      <c r="SKZ116" s="230"/>
      <c r="SLA116" s="230"/>
      <c r="SLB116" s="230"/>
      <c r="SLC116" s="230"/>
      <c r="SLD116" s="230"/>
      <c r="SLE116" s="230"/>
      <c r="SLF116" s="230"/>
      <c r="SLG116" s="230"/>
      <c r="SLH116" s="230"/>
      <c r="SLI116" s="230"/>
      <c r="SLJ116" s="230"/>
      <c r="SLK116" s="230"/>
      <c r="SLL116" s="230"/>
      <c r="SLM116" s="230"/>
      <c r="SLN116" s="230"/>
      <c r="SLO116" s="230"/>
      <c r="SLP116" s="230"/>
      <c r="SLQ116" s="230"/>
      <c r="SLR116" s="230"/>
      <c r="SLS116" s="230"/>
      <c r="SLT116" s="230"/>
      <c r="SLU116" s="230"/>
      <c r="SLV116" s="230"/>
      <c r="SLW116" s="230"/>
      <c r="SLX116" s="230"/>
      <c r="SLY116" s="230"/>
      <c r="SLZ116" s="230"/>
      <c r="SMA116" s="230"/>
      <c r="SMB116" s="230"/>
      <c r="SMC116" s="230"/>
      <c r="SMD116" s="230"/>
      <c r="SME116" s="230"/>
      <c r="SMF116" s="230"/>
      <c r="SMG116" s="230"/>
      <c r="SMH116" s="230"/>
      <c r="SMI116" s="230"/>
      <c r="SMJ116" s="230"/>
      <c r="SMK116" s="230"/>
      <c r="SML116" s="230"/>
      <c r="SMM116" s="230"/>
      <c r="SMN116" s="230"/>
      <c r="SMO116" s="230"/>
      <c r="SMP116" s="230"/>
      <c r="SMQ116" s="230"/>
      <c r="SMR116" s="230"/>
      <c r="SMS116" s="230"/>
      <c r="SMT116" s="230"/>
      <c r="SMU116" s="230"/>
      <c r="SMV116" s="230"/>
      <c r="SMW116" s="230"/>
      <c r="SMX116" s="230"/>
      <c r="SMY116" s="230"/>
      <c r="SMZ116" s="230"/>
      <c r="SNA116" s="230"/>
      <c r="SNB116" s="230"/>
      <c r="SNC116" s="230"/>
      <c r="SND116" s="230"/>
      <c r="SNE116" s="230"/>
      <c r="SNF116" s="230"/>
      <c r="SNG116" s="230"/>
      <c r="SNH116" s="230"/>
      <c r="SNI116" s="230"/>
      <c r="SNJ116" s="230"/>
      <c r="SNK116" s="230"/>
      <c r="SNL116" s="230"/>
      <c r="SNM116" s="230"/>
      <c r="SNN116" s="230"/>
      <c r="SNO116" s="230"/>
      <c r="SNP116" s="230"/>
      <c r="SNQ116" s="230"/>
      <c r="SNR116" s="230"/>
      <c r="SNS116" s="230"/>
      <c r="SNT116" s="230"/>
      <c r="SNU116" s="230"/>
      <c r="SNV116" s="230"/>
      <c r="SNW116" s="230"/>
      <c r="SNX116" s="230"/>
      <c r="SNY116" s="230"/>
      <c r="SNZ116" s="230"/>
      <c r="SOA116" s="230"/>
      <c r="SOB116" s="230"/>
      <c r="SOC116" s="230"/>
      <c r="SOD116" s="230"/>
      <c r="SOE116" s="230"/>
      <c r="SOF116" s="230"/>
      <c r="SOG116" s="230"/>
      <c r="SOH116" s="230"/>
      <c r="SOI116" s="230"/>
      <c r="SOJ116" s="230"/>
      <c r="SOK116" s="230"/>
      <c r="SOL116" s="230"/>
      <c r="SOM116" s="230"/>
      <c r="SON116" s="230"/>
      <c r="SOO116" s="230"/>
      <c r="SOP116" s="230"/>
      <c r="SOQ116" s="230"/>
      <c r="SOR116" s="230"/>
      <c r="SOS116" s="230"/>
      <c r="SOT116" s="230"/>
      <c r="SOU116" s="230"/>
      <c r="SOV116" s="230"/>
      <c r="SOW116" s="230"/>
      <c r="SOX116" s="230"/>
      <c r="SOY116" s="230"/>
      <c r="SOZ116" s="230"/>
      <c r="SPA116" s="230"/>
      <c r="SPB116" s="230"/>
      <c r="SPC116" s="230"/>
      <c r="SPD116" s="230"/>
      <c r="SPE116" s="230"/>
      <c r="SPF116" s="230"/>
      <c r="SPG116" s="230"/>
      <c r="SPH116" s="230"/>
      <c r="SPI116" s="230"/>
      <c r="SPJ116" s="230"/>
      <c r="SPK116" s="230"/>
      <c r="SPL116" s="230"/>
      <c r="SPM116" s="230"/>
      <c r="SPN116" s="230"/>
      <c r="SPO116" s="230"/>
      <c r="SPP116" s="230"/>
      <c r="SPQ116" s="230"/>
      <c r="SPR116" s="230"/>
      <c r="SPS116" s="230"/>
      <c r="SPT116" s="230"/>
      <c r="SPU116" s="230"/>
      <c r="SPV116" s="230"/>
      <c r="SPW116" s="230"/>
      <c r="SPX116" s="230"/>
      <c r="SPY116" s="230"/>
      <c r="SPZ116" s="230"/>
      <c r="SQA116" s="230"/>
      <c r="SQB116" s="230"/>
      <c r="SQC116" s="230"/>
      <c r="SQD116" s="230"/>
      <c r="SQE116" s="230"/>
      <c r="SQF116" s="230"/>
      <c r="SQG116" s="230"/>
      <c r="SQH116" s="230"/>
      <c r="SQI116" s="230"/>
      <c r="SQJ116" s="230"/>
      <c r="SQK116" s="230"/>
      <c r="SQL116" s="230"/>
      <c r="SQM116" s="230"/>
      <c r="SQN116" s="230"/>
      <c r="SQO116" s="230"/>
      <c r="SQP116" s="230"/>
      <c r="SQQ116" s="230"/>
      <c r="SQR116" s="230"/>
      <c r="SQS116" s="230"/>
      <c r="SQT116" s="230"/>
      <c r="SQU116" s="230"/>
      <c r="SQV116" s="230"/>
      <c r="SQW116" s="230"/>
      <c r="SQX116" s="230"/>
      <c r="SQY116" s="230"/>
      <c r="SQZ116" s="230"/>
      <c r="SRA116" s="230"/>
      <c r="SRB116" s="230"/>
      <c r="SRC116" s="230"/>
      <c r="SRD116" s="230"/>
      <c r="SRE116" s="230"/>
      <c r="SRF116" s="230"/>
      <c r="SRG116" s="230"/>
      <c r="SRH116" s="230"/>
      <c r="SRI116" s="230"/>
      <c r="SRJ116" s="230"/>
      <c r="SRK116" s="230"/>
      <c r="SRL116" s="230"/>
      <c r="SRM116" s="230"/>
      <c r="SRN116" s="230"/>
      <c r="SRO116" s="230"/>
      <c r="SRP116" s="230"/>
      <c r="SRQ116" s="230"/>
      <c r="SRR116" s="230"/>
      <c r="SRS116" s="230"/>
      <c r="SRT116" s="230"/>
      <c r="SRU116" s="230"/>
      <c r="SRV116" s="230"/>
      <c r="SRW116" s="230"/>
      <c r="SRX116" s="230"/>
      <c r="SRY116" s="230"/>
      <c r="SRZ116" s="230"/>
      <c r="SSA116" s="230"/>
      <c r="SSB116" s="230"/>
      <c r="SSC116" s="230"/>
      <c r="SSD116" s="230"/>
      <c r="SSE116" s="230"/>
      <c r="SSF116" s="230"/>
      <c r="SSG116" s="230"/>
      <c r="SSH116" s="230"/>
      <c r="SSI116" s="230"/>
      <c r="SSJ116" s="230"/>
      <c r="SSK116" s="230"/>
      <c r="SSL116" s="230"/>
      <c r="SSM116" s="230"/>
      <c r="SSN116" s="230"/>
      <c r="SSO116" s="230"/>
      <c r="SSP116" s="230"/>
      <c r="SSQ116" s="230"/>
      <c r="SSR116" s="230"/>
      <c r="SSS116" s="230"/>
      <c r="SST116" s="230"/>
      <c r="SSU116" s="230"/>
      <c r="SSV116" s="230"/>
      <c r="SSW116" s="230"/>
      <c r="SSX116" s="230"/>
      <c r="SSY116" s="230"/>
      <c r="SSZ116" s="230"/>
      <c r="STA116" s="230"/>
      <c r="STB116" s="230"/>
      <c r="STC116" s="230"/>
      <c r="STD116" s="230"/>
      <c r="STE116" s="230"/>
      <c r="STF116" s="230"/>
      <c r="STG116" s="230"/>
      <c r="STH116" s="230"/>
      <c r="STI116" s="230"/>
      <c r="STJ116" s="230"/>
      <c r="STK116" s="230"/>
      <c r="STL116" s="230"/>
      <c r="STM116" s="230"/>
      <c r="STN116" s="230"/>
      <c r="STO116" s="230"/>
      <c r="STP116" s="230"/>
      <c r="STQ116" s="230"/>
      <c r="STR116" s="230"/>
      <c r="STS116" s="230"/>
      <c r="STT116" s="230"/>
      <c r="STU116" s="230"/>
      <c r="STV116" s="230"/>
      <c r="STW116" s="230"/>
      <c r="STX116" s="230"/>
      <c r="STY116" s="230"/>
      <c r="STZ116" s="230"/>
      <c r="SUA116" s="230"/>
      <c r="SUB116" s="230"/>
      <c r="SUC116" s="230"/>
      <c r="SUD116" s="230"/>
      <c r="SUE116" s="230"/>
      <c r="SUF116" s="230"/>
      <c r="SUG116" s="230"/>
      <c r="SUH116" s="230"/>
      <c r="SUI116" s="230"/>
      <c r="SUJ116" s="230"/>
      <c r="SUK116" s="230"/>
      <c r="SUL116" s="230"/>
      <c r="SUM116" s="230"/>
      <c r="SUN116" s="230"/>
      <c r="SUO116" s="230"/>
      <c r="SUP116" s="230"/>
      <c r="SUQ116" s="230"/>
      <c r="SUR116" s="230"/>
      <c r="SUS116" s="230"/>
      <c r="SUT116" s="230"/>
      <c r="SUU116" s="230"/>
      <c r="SUV116" s="230"/>
      <c r="SUW116" s="230"/>
      <c r="SUX116" s="230"/>
      <c r="SUY116" s="230"/>
      <c r="SUZ116" s="230"/>
      <c r="SVA116" s="230"/>
      <c r="SVB116" s="230"/>
      <c r="SVC116" s="230"/>
      <c r="SVD116" s="230"/>
      <c r="SVE116" s="230"/>
      <c r="SVF116" s="230"/>
      <c r="SVG116" s="230"/>
      <c r="SVH116" s="230"/>
      <c r="SVI116" s="230"/>
      <c r="SVJ116" s="230"/>
      <c r="SVK116" s="230"/>
      <c r="SVL116" s="230"/>
      <c r="SVM116" s="230"/>
      <c r="SVN116" s="230"/>
      <c r="SVO116" s="230"/>
      <c r="SVP116" s="230"/>
      <c r="SVQ116" s="230"/>
      <c r="SVR116" s="230"/>
      <c r="SVS116" s="230"/>
      <c r="SVT116" s="230"/>
      <c r="SVU116" s="230"/>
      <c r="SVV116" s="230"/>
      <c r="SVW116" s="230"/>
      <c r="SVX116" s="230"/>
      <c r="SVY116" s="230"/>
      <c r="SVZ116" s="230"/>
      <c r="SWA116" s="230"/>
      <c r="SWB116" s="230"/>
      <c r="SWC116" s="230"/>
      <c r="SWD116" s="230"/>
      <c r="SWE116" s="230"/>
      <c r="SWF116" s="230"/>
      <c r="SWG116" s="230"/>
      <c r="SWH116" s="230"/>
      <c r="SWI116" s="230"/>
      <c r="SWJ116" s="230"/>
      <c r="SWK116" s="230"/>
      <c r="SWL116" s="230"/>
      <c r="SWM116" s="230"/>
      <c r="SWN116" s="230"/>
      <c r="SWO116" s="230"/>
      <c r="SWP116" s="230"/>
      <c r="SWQ116" s="230"/>
      <c r="SWR116" s="230"/>
      <c r="SWS116" s="230"/>
      <c r="SWT116" s="230"/>
      <c r="SWU116" s="230"/>
      <c r="SWV116" s="230"/>
      <c r="SWW116" s="230"/>
      <c r="SWX116" s="230"/>
      <c r="SWY116" s="230"/>
      <c r="SWZ116" s="230"/>
      <c r="SXA116" s="230"/>
      <c r="SXB116" s="230"/>
      <c r="SXC116" s="230"/>
      <c r="SXD116" s="230"/>
      <c r="SXE116" s="230"/>
      <c r="SXF116" s="230"/>
      <c r="SXG116" s="230"/>
      <c r="SXH116" s="230"/>
      <c r="SXI116" s="230"/>
      <c r="SXJ116" s="230"/>
      <c r="SXK116" s="230"/>
      <c r="SXL116" s="230"/>
      <c r="SXM116" s="230"/>
      <c r="SXN116" s="230"/>
      <c r="SXO116" s="230"/>
      <c r="SXP116" s="230"/>
      <c r="SXQ116" s="230"/>
      <c r="SXR116" s="230"/>
      <c r="SXS116" s="230"/>
      <c r="SXT116" s="230"/>
      <c r="SXU116" s="230"/>
      <c r="SXV116" s="230"/>
      <c r="SXW116" s="230"/>
      <c r="SXX116" s="230"/>
      <c r="SXY116" s="230"/>
      <c r="SXZ116" s="230"/>
      <c r="SYA116" s="230"/>
      <c r="SYB116" s="230"/>
      <c r="SYC116" s="230"/>
      <c r="SYD116" s="230"/>
      <c r="SYE116" s="230"/>
      <c r="SYF116" s="230"/>
      <c r="SYG116" s="230"/>
      <c r="SYH116" s="230"/>
      <c r="SYI116" s="230"/>
      <c r="SYJ116" s="230"/>
      <c r="SYK116" s="230"/>
      <c r="SYL116" s="230"/>
      <c r="SYM116" s="230"/>
      <c r="SYN116" s="230"/>
      <c r="SYO116" s="230"/>
      <c r="SYP116" s="230"/>
      <c r="SYQ116" s="230"/>
      <c r="SYR116" s="230"/>
      <c r="SYS116" s="230"/>
      <c r="SYT116" s="230"/>
      <c r="SYU116" s="230"/>
      <c r="SYV116" s="230"/>
      <c r="SYW116" s="230"/>
      <c r="SYX116" s="230"/>
      <c r="SYY116" s="230"/>
      <c r="SYZ116" s="230"/>
      <c r="SZA116" s="230"/>
      <c r="SZB116" s="230"/>
      <c r="SZC116" s="230"/>
      <c r="SZD116" s="230"/>
      <c r="SZE116" s="230"/>
      <c r="SZF116" s="230"/>
      <c r="SZG116" s="230"/>
      <c r="SZH116" s="230"/>
      <c r="SZI116" s="230"/>
      <c r="SZJ116" s="230"/>
      <c r="SZK116" s="230"/>
      <c r="SZL116" s="230"/>
      <c r="SZM116" s="230"/>
      <c r="SZN116" s="230"/>
      <c r="SZO116" s="230"/>
      <c r="SZP116" s="230"/>
      <c r="SZQ116" s="230"/>
      <c r="SZR116" s="230"/>
      <c r="SZS116" s="230"/>
      <c r="SZT116" s="230"/>
      <c r="SZU116" s="230"/>
      <c r="SZV116" s="230"/>
      <c r="SZW116" s="230"/>
      <c r="SZX116" s="230"/>
      <c r="SZY116" s="230"/>
      <c r="SZZ116" s="230"/>
      <c r="TAA116" s="230"/>
      <c r="TAB116" s="230"/>
      <c r="TAC116" s="230"/>
      <c r="TAD116" s="230"/>
      <c r="TAE116" s="230"/>
      <c r="TAF116" s="230"/>
      <c r="TAG116" s="230"/>
      <c r="TAH116" s="230"/>
      <c r="TAI116" s="230"/>
      <c r="TAJ116" s="230"/>
      <c r="TAK116" s="230"/>
      <c r="TAL116" s="230"/>
      <c r="TAM116" s="230"/>
      <c r="TAN116" s="230"/>
      <c r="TAO116" s="230"/>
      <c r="TAP116" s="230"/>
      <c r="TAQ116" s="230"/>
      <c r="TAR116" s="230"/>
      <c r="TAS116" s="230"/>
      <c r="TAT116" s="230"/>
      <c r="TAU116" s="230"/>
      <c r="TAV116" s="230"/>
      <c r="TAW116" s="230"/>
      <c r="TAX116" s="230"/>
      <c r="TAY116" s="230"/>
      <c r="TAZ116" s="230"/>
      <c r="TBA116" s="230"/>
      <c r="TBB116" s="230"/>
      <c r="TBC116" s="230"/>
      <c r="TBD116" s="230"/>
      <c r="TBE116" s="230"/>
      <c r="TBF116" s="230"/>
      <c r="TBG116" s="230"/>
      <c r="TBH116" s="230"/>
      <c r="TBI116" s="230"/>
      <c r="TBJ116" s="230"/>
      <c r="TBK116" s="230"/>
      <c r="TBL116" s="230"/>
      <c r="TBM116" s="230"/>
      <c r="TBN116" s="230"/>
      <c r="TBO116" s="230"/>
      <c r="TBP116" s="230"/>
      <c r="TBQ116" s="230"/>
      <c r="TBR116" s="230"/>
      <c r="TBS116" s="230"/>
      <c r="TBT116" s="230"/>
      <c r="TBU116" s="230"/>
      <c r="TBV116" s="230"/>
      <c r="TBW116" s="230"/>
      <c r="TBX116" s="230"/>
      <c r="TBY116" s="230"/>
      <c r="TBZ116" s="230"/>
      <c r="TCA116" s="230"/>
      <c r="TCB116" s="230"/>
      <c r="TCC116" s="230"/>
      <c r="TCD116" s="230"/>
      <c r="TCE116" s="230"/>
      <c r="TCF116" s="230"/>
      <c r="TCG116" s="230"/>
      <c r="TCH116" s="230"/>
      <c r="TCI116" s="230"/>
      <c r="TCJ116" s="230"/>
      <c r="TCK116" s="230"/>
      <c r="TCL116" s="230"/>
      <c r="TCM116" s="230"/>
      <c r="TCN116" s="230"/>
      <c r="TCO116" s="230"/>
      <c r="TCP116" s="230"/>
      <c r="TCQ116" s="230"/>
      <c r="TCR116" s="230"/>
      <c r="TCS116" s="230"/>
      <c r="TCT116" s="230"/>
      <c r="TCU116" s="230"/>
      <c r="TCV116" s="230"/>
      <c r="TCW116" s="230"/>
      <c r="TCX116" s="230"/>
      <c r="TCY116" s="230"/>
      <c r="TCZ116" s="230"/>
      <c r="TDA116" s="230"/>
      <c r="TDB116" s="230"/>
      <c r="TDC116" s="230"/>
      <c r="TDD116" s="230"/>
      <c r="TDE116" s="230"/>
      <c r="TDF116" s="230"/>
      <c r="TDG116" s="230"/>
      <c r="TDH116" s="230"/>
      <c r="TDI116" s="230"/>
      <c r="TDJ116" s="230"/>
      <c r="TDK116" s="230"/>
      <c r="TDL116" s="230"/>
      <c r="TDM116" s="230"/>
      <c r="TDN116" s="230"/>
      <c r="TDO116" s="230"/>
      <c r="TDP116" s="230"/>
      <c r="TDQ116" s="230"/>
      <c r="TDR116" s="230"/>
      <c r="TDS116" s="230"/>
      <c r="TDT116" s="230"/>
      <c r="TDU116" s="230"/>
      <c r="TDV116" s="230"/>
      <c r="TDW116" s="230"/>
      <c r="TDX116" s="230"/>
      <c r="TDY116" s="230"/>
      <c r="TDZ116" s="230"/>
      <c r="TEA116" s="230"/>
      <c r="TEB116" s="230"/>
      <c r="TEC116" s="230"/>
      <c r="TED116" s="230"/>
      <c r="TEE116" s="230"/>
      <c r="TEF116" s="230"/>
      <c r="TEG116" s="230"/>
      <c r="TEH116" s="230"/>
      <c r="TEI116" s="230"/>
      <c r="TEJ116" s="230"/>
      <c r="TEK116" s="230"/>
      <c r="TEL116" s="230"/>
      <c r="TEM116" s="230"/>
      <c r="TEN116" s="230"/>
      <c r="TEO116" s="230"/>
      <c r="TEP116" s="230"/>
      <c r="TEQ116" s="230"/>
      <c r="TER116" s="230"/>
      <c r="TES116" s="230"/>
      <c r="TET116" s="230"/>
      <c r="TEU116" s="230"/>
      <c r="TEV116" s="230"/>
      <c r="TEW116" s="230"/>
      <c r="TEX116" s="230"/>
      <c r="TEY116" s="230"/>
      <c r="TEZ116" s="230"/>
      <c r="TFA116" s="230"/>
      <c r="TFB116" s="230"/>
      <c r="TFC116" s="230"/>
      <c r="TFD116" s="230"/>
      <c r="TFE116" s="230"/>
      <c r="TFF116" s="230"/>
      <c r="TFG116" s="230"/>
      <c r="TFH116" s="230"/>
      <c r="TFI116" s="230"/>
      <c r="TFJ116" s="230"/>
      <c r="TFK116" s="230"/>
      <c r="TFL116" s="230"/>
      <c r="TFM116" s="230"/>
      <c r="TFN116" s="230"/>
      <c r="TFO116" s="230"/>
      <c r="TFP116" s="230"/>
      <c r="TFQ116" s="230"/>
      <c r="TFR116" s="230"/>
      <c r="TFS116" s="230"/>
      <c r="TFT116" s="230"/>
      <c r="TFU116" s="230"/>
      <c r="TFV116" s="230"/>
      <c r="TFW116" s="230"/>
      <c r="TFX116" s="230"/>
      <c r="TFY116" s="230"/>
      <c r="TFZ116" s="230"/>
      <c r="TGA116" s="230"/>
      <c r="TGB116" s="230"/>
      <c r="TGC116" s="230"/>
      <c r="TGD116" s="230"/>
      <c r="TGE116" s="230"/>
      <c r="TGF116" s="230"/>
      <c r="TGG116" s="230"/>
      <c r="TGH116" s="230"/>
      <c r="TGI116" s="230"/>
      <c r="TGJ116" s="230"/>
      <c r="TGK116" s="230"/>
      <c r="TGL116" s="230"/>
      <c r="TGM116" s="230"/>
      <c r="TGN116" s="230"/>
      <c r="TGO116" s="230"/>
      <c r="TGP116" s="230"/>
      <c r="TGQ116" s="230"/>
      <c r="TGR116" s="230"/>
      <c r="TGS116" s="230"/>
      <c r="TGT116" s="230"/>
      <c r="TGU116" s="230"/>
      <c r="TGV116" s="230"/>
      <c r="TGW116" s="230"/>
      <c r="TGX116" s="230"/>
      <c r="TGY116" s="230"/>
      <c r="TGZ116" s="230"/>
      <c r="THA116" s="230"/>
      <c r="THB116" s="230"/>
      <c r="THC116" s="230"/>
      <c r="THD116" s="230"/>
      <c r="THE116" s="230"/>
      <c r="THF116" s="230"/>
      <c r="THG116" s="230"/>
      <c r="THH116" s="230"/>
      <c r="THI116" s="230"/>
      <c r="THJ116" s="230"/>
      <c r="THK116" s="230"/>
      <c r="THL116" s="230"/>
      <c r="THM116" s="230"/>
      <c r="THN116" s="230"/>
      <c r="THO116" s="230"/>
      <c r="THP116" s="230"/>
      <c r="THQ116" s="230"/>
      <c r="THR116" s="230"/>
      <c r="THS116" s="230"/>
      <c r="THT116" s="230"/>
      <c r="THU116" s="230"/>
      <c r="THV116" s="230"/>
      <c r="THW116" s="230"/>
      <c r="THX116" s="230"/>
      <c r="THY116" s="230"/>
      <c r="THZ116" s="230"/>
      <c r="TIA116" s="230"/>
      <c r="TIB116" s="230"/>
      <c r="TIC116" s="230"/>
      <c r="TID116" s="230"/>
      <c r="TIE116" s="230"/>
      <c r="TIF116" s="230"/>
      <c r="TIG116" s="230"/>
      <c r="TIH116" s="230"/>
      <c r="TII116" s="230"/>
      <c r="TIJ116" s="230"/>
      <c r="TIK116" s="230"/>
      <c r="TIL116" s="230"/>
      <c r="TIM116" s="230"/>
      <c r="TIN116" s="230"/>
      <c r="TIO116" s="230"/>
      <c r="TIP116" s="230"/>
      <c r="TIQ116" s="230"/>
      <c r="TIR116" s="230"/>
      <c r="TIS116" s="230"/>
      <c r="TIT116" s="230"/>
      <c r="TIU116" s="230"/>
      <c r="TIV116" s="230"/>
      <c r="TIW116" s="230"/>
      <c r="TIX116" s="230"/>
      <c r="TIY116" s="230"/>
      <c r="TIZ116" s="230"/>
      <c r="TJA116" s="230"/>
      <c r="TJB116" s="230"/>
      <c r="TJC116" s="230"/>
      <c r="TJD116" s="230"/>
      <c r="TJE116" s="230"/>
      <c r="TJF116" s="230"/>
      <c r="TJG116" s="230"/>
      <c r="TJH116" s="230"/>
      <c r="TJI116" s="230"/>
      <c r="TJJ116" s="230"/>
      <c r="TJK116" s="230"/>
      <c r="TJL116" s="230"/>
      <c r="TJM116" s="230"/>
      <c r="TJN116" s="230"/>
      <c r="TJO116" s="230"/>
      <c r="TJP116" s="230"/>
      <c r="TJQ116" s="230"/>
      <c r="TJR116" s="230"/>
      <c r="TJS116" s="230"/>
      <c r="TJT116" s="230"/>
      <c r="TJU116" s="230"/>
      <c r="TJV116" s="230"/>
      <c r="TJW116" s="230"/>
      <c r="TJX116" s="230"/>
      <c r="TJY116" s="230"/>
      <c r="TJZ116" s="230"/>
      <c r="TKA116" s="230"/>
      <c r="TKB116" s="230"/>
      <c r="TKC116" s="230"/>
      <c r="TKD116" s="230"/>
      <c r="TKE116" s="230"/>
      <c r="TKF116" s="230"/>
      <c r="TKG116" s="230"/>
      <c r="TKH116" s="230"/>
      <c r="TKI116" s="230"/>
      <c r="TKJ116" s="230"/>
      <c r="TKK116" s="230"/>
      <c r="TKL116" s="230"/>
      <c r="TKM116" s="230"/>
      <c r="TKN116" s="230"/>
      <c r="TKO116" s="230"/>
      <c r="TKP116" s="230"/>
      <c r="TKQ116" s="230"/>
      <c r="TKR116" s="230"/>
      <c r="TKS116" s="230"/>
      <c r="TKT116" s="230"/>
      <c r="TKU116" s="230"/>
      <c r="TKV116" s="230"/>
      <c r="TKW116" s="230"/>
      <c r="TKX116" s="230"/>
      <c r="TKY116" s="230"/>
      <c r="TKZ116" s="230"/>
      <c r="TLA116" s="230"/>
      <c r="TLB116" s="230"/>
      <c r="TLC116" s="230"/>
      <c r="TLD116" s="230"/>
      <c r="TLE116" s="230"/>
      <c r="TLF116" s="230"/>
      <c r="TLG116" s="230"/>
      <c r="TLH116" s="230"/>
      <c r="TLI116" s="230"/>
      <c r="TLJ116" s="230"/>
      <c r="TLK116" s="230"/>
      <c r="TLL116" s="230"/>
      <c r="TLM116" s="230"/>
      <c r="TLN116" s="230"/>
      <c r="TLO116" s="230"/>
      <c r="TLP116" s="230"/>
      <c r="TLQ116" s="230"/>
      <c r="TLR116" s="230"/>
      <c r="TLS116" s="230"/>
      <c r="TLT116" s="230"/>
      <c r="TLU116" s="230"/>
      <c r="TLV116" s="230"/>
      <c r="TLW116" s="230"/>
      <c r="TLX116" s="230"/>
      <c r="TLY116" s="230"/>
      <c r="TLZ116" s="230"/>
      <c r="TMA116" s="230"/>
      <c r="TMB116" s="230"/>
      <c r="TMC116" s="230"/>
      <c r="TMD116" s="230"/>
      <c r="TME116" s="230"/>
      <c r="TMF116" s="230"/>
      <c r="TMG116" s="230"/>
      <c r="TMH116" s="230"/>
      <c r="TMI116" s="230"/>
      <c r="TMJ116" s="230"/>
      <c r="TMK116" s="230"/>
      <c r="TML116" s="230"/>
      <c r="TMM116" s="230"/>
      <c r="TMN116" s="230"/>
      <c r="TMO116" s="230"/>
      <c r="TMP116" s="230"/>
      <c r="TMQ116" s="230"/>
      <c r="TMR116" s="230"/>
      <c r="TMS116" s="230"/>
      <c r="TMT116" s="230"/>
      <c r="TMU116" s="230"/>
      <c r="TMV116" s="230"/>
      <c r="TMW116" s="230"/>
      <c r="TMX116" s="230"/>
      <c r="TMY116" s="230"/>
      <c r="TMZ116" s="230"/>
      <c r="TNA116" s="230"/>
      <c r="TNB116" s="230"/>
      <c r="TNC116" s="230"/>
      <c r="TND116" s="230"/>
      <c r="TNE116" s="230"/>
      <c r="TNF116" s="230"/>
      <c r="TNG116" s="230"/>
      <c r="TNH116" s="230"/>
      <c r="TNI116" s="230"/>
      <c r="TNJ116" s="230"/>
      <c r="TNK116" s="230"/>
      <c r="TNL116" s="230"/>
      <c r="TNM116" s="230"/>
      <c r="TNN116" s="230"/>
      <c r="TNO116" s="230"/>
      <c r="TNP116" s="230"/>
      <c r="TNQ116" s="230"/>
      <c r="TNR116" s="230"/>
      <c r="TNS116" s="230"/>
      <c r="TNT116" s="230"/>
      <c r="TNU116" s="230"/>
      <c r="TNV116" s="230"/>
      <c r="TNW116" s="230"/>
      <c r="TNX116" s="230"/>
      <c r="TNY116" s="230"/>
      <c r="TNZ116" s="230"/>
      <c r="TOA116" s="230"/>
      <c r="TOB116" s="230"/>
      <c r="TOC116" s="230"/>
      <c r="TOD116" s="230"/>
      <c r="TOE116" s="230"/>
      <c r="TOF116" s="230"/>
      <c r="TOG116" s="230"/>
      <c r="TOH116" s="230"/>
      <c r="TOI116" s="230"/>
      <c r="TOJ116" s="230"/>
      <c r="TOK116" s="230"/>
      <c r="TOL116" s="230"/>
      <c r="TOM116" s="230"/>
      <c r="TON116" s="230"/>
      <c r="TOO116" s="230"/>
      <c r="TOP116" s="230"/>
      <c r="TOQ116" s="230"/>
      <c r="TOR116" s="230"/>
      <c r="TOS116" s="230"/>
      <c r="TOT116" s="230"/>
      <c r="TOU116" s="230"/>
      <c r="TOV116" s="230"/>
      <c r="TOW116" s="230"/>
      <c r="TOX116" s="230"/>
      <c r="TOY116" s="230"/>
      <c r="TOZ116" s="230"/>
      <c r="TPA116" s="230"/>
      <c r="TPB116" s="230"/>
      <c r="TPC116" s="230"/>
      <c r="TPD116" s="230"/>
      <c r="TPE116" s="230"/>
      <c r="TPF116" s="230"/>
      <c r="TPG116" s="230"/>
      <c r="TPH116" s="230"/>
      <c r="TPI116" s="230"/>
      <c r="TPJ116" s="230"/>
      <c r="TPK116" s="230"/>
      <c r="TPL116" s="230"/>
      <c r="TPM116" s="230"/>
      <c r="TPN116" s="230"/>
      <c r="TPO116" s="230"/>
      <c r="TPP116" s="230"/>
      <c r="TPQ116" s="230"/>
      <c r="TPR116" s="230"/>
      <c r="TPS116" s="230"/>
      <c r="TPT116" s="230"/>
      <c r="TPU116" s="230"/>
      <c r="TPV116" s="230"/>
      <c r="TPW116" s="230"/>
      <c r="TPX116" s="230"/>
      <c r="TPY116" s="230"/>
      <c r="TPZ116" s="230"/>
      <c r="TQA116" s="230"/>
      <c r="TQB116" s="230"/>
      <c r="TQC116" s="230"/>
      <c r="TQD116" s="230"/>
      <c r="TQE116" s="230"/>
      <c r="TQF116" s="230"/>
      <c r="TQG116" s="230"/>
      <c r="TQH116" s="230"/>
      <c r="TQI116" s="230"/>
      <c r="TQJ116" s="230"/>
      <c r="TQK116" s="230"/>
      <c r="TQL116" s="230"/>
      <c r="TQM116" s="230"/>
      <c r="TQN116" s="230"/>
      <c r="TQO116" s="230"/>
      <c r="TQP116" s="230"/>
      <c r="TQQ116" s="230"/>
      <c r="TQR116" s="230"/>
      <c r="TQS116" s="230"/>
      <c r="TQT116" s="230"/>
      <c r="TQU116" s="230"/>
      <c r="TQV116" s="230"/>
      <c r="TQW116" s="230"/>
      <c r="TQX116" s="230"/>
      <c r="TQY116" s="230"/>
      <c r="TQZ116" s="230"/>
      <c r="TRA116" s="230"/>
      <c r="TRB116" s="230"/>
      <c r="TRC116" s="230"/>
      <c r="TRD116" s="230"/>
      <c r="TRE116" s="230"/>
      <c r="TRF116" s="230"/>
      <c r="TRG116" s="230"/>
      <c r="TRH116" s="230"/>
      <c r="TRI116" s="230"/>
      <c r="TRJ116" s="230"/>
      <c r="TRK116" s="230"/>
      <c r="TRL116" s="230"/>
      <c r="TRM116" s="230"/>
      <c r="TRN116" s="230"/>
      <c r="TRO116" s="230"/>
      <c r="TRP116" s="230"/>
      <c r="TRQ116" s="230"/>
      <c r="TRR116" s="230"/>
      <c r="TRS116" s="230"/>
      <c r="TRT116" s="230"/>
      <c r="TRU116" s="230"/>
      <c r="TRV116" s="230"/>
      <c r="TRW116" s="230"/>
      <c r="TRX116" s="230"/>
      <c r="TRY116" s="230"/>
      <c r="TRZ116" s="230"/>
      <c r="TSA116" s="230"/>
      <c r="TSB116" s="230"/>
      <c r="TSC116" s="230"/>
      <c r="TSD116" s="230"/>
      <c r="TSE116" s="230"/>
      <c r="TSF116" s="230"/>
      <c r="TSG116" s="230"/>
      <c r="TSH116" s="230"/>
      <c r="TSI116" s="230"/>
      <c r="TSJ116" s="230"/>
      <c r="TSK116" s="230"/>
      <c r="TSL116" s="230"/>
      <c r="TSM116" s="230"/>
      <c r="TSN116" s="230"/>
      <c r="TSO116" s="230"/>
      <c r="TSP116" s="230"/>
      <c r="TSQ116" s="230"/>
      <c r="TSR116" s="230"/>
      <c r="TSS116" s="230"/>
      <c r="TST116" s="230"/>
      <c r="TSU116" s="230"/>
      <c r="TSV116" s="230"/>
      <c r="TSW116" s="230"/>
      <c r="TSX116" s="230"/>
      <c r="TSY116" s="230"/>
      <c r="TSZ116" s="230"/>
      <c r="TTA116" s="230"/>
      <c r="TTB116" s="230"/>
      <c r="TTC116" s="230"/>
      <c r="TTD116" s="230"/>
      <c r="TTE116" s="230"/>
      <c r="TTF116" s="230"/>
      <c r="TTG116" s="230"/>
      <c r="TTH116" s="230"/>
      <c r="TTI116" s="230"/>
      <c r="TTJ116" s="230"/>
      <c r="TTK116" s="230"/>
      <c r="TTL116" s="230"/>
      <c r="TTM116" s="230"/>
      <c r="TTN116" s="230"/>
      <c r="TTO116" s="230"/>
      <c r="TTP116" s="230"/>
      <c r="TTQ116" s="230"/>
      <c r="TTR116" s="230"/>
      <c r="TTS116" s="230"/>
      <c r="TTT116" s="230"/>
      <c r="TTU116" s="230"/>
      <c r="TTV116" s="230"/>
      <c r="TTW116" s="230"/>
      <c r="TTX116" s="230"/>
      <c r="TTY116" s="230"/>
      <c r="TTZ116" s="230"/>
      <c r="TUA116" s="230"/>
      <c r="TUB116" s="230"/>
      <c r="TUC116" s="230"/>
      <c r="TUD116" s="230"/>
      <c r="TUE116" s="230"/>
      <c r="TUF116" s="230"/>
      <c r="TUG116" s="230"/>
      <c r="TUH116" s="230"/>
      <c r="TUI116" s="230"/>
      <c r="TUJ116" s="230"/>
      <c r="TUK116" s="230"/>
      <c r="TUL116" s="230"/>
      <c r="TUM116" s="230"/>
      <c r="TUN116" s="230"/>
      <c r="TUO116" s="230"/>
      <c r="TUP116" s="230"/>
      <c r="TUQ116" s="230"/>
      <c r="TUR116" s="230"/>
      <c r="TUS116" s="230"/>
      <c r="TUT116" s="230"/>
      <c r="TUU116" s="230"/>
      <c r="TUV116" s="230"/>
      <c r="TUW116" s="230"/>
      <c r="TUX116" s="230"/>
      <c r="TUY116" s="230"/>
      <c r="TUZ116" s="230"/>
      <c r="TVA116" s="230"/>
      <c r="TVB116" s="230"/>
      <c r="TVC116" s="230"/>
      <c r="TVD116" s="230"/>
      <c r="TVE116" s="230"/>
      <c r="TVF116" s="230"/>
      <c r="TVG116" s="230"/>
      <c r="TVH116" s="230"/>
      <c r="TVI116" s="230"/>
      <c r="TVJ116" s="230"/>
      <c r="TVK116" s="230"/>
      <c r="TVL116" s="230"/>
      <c r="TVM116" s="230"/>
      <c r="TVN116" s="230"/>
      <c r="TVO116" s="230"/>
      <c r="TVP116" s="230"/>
      <c r="TVQ116" s="230"/>
      <c r="TVR116" s="230"/>
      <c r="TVS116" s="230"/>
      <c r="TVT116" s="230"/>
      <c r="TVU116" s="230"/>
      <c r="TVV116" s="230"/>
      <c r="TVW116" s="230"/>
      <c r="TVX116" s="230"/>
      <c r="TVY116" s="230"/>
      <c r="TVZ116" s="230"/>
      <c r="TWA116" s="230"/>
      <c r="TWB116" s="230"/>
      <c r="TWC116" s="230"/>
      <c r="TWD116" s="230"/>
      <c r="TWE116" s="230"/>
      <c r="TWF116" s="230"/>
      <c r="TWG116" s="230"/>
      <c r="TWH116" s="230"/>
      <c r="TWI116" s="230"/>
      <c r="TWJ116" s="230"/>
      <c r="TWK116" s="230"/>
      <c r="TWL116" s="230"/>
      <c r="TWM116" s="230"/>
      <c r="TWN116" s="230"/>
      <c r="TWO116" s="230"/>
      <c r="TWP116" s="230"/>
      <c r="TWQ116" s="230"/>
      <c r="TWR116" s="230"/>
      <c r="TWS116" s="230"/>
      <c r="TWT116" s="230"/>
      <c r="TWU116" s="230"/>
      <c r="TWV116" s="230"/>
      <c r="TWW116" s="230"/>
      <c r="TWX116" s="230"/>
      <c r="TWY116" s="230"/>
      <c r="TWZ116" s="230"/>
      <c r="TXA116" s="230"/>
      <c r="TXB116" s="230"/>
      <c r="TXC116" s="230"/>
      <c r="TXD116" s="230"/>
      <c r="TXE116" s="230"/>
      <c r="TXF116" s="230"/>
      <c r="TXG116" s="230"/>
      <c r="TXH116" s="230"/>
      <c r="TXI116" s="230"/>
      <c r="TXJ116" s="230"/>
      <c r="TXK116" s="230"/>
      <c r="TXL116" s="230"/>
      <c r="TXM116" s="230"/>
      <c r="TXN116" s="230"/>
      <c r="TXO116" s="230"/>
      <c r="TXP116" s="230"/>
      <c r="TXQ116" s="230"/>
      <c r="TXR116" s="230"/>
      <c r="TXS116" s="230"/>
      <c r="TXT116" s="230"/>
      <c r="TXU116" s="230"/>
      <c r="TXV116" s="230"/>
      <c r="TXW116" s="230"/>
      <c r="TXX116" s="230"/>
      <c r="TXY116" s="230"/>
      <c r="TXZ116" s="230"/>
      <c r="TYA116" s="230"/>
      <c r="TYB116" s="230"/>
      <c r="TYC116" s="230"/>
      <c r="TYD116" s="230"/>
      <c r="TYE116" s="230"/>
      <c r="TYF116" s="230"/>
      <c r="TYG116" s="230"/>
      <c r="TYH116" s="230"/>
      <c r="TYI116" s="230"/>
      <c r="TYJ116" s="230"/>
      <c r="TYK116" s="230"/>
      <c r="TYL116" s="230"/>
      <c r="TYM116" s="230"/>
      <c r="TYN116" s="230"/>
      <c r="TYO116" s="230"/>
      <c r="TYP116" s="230"/>
      <c r="TYQ116" s="230"/>
      <c r="TYR116" s="230"/>
      <c r="TYS116" s="230"/>
      <c r="TYT116" s="230"/>
      <c r="TYU116" s="230"/>
      <c r="TYV116" s="230"/>
      <c r="TYW116" s="230"/>
      <c r="TYX116" s="230"/>
      <c r="TYY116" s="230"/>
      <c r="TYZ116" s="230"/>
      <c r="TZA116" s="230"/>
      <c r="TZB116" s="230"/>
      <c r="TZC116" s="230"/>
      <c r="TZD116" s="230"/>
      <c r="TZE116" s="230"/>
      <c r="TZF116" s="230"/>
      <c r="TZG116" s="230"/>
      <c r="TZH116" s="230"/>
      <c r="TZI116" s="230"/>
      <c r="TZJ116" s="230"/>
      <c r="TZK116" s="230"/>
      <c r="TZL116" s="230"/>
      <c r="TZM116" s="230"/>
      <c r="TZN116" s="230"/>
      <c r="TZO116" s="230"/>
      <c r="TZP116" s="230"/>
      <c r="TZQ116" s="230"/>
      <c r="TZR116" s="230"/>
      <c r="TZS116" s="230"/>
      <c r="TZT116" s="230"/>
      <c r="TZU116" s="230"/>
      <c r="TZV116" s="230"/>
      <c r="TZW116" s="230"/>
      <c r="TZX116" s="230"/>
      <c r="TZY116" s="230"/>
      <c r="TZZ116" s="230"/>
      <c r="UAA116" s="230"/>
      <c r="UAB116" s="230"/>
      <c r="UAC116" s="230"/>
      <c r="UAD116" s="230"/>
      <c r="UAE116" s="230"/>
      <c r="UAF116" s="230"/>
      <c r="UAG116" s="230"/>
      <c r="UAH116" s="230"/>
      <c r="UAI116" s="230"/>
      <c r="UAJ116" s="230"/>
      <c r="UAK116" s="230"/>
      <c r="UAL116" s="230"/>
      <c r="UAM116" s="230"/>
      <c r="UAN116" s="230"/>
      <c r="UAO116" s="230"/>
      <c r="UAP116" s="230"/>
      <c r="UAQ116" s="230"/>
      <c r="UAR116" s="230"/>
      <c r="UAS116" s="230"/>
      <c r="UAT116" s="230"/>
      <c r="UAU116" s="230"/>
      <c r="UAV116" s="230"/>
      <c r="UAW116" s="230"/>
      <c r="UAX116" s="230"/>
      <c r="UAY116" s="230"/>
      <c r="UAZ116" s="230"/>
      <c r="UBA116" s="230"/>
      <c r="UBB116" s="230"/>
      <c r="UBC116" s="230"/>
      <c r="UBD116" s="230"/>
      <c r="UBE116" s="230"/>
      <c r="UBF116" s="230"/>
      <c r="UBG116" s="230"/>
      <c r="UBH116" s="230"/>
      <c r="UBI116" s="230"/>
      <c r="UBJ116" s="230"/>
      <c r="UBK116" s="230"/>
      <c r="UBL116" s="230"/>
      <c r="UBM116" s="230"/>
      <c r="UBN116" s="230"/>
      <c r="UBO116" s="230"/>
      <c r="UBP116" s="230"/>
      <c r="UBQ116" s="230"/>
      <c r="UBR116" s="230"/>
      <c r="UBS116" s="230"/>
      <c r="UBT116" s="230"/>
      <c r="UBU116" s="230"/>
      <c r="UBV116" s="230"/>
      <c r="UBW116" s="230"/>
      <c r="UBX116" s="230"/>
      <c r="UBY116" s="230"/>
      <c r="UBZ116" s="230"/>
      <c r="UCA116" s="230"/>
      <c r="UCB116" s="230"/>
      <c r="UCC116" s="230"/>
      <c r="UCD116" s="230"/>
      <c r="UCE116" s="230"/>
      <c r="UCF116" s="230"/>
      <c r="UCG116" s="230"/>
      <c r="UCH116" s="230"/>
      <c r="UCI116" s="230"/>
      <c r="UCJ116" s="230"/>
      <c r="UCK116" s="230"/>
      <c r="UCL116" s="230"/>
      <c r="UCM116" s="230"/>
      <c r="UCN116" s="230"/>
      <c r="UCO116" s="230"/>
      <c r="UCP116" s="230"/>
      <c r="UCQ116" s="230"/>
      <c r="UCR116" s="230"/>
      <c r="UCS116" s="230"/>
      <c r="UCT116" s="230"/>
      <c r="UCU116" s="230"/>
      <c r="UCV116" s="230"/>
      <c r="UCW116" s="230"/>
      <c r="UCX116" s="230"/>
      <c r="UCY116" s="230"/>
      <c r="UCZ116" s="230"/>
      <c r="UDA116" s="230"/>
      <c r="UDB116" s="230"/>
      <c r="UDC116" s="230"/>
      <c r="UDD116" s="230"/>
      <c r="UDE116" s="230"/>
      <c r="UDF116" s="230"/>
      <c r="UDG116" s="230"/>
      <c r="UDH116" s="230"/>
      <c r="UDI116" s="230"/>
      <c r="UDJ116" s="230"/>
      <c r="UDK116" s="230"/>
      <c r="UDL116" s="230"/>
      <c r="UDM116" s="230"/>
      <c r="UDN116" s="230"/>
      <c r="UDO116" s="230"/>
      <c r="UDP116" s="230"/>
      <c r="UDQ116" s="230"/>
      <c r="UDR116" s="230"/>
      <c r="UDS116" s="230"/>
      <c r="UDT116" s="230"/>
      <c r="UDU116" s="230"/>
      <c r="UDV116" s="230"/>
      <c r="UDW116" s="230"/>
      <c r="UDX116" s="230"/>
      <c r="UDY116" s="230"/>
      <c r="UDZ116" s="230"/>
      <c r="UEA116" s="230"/>
      <c r="UEB116" s="230"/>
      <c r="UEC116" s="230"/>
      <c r="UED116" s="230"/>
      <c r="UEE116" s="230"/>
      <c r="UEF116" s="230"/>
      <c r="UEG116" s="230"/>
      <c r="UEH116" s="230"/>
      <c r="UEI116" s="230"/>
      <c r="UEJ116" s="230"/>
      <c r="UEK116" s="230"/>
      <c r="UEL116" s="230"/>
      <c r="UEM116" s="230"/>
      <c r="UEN116" s="230"/>
      <c r="UEO116" s="230"/>
      <c r="UEP116" s="230"/>
      <c r="UEQ116" s="230"/>
      <c r="UER116" s="230"/>
      <c r="UES116" s="230"/>
      <c r="UET116" s="230"/>
      <c r="UEU116" s="230"/>
      <c r="UEV116" s="230"/>
      <c r="UEW116" s="230"/>
      <c r="UEX116" s="230"/>
      <c r="UEY116" s="230"/>
      <c r="UEZ116" s="230"/>
      <c r="UFA116" s="230"/>
      <c r="UFB116" s="230"/>
      <c r="UFC116" s="230"/>
      <c r="UFD116" s="230"/>
      <c r="UFE116" s="230"/>
      <c r="UFF116" s="230"/>
      <c r="UFG116" s="230"/>
      <c r="UFH116" s="230"/>
      <c r="UFI116" s="230"/>
      <c r="UFJ116" s="230"/>
      <c r="UFK116" s="230"/>
      <c r="UFL116" s="230"/>
      <c r="UFM116" s="230"/>
      <c r="UFN116" s="230"/>
      <c r="UFO116" s="230"/>
      <c r="UFP116" s="230"/>
      <c r="UFQ116" s="230"/>
      <c r="UFR116" s="230"/>
      <c r="UFS116" s="230"/>
      <c r="UFT116" s="230"/>
      <c r="UFU116" s="230"/>
      <c r="UFV116" s="230"/>
      <c r="UFW116" s="230"/>
      <c r="UFX116" s="230"/>
      <c r="UFY116" s="230"/>
      <c r="UFZ116" s="230"/>
      <c r="UGA116" s="230"/>
      <c r="UGB116" s="230"/>
      <c r="UGC116" s="230"/>
      <c r="UGD116" s="230"/>
      <c r="UGE116" s="230"/>
      <c r="UGF116" s="230"/>
      <c r="UGG116" s="230"/>
      <c r="UGH116" s="230"/>
      <c r="UGI116" s="230"/>
      <c r="UGJ116" s="230"/>
      <c r="UGK116" s="230"/>
      <c r="UGL116" s="230"/>
      <c r="UGM116" s="230"/>
      <c r="UGN116" s="230"/>
      <c r="UGO116" s="230"/>
      <c r="UGP116" s="230"/>
      <c r="UGQ116" s="230"/>
      <c r="UGR116" s="230"/>
      <c r="UGS116" s="230"/>
      <c r="UGT116" s="230"/>
      <c r="UGU116" s="230"/>
      <c r="UGV116" s="230"/>
      <c r="UGW116" s="230"/>
      <c r="UGX116" s="230"/>
      <c r="UGY116" s="230"/>
      <c r="UGZ116" s="230"/>
      <c r="UHA116" s="230"/>
      <c r="UHB116" s="230"/>
      <c r="UHC116" s="230"/>
      <c r="UHD116" s="230"/>
      <c r="UHE116" s="230"/>
      <c r="UHF116" s="230"/>
      <c r="UHG116" s="230"/>
      <c r="UHH116" s="230"/>
      <c r="UHI116" s="230"/>
      <c r="UHJ116" s="230"/>
      <c r="UHK116" s="230"/>
      <c r="UHL116" s="230"/>
      <c r="UHM116" s="230"/>
      <c r="UHN116" s="230"/>
      <c r="UHO116" s="230"/>
      <c r="UHP116" s="230"/>
      <c r="UHQ116" s="230"/>
      <c r="UHR116" s="230"/>
      <c r="UHS116" s="230"/>
      <c r="UHT116" s="230"/>
      <c r="UHU116" s="230"/>
      <c r="UHV116" s="230"/>
      <c r="UHW116" s="230"/>
      <c r="UHX116" s="230"/>
      <c r="UHY116" s="230"/>
      <c r="UHZ116" s="230"/>
      <c r="UIA116" s="230"/>
      <c r="UIB116" s="230"/>
      <c r="UIC116" s="230"/>
      <c r="UID116" s="230"/>
      <c r="UIE116" s="230"/>
      <c r="UIF116" s="230"/>
      <c r="UIG116" s="230"/>
      <c r="UIH116" s="230"/>
      <c r="UII116" s="230"/>
      <c r="UIJ116" s="230"/>
      <c r="UIK116" s="230"/>
      <c r="UIL116" s="230"/>
      <c r="UIM116" s="230"/>
      <c r="UIN116" s="230"/>
      <c r="UIO116" s="230"/>
      <c r="UIP116" s="230"/>
      <c r="UIQ116" s="230"/>
      <c r="UIR116" s="230"/>
      <c r="UIS116" s="230"/>
      <c r="UIT116" s="230"/>
      <c r="UIU116" s="230"/>
      <c r="UIV116" s="230"/>
      <c r="UIW116" s="230"/>
      <c r="UIX116" s="230"/>
      <c r="UIY116" s="230"/>
      <c r="UIZ116" s="230"/>
      <c r="UJA116" s="230"/>
      <c r="UJB116" s="230"/>
      <c r="UJC116" s="230"/>
      <c r="UJD116" s="230"/>
      <c r="UJE116" s="230"/>
      <c r="UJF116" s="230"/>
      <c r="UJG116" s="230"/>
      <c r="UJH116" s="230"/>
      <c r="UJI116" s="230"/>
      <c r="UJJ116" s="230"/>
      <c r="UJK116" s="230"/>
      <c r="UJL116" s="230"/>
      <c r="UJM116" s="230"/>
      <c r="UJN116" s="230"/>
      <c r="UJO116" s="230"/>
      <c r="UJP116" s="230"/>
      <c r="UJQ116" s="230"/>
      <c r="UJR116" s="230"/>
      <c r="UJS116" s="230"/>
      <c r="UJT116" s="230"/>
      <c r="UJU116" s="230"/>
      <c r="UJV116" s="230"/>
      <c r="UJW116" s="230"/>
      <c r="UJX116" s="230"/>
      <c r="UJY116" s="230"/>
      <c r="UJZ116" s="230"/>
      <c r="UKA116" s="230"/>
      <c r="UKB116" s="230"/>
      <c r="UKC116" s="230"/>
      <c r="UKD116" s="230"/>
      <c r="UKE116" s="230"/>
      <c r="UKF116" s="230"/>
      <c r="UKG116" s="230"/>
      <c r="UKH116" s="230"/>
      <c r="UKI116" s="230"/>
      <c r="UKJ116" s="230"/>
      <c r="UKK116" s="230"/>
      <c r="UKL116" s="230"/>
      <c r="UKM116" s="230"/>
      <c r="UKN116" s="230"/>
      <c r="UKO116" s="230"/>
      <c r="UKP116" s="230"/>
      <c r="UKQ116" s="230"/>
      <c r="UKR116" s="230"/>
      <c r="UKS116" s="230"/>
      <c r="UKT116" s="230"/>
      <c r="UKU116" s="230"/>
      <c r="UKV116" s="230"/>
      <c r="UKW116" s="230"/>
      <c r="UKX116" s="230"/>
      <c r="UKY116" s="230"/>
      <c r="UKZ116" s="230"/>
      <c r="ULA116" s="230"/>
      <c r="ULB116" s="230"/>
      <c r="ULC116" s="230"/>
      <c r="ULD116" s="230"/>
      <c r="ULE116" s="230"/>
      <c r="ULF116" s="230"/>
      <c r="ULG116" s="230"/>
      <c r="ULH116" s="230"/>
      <c r="ULI116" s="230"/>
      <c r="ULJ116" s="230"/>
      <c r="ULK116" s="230"/>
      <c r="ULL116" s="230"/>
      <c r="ULM116" s="230"/>
      <c r="ULN116" s="230"/>
      <c r="ULO116" s="230"/>
      <c r="ULP116" s="230"/>
      <c r="ULQ116" s="230"/>
      <c r="ULR116" s="230"/>
      <c r="ULS116" s="230"/>
      <c r="ULT116" s="230"/>
      <c r="ULU116" s="230"/>
      <c r="ULV116" s="230"/>
      <c r="ULW116" s="230"/>
      <c r="ULX116" s="230"/>
      <c r="ULY116" s="230"/>
      <c r="ULZ116" s="230"/>
      <c r="UMA116" s="230"/>
      <c r="UMB116" s="230"/>
      <c r="UMC116" s="230"/>
      <c r="UMD116" s="230"/>
      <c r="UME116" s="230"/>
      <c r="UMF116" s="230"/>
      <c r="UMG116" s="230"/>
      <c r="UMH116" s="230"/>
      <c r="UMI116" s="230"/>
      <c r="UMJ116" s="230"/>
      <c r="UMK116" s="230"/>
      <c r="UML116" s="230"/>
      <c r="UMM116" s="230"/>
      <c r="UMN116" s="230"/>
      <c r="UMO116" s="230"/>
      <c r="UMP116" s="230"/>
      <c r="UMQ116" s="230"/>
      <c r="UMR116" s="230"/>
      <c r="UMS116" s="230"/>
      <c r="UMT116" s="230"/>
      <c r="UMU116" s="230"/>
      <c r="UMV116" s="230"/>
      <c r="UMW116" s="230"/>
      <c r="UMX116" s="230"/>
      <c r="UMY116" s="230"/>
      <c r="UMZ116" s="230"/>
      <c r="UNA116" s="230"/>
      <c r="UNB116" s="230"/>
      <c r="UNC116" s="230"/>
      <c r="UND116" s="230"/>
      <c r="UNE116" s="230"/>
      <c r="UNF116" s="230"/>
      <c r="UNG116" s="230"/>
      <c r="UNH116" s="230"/>
      <c r="UNI116" s="230"/>
      <c r="UNJ116" s="230"/>
      <c r="UNK116" s="230"/>
      <c r="UNL116" s="230"/>
      <c r="UNM116" s="230"/>
      <c r="UNN116" s="230"/>
      <c r="UNO116" s="230"/>
      <c r="UNP116" s="230"/>
      <c r="UNQ116" s="230"/>
      <c r="UNR116" s="230"/>
      <c r="UNS116" s="230"/>
      <c r="UNT116" s="230"/>
      <c r="UNU116" s="230"/>
      <c r="UNV116" s="230"/>
      <c r="UNW116" s="230"/>
      <c r="UNX116" s="230"/>
      <c r="UNY116" s="230"/>
      <c r="UNZ116" s="230"/>
      <c r="UOA116" s="230"/>
      <c r="UOB116" s="230"/>
      <c r="UOC116" s="230"/>
      <c r="UOD116" s="230"/>
      <c r="UOE116" s="230"/>
      <c r="UOF116" s="230"/>
      <c r="UOG116" s="230"/>
      <c r="UOH116" s="230"/>
      <c r="UOI116" s="230"/>
      <c r="UOJ116" s="230"/>
      <c r="UOK116" s="230"/>
      <c r="UOL116" s="230"/>
      <c r="UOM116" s="230"/>
      <c r="UON116" s="230"/>
      <c r="UOO116" s="230"/>
      <c r="UOP116" s="230"/>
      <c r="UOQ116" s="230"/>
      <c r="UOR116" s="230"/>
      <c r="UOS116" s="230"/>
      <c r="UOT116" s="230"/>
      <c r="UOU116" s="230"/>
      <c r="UOV116" s="230"/>
      <c r="UOW116" s="230"/>
      <c r="UOX116" s="230"/>
      <c r="UOY116" s="230"/>
      <c r="UOZ116" s="230"/>
      <c r="UPA116" s="230"/>
      <c r="UPB116" s="230"/>
      <c r="UPC116" s="230"/>
      <c r="UPD116" s="230"/>
      <c r="UPE116" s="230"/>
      <c r="UPF116" s="230"/>
      <c r="UPG116" s="230"/>
      <c r="UPH116" s="230"/>
      <c r="UPI116" s="230"/>
      <c r="UPJ116" s="230"/>
      <c r="UPK116" s="230"/>
      <c r="UPL116" s="230"/>
      <c r="UPM116" s="230"/>
      <c r="UPN116" s="230"/>
      <c r="UPO116" s="230"/>
      <c r="UPP116" s="230"/>
      <c r="UPQ116" s="230"/>
      <c r="UPR116" s="230"/>
      <c r="UPS116" s="230"/>
      <c r="UPT116" s="230"/>
      <c r="UPU116" s="230"/>
      <c r="UPV116" s="230"/>
      <c r="UPW116" s="230"/>
      <c r="UPX116" s="230"/>
      <c r="UPY116" s="230"/>
      <c r="UPZ116" s="230"/>
      <c r="UQA116" s="230"/>
      <c r="UQB116" s="230"/>
      <c r="UQC116" s="230"/>
      <c r="UQD116" s="230"/>
      <c r="UQE116" s="230"/>
      <c r="UQF116" s="230"/>
      <c r="UQG116" s="230"/>
      <c r="UQH116" s="230"/>
      <c r="UQI116" s="230"/>
      <c r="UQJ116" s="230"/>
      <c r="UQK116" s="230"/>
      <c r="UQL116" s="230"/>
      <c r="UQM116" s="230"/>
      <c r="UQN116" s="230"/>
      <c r="UQO116" s="230"/>
      <c r="UQP116" s="230"/>
      <c r="UQQ116" s="230"/>
      <c r="UQR116" s="230"/>
      <c r="UQS116" s="230"/>
      <c r="UQT116" s="230"/>
      <c r="UQU116" s="230"/>
      <c r="UQV116" s="230"/>
      <c r="UQW116" s="230"/>
      <c r="UQX116" s="230"/>
      <c r="UQY116" s="230"/>
      <c r="UQZ116" s="230"/>
      <c r="URA116" s="230"/>
      <c r="URB116" s="230"/>
      <c r="URC116" s="230"/>
      <c r="URD116" s="230"/>
      <c r="URE116" s="230"/>
      <c r="URF116" s="230"/>
      <c r="URG116" s="230"/>
      <c r="URH116" s="230"/>
      <c r="URI116" s="230"/>
      <c r="URJ116" s="230"/>
      <c r="URK116" s="230"/>
      <c r="URL116" s="230"/>
      <c r="URM116" s="230"/>
      <c r="URN116" s="230"/>
      <c r="URO116" s="230"/>
      <c r="URP116" s="230"/>
      <c r="URQ116" s="230"/>
      <c r="URR116" s="230"/>
      <c r="URS116" s="230"/>
      <c r="URT116" s="230"/>
      <c r="URU116" s="230"/>
      <c r="URV116" s="230"/>
      <c r="URW116" s="230"/>
      <c r="URX116" s="230"/>
      <c r="URY116" s="230"/>
      <c r="URZ116" s="230"/>
      <c r="USA116" s="230"/>
      <c r="USB116" s="230"/>
      <c r="USC116" s="230"/>
      <c r="USD116" s="230"/>
      <c r="USE116" s="230"/>
      <c r="USF116" s="230"/>
      <c r="USG116" s="230"/>
      <c r="USH116" s="230"/>
      <c r="USI116" s="230"/>
      <c r="USJ116" s="230"/>
      <c r="USK116" s="230"/>
      <c r="USL116" s="230"/>
      <c r="USM116" s="230"/>
      <c r="USN116" s="230"/>
      <c r="USO116" s="230"/>
      <c r="USP116" s="230"/>
      <c r="USQ116" s="230"/>
      <c r="USR116" s="230"/>
      <c r="USS116" s="230"/>
      <c r="UST116" s="230"/>
      <c r="USU116" s="230"/>
      <c r="USV116" s="230"/>
      <c r="USW116" s="230"/>
      <c r="USX116" s="230"/>
      <c r="USY116" s="230"/>
      <c r="USZ116" s="230"/>
      <c r="UTA116" s="230"/>
      <c r="UTB116" s="230"/>
      <c r="UTC116" s="230"/>
      <c r="UTD116" s="230"/>
      <c r="UTE116" s="230"/>
      <c r="UTF116" s="230"/>
      <c r="UTG116" s="230"/>
      <c r="UTH116" s="230"/>
      <c r="UTI116" s="230"/>
      <c r="UTJ116" s="230"/>
      <c r="UTK116" s="230"/>
      <c r="UTL116" s="230"/>
      <c r="UTM116" s="230"/>
      <c r="UTN116" s="230"/>
      <c r="UTO116" s="230"/>
      <c r="UTP116" s="230"/>
      <c r="UTQ116" s="230"/>
      <c r="UTR116" s="230"/>
      <c r="UTS116" s="230"/>
      <c r="UTT116" s="230"/>
      <c r="UTU116" s="230"/>
      <c r="UTV116" s="230"/>
      <c r="UTW116" s="230"/>
      <c r="UTX116" s="230"/>
      <c r="UTY116" s="230"/>
      <c r="UTZ116" s="230"/>
      <c r="UUA116" s="230"/>
      <c r="UUB116" s="230"/>
      <c r="UUC116" s="230"/>
      <c r="UUD116" s="230"/>
      <c r="UUE116" s="230"/>
      <c r="UUF116" s="230"/>
      <c r="UUG116" s="230"/>
      <c r="UUH116" s="230"/>
      <c r="UUI116" s="230"/>
      <c r="UUJ116" s="230"/>
      <c r="UUK116" s="230"/>
      <c r="UUL116" s="230"/>
      <c r="UUM116" s="230"/>
      <c r="UUN116" s="230"/>
      <c r="UUO116" s="230"/>
      <c r="UUP116" s="230"/>
      <c r="UUQ116" s="230"/>
      <c r="UUR116" s="230"/>
      <c r="UUS116" s="230"/>
      <c r="UUT116" s="230"/>
      <c r="UUU116" s="230"/>
      <c r="UUV116" s="230"/>
      <c r="UUW116" s="230"/>
      <c r="UUX116" s="230"/>
      <c r="UUY116" s="230"/>
      <c r="UUZ116" s="230"/>
      <c r="UVA116" s="230"/>
      <c r="UVB116" s="230"/>
      <c r="UVC116" s="230"/>
      <c r="UVD116" s="230"/>
      <c r="UVE116" s="230"/>
      <c r="UVF116" s="230"/>
      <c r="UVG116" s="230"/>
      <c r="UVH116" s="230"/>
      <c r="UVI116" s="230"/>
      <c r="UVJ116" s="230"/>
      <c r="UVK116" s="230"/>
      <c r="UVL116" s="230"/>
      <c r="UVM116" s="230"/>
      <c r="UVN116" s="230"/>
      <c r="UVO116" s="230"/>
      <c r="UVP116" s="230"/>
      <c r="UVQ116" s="230"/>
      <c r="UVR116" s="230"/>
      <c r="UVS116" s="230"/>
      <c r="UVT116" s="230"/>
      <c r="UVU116" s="230"/>
      <c r="UVV116" s="230"/>
      <c r="UVW116" s="230"/>
      <c r="UVX116" s="230"/>
      <c r="UVY116" s="230"/>
      <c r="UVZ116" s="230"/>
      <c r="UWA116" s="230"/>
      <c r="UWB116" s="230"/>
      <c r="UWC116" s="230"/>
      <c r="UWD116" s="230"/>
      <c r="UWE116" s="230"/>
      <c r="UWF116" s="230"/>
      <c r="UWG116" s="230"/>
      <c r="UWH116" s="230"/>
      <c r="UWI116" s="230"/>
      <c r="UWJ116" s="230"/>
      <c r="UWK116" s="230"/>
      <c r="UWL116" s="230"/>
      <c r="UWM116" s="230"/>
      <c r="UWN116" s="230"/>
      <c r="UWO116" s="230"/>
      <c r="UWP116" s="230"/>
      <c r="UWQ116" s="230"/>
      <c r="UWR116" s="230"/>
      <c r="UWS116" s="230"/>
      <c r="UWT116" s="230"/>
      <c r="UWU116" s="230"/>
      <c r="UWV116" s="230"/>
      <c r="UWW116" s="230"/>
      <c r="UWX116" s="230"/>
      <c r="UWY116" s="230"/>
      <c r="UWZ116" s="230"/>
      <c r="UXA116" s="230"/>
      <c r="UXB116" s="230"/>
      <c r="UXC116" s="230"/>
      <c r="UXD116" s="230"/>
      <c r="UXE116" s="230"/>
      <c r="UXF116" s="230"/>
      <c r="UXG116" s="230"/>
      <c r="UXH116" s="230"/>
      <c r="UXI116" s="230"/>
      <c r="UXJ116" s="230"/>
      <c r="UXK116" s="230"/>
      <c r="UXL116" s="230"/>
      <c r="UXM116" s="230"/>
      <c r="UXN116" s="230"/>
      <c r="UXO116" s="230"/>
      <c r="UXP116" s="230"/>
      <c r="UXQ116" s="230"/>
      <c r="UXR116" s="230"/>
      <c r="UXS116" s="230"/>
      <c r="UXT116" s="230"/>
      <c r="UXU116" s="230"/>
      <c r="UXV116" s="230"/>
      <c r="UXW116" s="230"/>
      <c r="UXX116" s="230"/>
      <c r="UXY116" s="230"/>
      <c r="UXZ116" s="230"/>
      <c r="UYA116" s="230"/>
      <c r="UYB116" s="230"/>
      <c r="UYC116" s="230"/>
      <c r="UYD116" s="230"/>
      <c r="UYE116" s="230"/>
      <c r="UYF116" s="230"/>
      <c r="UYG116" s="230"/>
      <c r="UYH116" s="230"/>
      <c r="UYI116" s="230"/>
      <c r="UYJ116" s="230"/>
      <c r="UYK116" s="230"/>
      <c r="UYL116" s="230"/>
      <c r="UYM116" s="230"/>
      <c r="UYN116" s="230"/>
      <c r="UYO116" s="230"/>
      <c r="UYP116" s="230"/>
      <c r="UYQ116" s="230"/>
      <c r="UYR116" s="230"/>
      <c r="UYS116" s="230"/>
      <c r="UYT116" s="230"/>
      <c r="UYU116" s="230"/>
      <c r="UYV116" s="230"/>
      <c r="UYW116" s="230"/>
      <c r="UYX116" s="230"/>
      <c r="UYY116" s="230"/>
      <c r="UYZ116" s="230"/>
      <c r="UZA116" s="230"/>
      <c r="UZB116" s="230"/>
      <c r="UZC116" s="230"/>
      <c r="UZD116" s="230"/>
      <c r="UZE116" s="230"/>
      <c r="UZF116" s="230"/>
      <c r="UZG116" s="230"/>
      <c r="UZH116" s="230"/>
      <c r="UZI116" s="230"/>
      <c r="UZJ116" s="230"/>
      <c r="UZK116" s="230"/>
      <c r="UZL116" s="230"/>
      <c r="UZM116" s="230"/>
      <c r="UZN116" s="230"/>
      <c r="UZO116" s="230"/>
      <c r="UZP116" s="230"/>
      <c r="UZQ116" s="230"/>
      <c r="UZR116" s="230"/>
      <c r="UZS116" s="230"/>
      <c r="UZT116" s="230"/>
      <c r="UZU116" s="230"/>
      <c r="UZV116" s="230"/>
      <c r="UZW116" s="230"/>
      <c r="UZX116" s="230"/>
      <c r="UZY116" s="230"/>
      <c r="UZZ116" s="230"/>
      <c r="VAA116" s="230"/>
      <c r="VAB116" s="230"/>
      <c r="VAC116" s="230"/>
      <c r="VAD116" s="230"/>
      <c r="VAE116" s="230"/>
      <c r="VAF116" s="230"/>
      <c r="VAG116" s="230"/>
      <c r="VAH116" s="230"/>
      <c r="VAI116" s="230"/>
      <c r="VAJ116" s="230"/>
      <c r="VAK116" s="230"/>
      <c r="VAL116" s="230"/>
      <c r="VAM116" s="230"/>
      <c r="VAN116" s="230"/>
      <c r="VAO116" s="230"/>
      <c r="VAP116" s="230"/>
      <c r="VAQ116" s="230"/>
      <c r="VAR116" s="230"/>
      <c r="VAS116" s="230"/>
      <c r="VAT116" s="230"/>
      <c r="VAU116" s="230"/>
      <c r="VAV116" s="230"/>
      <c r="VAW116" s="230"/>
      <c r="VAX116" s="230"/>
      <c r="VAY116" s="230"/>
      <c r="VAZ116" s="230"/>
      <c r="VBA116" s="230"/>
      <c r="VBB116" s="230"/>
      <c r="VBC116" s="230"/>
      <c r="VBD116" s="230"/>
      <c r="VBE116" s="230"/>
      <c r="VBF116" s="230"/>
      <c r="VBG116" s="230"/>
      <c r="VBH116" s="230"/>
      <c r="VBI116" s="230"/>
      <c r="VBJ116" s="230"/>
      <c r="VBK116" s="230"/>
      <c r="VBL116" s="230"/>
      <c r="VBM116" s="230"/>
      <c r="VBN116" s="230"/>
      <c r="VBO116" s="230"/>
      <c r="VBP116" s="230"/>
      <c r="VBQ116" s="230"/>
      <c r="VBR116" s="230"/>
      <c r="VBS116" s="230"/>
      <c r="VBT116" s="230"/>
      <c r="VBU116" s="230"/>
      <c r="VBV116" s="230"/>
      <c r="VBW116" s="230"/>
      <c r="VBX116" s="230"/>
      <c r="VBY116" s="230"/>
      <c r="VBZ116" s="230"/>
      <c r="VCA116" s="230"/>
      <c r="VCB116" s="230"/>
      <c r="VCC116" s="230"/>
      <c r="VCD116" s="230"/>
      <c r="VCE116" s="230"/>
      <c r="VCF116" s="230"/>
      <c r="VCG116" s="230"/>
      <c r="VCH116" s="230"/>
      <c r="VCI116" s="230"/>
      <c r="VCJ116" s="230"/>
      <c r="VCK116" s="230"/>
      <c r="VCL116" s="230"/>
      <c r="VCM116" s="230"/>
      <c r="VCN116" s="230"/>
      <c r="VCO116" s="230"/>
      <c r="VCP116" s="230"/>
      <c r="VCQ116" s="230"/>
      <c r="VCR116" s="230"/>
      <c r="VCS116" s="230"/>
      <c r="VCT116" s="230"/>
      <c r="VCU116" s="230"/>
      <c r="VCV116" s="230"/>
      <c r="VCW116" s="230"/>
      <c r="VCX116" s="230"/>
      <c r="VCY116" s="230"/>
      <c r="VCZ116" s="230"/>
      <c r="VDA116" s="230"/>
      <c r="VDB116" s="230"/>
      <c r="VDC116" s="230"/>
      <c r="VDD116" s="230"/>
      <c r="VDE116" s="230"/>
      <c r="VDF116" s="230"/>
      <c r="VDG116" s="230"/>
      <c r="VDH116" s="230"/>
      <c r="VDI116" s="230"/>
      <c r="VDJ116" s="230"/>
      <c r="VDK116" s="230"/>
      <c r="VDL116" s="230"/>
      <c r="VDM116" s="230"/>
      <c r="VDN116" s="230"/>
      <c r="VDO116" s="230"/>
      <c r="VDP116" s="230"/>
      <c r="VDQ116" s="230"/>
      <c r="VDR116" s="230"/>
      <c r="VDS116" s="230"/>
      <c r="VDT116" s="230"/>
      <c r="VDU116" s="230"/>
      <c r="VDV116" s="230"/>
      <c r="VDW116" s="230"/>
      <c r="VDX116" s="230"/>
      <c r="VDY116" s="230"/>
      <c r="VDZ116" s="230"/>
      <c r="VEA116" s="230"/>
      <c r="VEB116" s="230"/>
      <c r="VEC116" s="230"/>
      <c r="VED116" s="230"/>
      <c r="VEE116" s="230"/>
      <c r="VEF116" s="230"/>
      <c r="VEG116" s="230"/>
      <c r="VEH116" s="230"/>
      <c r="VEI116" s="230"/>
      <c r="VEJ116" s="230"/>
      <c r="VEK116" s="230"/>
      <c r="VEL116" s="230"/>
      <c r="VEM116" s="230"/>
      <c r="VEN116" s="230"/>
      <c r="VEO116" s="230"/>
      <c r="VEP116" s="230"/>
      <c r="VEQ116" s="230"/>
      <c r="VER116" s="230"/>
      <c r="VES116" s="230"/>
      <c r="VET116" s="230"/>
      <c r="VEU116" s="230"/>
      <c r="VEV116" s="230"/>
      <c r="VEW116" s="230"/>
      <c r="VEX116" s="230"/>
      <c r="VEY116" s="230"/>
      <c r="VEZ116" s="230"/>
      <c r="VFA116" s="230"/>
      <c r="VFB116" s="230"/>
      <c r="VFC116" s="230"/>
      <c r="VFD116" s="230"/>
      <c r="VFE116" s="230"/>
      <c r="VFF116" s="230"/>
      <c r="VFG116" s="230"/>
      <c r="VFH116" s="230"/>
      <c r="VFI116" s="230"/>
      <c r="VFJ116" s="230"/>
      <c r="VFK116" s="230"/>
      <c r="VFL116" s="230"/>
      <c r="VFM116" s="230"/>
      <c r="VFN116" s="230"/>
      <c r="VFO116" s="230"/>
      <c r="VFP116" s="230"/>
      <c r="VFQ116" s="230"/>
      <c r="VFR116" s="230"/>
      <c r="VFS116" s="230"/>
      <c r="VFT116" s="230"/>
      <c r="VFU116" s="230"/>
      <c r="VFV116" s="230"/>
      <c r="VFW116" s="230"/>
      <c r="VFX116" s="230"/>
      <c r="VFY116" s="230"/>
      <c r="VFZ116" s="230"/>
      <c r="VGA116" s="230"/>
      <c r="VGB116" s="230"/>
      <c r="VGC116" s="230"/>
      <c r="VGD116" s="230"/>
      <c r="VGE116" s="230"/>
      <c r="VGF116" s="230"/>
      <c r="VGG116" s="230"/>
      <c r="VGH116" s="230"/>
      <c r="VGI116" s="230"/>
      <c r="VGJ116" s="230"/>
      <c r="VGK116" s="230"/>
      <c r="VGL116" s="230"/>
      <c r="VGM116" s="230"/>
      <c r="VGN116" s="230"/>
      <c r="VGO116" s="230"/>
      <c r="VGP116" s="230"/>
      <c r="VGQ116" s="230"/>
      <c r="VGR116" s="230"/>
      <c r="VGS116" s="230"/>
      <c r="VGT116" s="230"/>
      <c r="VGU116" s="230"/>
      <c r="VGV116" s="230"/>
      <c r="VGW116" s="230"/>
      <c r="VGX116" s="230"/>
      <c r="VGY116" s="230"/>
      <c r="VGZ116" s="230"/>
      <c r="VHA116" s="230"/>
      <c r="VHB116" s="230"/>
      <c r="VHC116" s="230"/>
      <c r="VHD116" s="230"/>
      <c r="VHE116" s="230"/>
      <c r="VHF116" s="230"/>
      <c r="VHG116" s="230"/>
      <c r="VHH116" s="230"/>
      <c r="VHI116" s="230"/>
      <c r="VHJ116" s="230"/>
      <c r="VHK116" s="230"/>
      <c r="VHL116" s="230"/>
      <c r="VHM116" s="230"/>
      <c r="VHN116" s="230"/>
      <c r="VHO116" s="230"/>
      <c r="VHP116" s="230"/>
      <c r="VHQ116" s="230"/>
      <c r="VHR116" s="230"/>
      <c r="VHS116" s="230"/>
      <c r="VHT116" s="230"/>
      <c r="VHU116" s="230"/>
      <c r="VHV116" s="230"/>
      <c r="VHW116" s="230"/>
      <c r="VHX116" s="230"/>
      <c r="VHY116" s="230"/>
      <c r="VHZ116" s="230"/>
      <c r="VIA116" s="230"/>
      <c r="VIB116" s="230"/>
      <c r="VIC116" s="230"/>
      <c r="VID116" s="230"/>
      <c r="VIE116" s="230"/>
      <c r="VIF116" s="230"/>
      <c r="VIG116" s="230"/>
      <c r="VIH116" s="230"/>
      <c r="VII116" s="230"/>
      <c r="VIJ116" s="230"/>
      <c r="VIK116" s="230"/>
      <c r="VIL116" s="230"/>
      <c r="VIM116" s="230"/>
      <c r="VIN116" s="230"/>
      <c r="VIO116" s="230"/>
      <c r="VIP116" s="230"/>
      <c r="VIQ116" s="230"/>
      <c r="VIR116" s="230"/>
      <c r="VIS116" s="230"/>
      <c r="VIT116" s="230"/>
      <c r="VIU116" s="230"/>
      <c r="VIV116" s="230"/>
      <c r="VIW116" s="230"/>
      <c r="VIX116" s="230"/>
      <c r="VIY116" s="230"/>
      <c r="VIZ116" s="230"/>
      <c r="VJA116" s="230"/>
      <c r="VJB116" s="230"/>
      <c r="VJC116" s="230"/>
      <c r="VJD116" s="230"/>
      <c r="VJE116" s="230"/>
      <c r="VJF116" s="230"/>
      <c r="VJG116" s="230"/>
      <c r="VJH116" s="230"/>
      <c r="VJI116" s="230"/>
      <c r="VJJ116" s="230"/>
      <c r="VJK116" s="230"/>
      <c r="VJL116" s="230"/>
      <c r="VJM116" s="230"/>
      <c r="VJN116" s="230"/>
      <c r="VJO116" s="230"/>
      <c r="VJP116" s="230"/>
      <c r="VJQ116" s="230"/>
      <c r="VJR116" s="230"/>
      <c r="VJS116" s="230"/>
      <c r="VJT116" s="230"/>
      <c r="VJU116" s="230"/>
      <c r="VJV116" s="230"/>
      <c r="VJW116" s="230"/>
      <c r="VJX116" s="230"/>
      <c r="VJY116" s="230"/>
      <c r="VJZ116" s="230"/>
      <c r="VKA116" s="230"/>
      <c r="VKB116" s="230"/>
      <c r="VKC116" s="230"/>
      <c r="VKD116" s="230"/>
      <c r="VKE116" s="230"/>
      <c r="VKF116" s="230"/>
      <c r="VKG116" s="230"/>
      <c r="VKH116" s="230"/>
      <c r="VKI116" s="230"/>
      <c r="VKJ116" s="230"/>
      <c r="VKK116" s="230"/>
      <c r="VKL116" s="230"/>
      <c r="VKM116" s="230"/>
      <c r="VKN116" s="230"/>
      <c r="VKO116" s="230"/>
      <c r="VKP116" s="230"/>
      <c r="VKQ116" s="230"/>
      <c r="VKR116" s="230"/>
      <c r="VKS116" s="230"/>
      <c r="VKT116" s="230"/>
      <c r="VKU116" s="230"/>
      <c r="VKV116" s="230"/>
      <c r="VKW116" s="230"/>
      <c r="VKX116" s="230"/>
      <c r="VKY116" s="230"/>
      <c r="VKZ116" s="230"/>
      <c r="VLA116" s="230"/>
      <c r="VLB116" s="230"/>
      <c r="VLC116" s="230"/>
      <c r="VLD116" s="230"/>
      <c r="VLE116" s="230"/>
      <c r="VLF116" s="230"/>
      <c r="VLG116" s="230"/>
      <c r="VLH116" s="230"/>
      <c r="VLI116" s="230"/>
      <c r="VLJ116" s="230"/>
      <c r="VLK116" s="230"/>
      <c r="VLL116" s="230"/>
      <c r="VLM116" s="230"/>
      <c r="VLN116" s="230"/>
      <c r="VLO116" s="230"/>
      <c r="VLP116" s="230"/>
      <c r="VLQ116" s="230"/>
      <c r="VLR116" s="230"/>
      <c r="VLS116" s="230"/>
      <c r="VLT116" s="230"/>
      <c r="VLU116" s="230"/>
      <c r="VLV116" s="230"/>
      <c r="VLW116" s="230"/>
      <c r="VLX116" s="230"/>
      <c r="VLY116" s="230"/>
      <c r="VLZ116" s="230"/>
      <c r="VMA116" s="230"/>
      <c r="VMB116" s="230"/>
      <c r="VMC116" s="230"/>
      <c r="VMD116" s="230"/>
      <c r="VME116" s="230"/>
      <c r="VMF116" s="230"/>
      <c r="VMG116" s="230"/>
      <c r="VMH116" s="230"/>
      <c r="VMI116" s="230"/>
      <c r="VMJ116" s="230"/>
      <c r="VMK116" s="230"/>
      <c r="VML116" s="230"/>
      <c r="VMM116" s="230"/>
      <c r="VMN116" s="230"/>
      <c r="VMO116" s="230"/>
      <c r="VMP116" s="230"/>
      <c r="VMQ116" s="230"/>
      <c r="VMR116" s="230"/>
      <c r="VMS116" s="230"/>
      <c r="VMT116" s="230"/>
      <c r="VMU116" s="230"/>
      <c r="VMV116" s="230"/>
      <c r="VMW116" s="230"/>
      <c r="VMX116" s="230"/>
      <c r="VMY116" s="230"/>
      <c r="VMZ116" s="230"/>
      <c r="VNA116" s="230"/>
      <c r="VNB116" s="230"/>
      <c r="VNC116" s="230"/>
      <c r="VND116" s="230"/>
      <c r="VNE116" s="230"/>
      <c r="VNF116" s="230"/>
      <c r="VNG116" s="230"/>
      <c r="VNH116" s="230"/>
      <c r="VNI116" s="230"/>
      <c r="VNJ116" s="230"/>
      <c r="VNK116" s="230"/>
      <c r="VNL116" s="230"/>
      <c r="VNM116" s="230"/>
      <c r="VNN116" s="230"/>
      <c r="VNO116" s="230"/>
      <c r="VNP116" s="230"/>
      <c r="VNQ116" s="230"/>
      <c r="VNR116" s="230"/>
      <c r="VNS116" s="230"/>
      <c r="VNT116" s="230"/>
      <c r="VNU116" s="230"/>
      <c r="VNV116" s="230"/>
      <c r="VNW116" s="230"/>
      <c r="VNX116" s="230"/>
      <c r="VNY116" s="230"/>
      <c r="VNZ116" s="230"/>
      <c r="VOA116" s="230"/>
      <c r="VOB116" s="230"/>
      <c r="VOC116" s="230"/>
      <c r="VOD116" s="230"/>
      <c r="VOE116" s="230"/>
      <c r="VOF116" s="230"/>
      <c r="VOG116" s="230"/>
      <c r="VOH116" s="230"/>
      <c r="VOI116" s="230"/>
      <c r="VOJ116" s="230"/>
      <c r="VOK116" s="230"/>
      <c r="VOL116" s="230"/>
      <c r="VOM116" s="230"/>
      <c r="VON116" s="230"/>
      <c r="VOO116" s="230"/>
      <c r="VOP116" s="230"/>
      <c r="VOQ116" s="230"/>
      <c r="VOR116" s="230"/>
      <c r="VOS116" s="230"/>
      <c r="VOT116" s="230"/>
      <c r="VOU116" s="230"/>
      <c r="VOV116" s="230"/>
      <c r="VOW116" s="230"/>
      <c r="VOX116" s="230"/>
      <c r="VOY116" s="230"/>
      <c r="VOZ116" s="230"/>
      <c r="VPA116" s="230"/>
      <c r="VPB116" s="230"/>
      <c r="VPC116" s="230"/>
      <c r="VPD116" s="230"/>
      <c r="VPE116" s="230"/>
      <c r="VPF116" s="230"/>
      <c r="VPG116" s="230"/>
      <c r="VPH116" s="230"/>
      <c r="VPI116" s="230"/>
      <c r="VPJ116" s="230"/>
      <c r="VPK116" s="230"/>
      <c r="VPL116" s="230"/>
      <c r="VPM116" s="230"/>
      <c r="VPN116" s="230"/>
      <c r="VPO116" s="230"/>
      <c r="VPP116" s="230"/>
      <c r="VPQ116" s="230"/>
      <c r="VPR116" s="230"/>
      <c r="VPS116" s="230"/>
      <c r="VPT116" s="230"/>
      <c r="VPU116" s="230"/>
      <c r="VPV116" s="230"/>
      <c r="VPW116" s="230"/>
      <c r="VPX116" s="230"/>
      <c r="VPY116" s="230"/>
      <c r="VPZ116" s="230"/>
      <c r="VQA116" s="230"/>
      <c r="VQB116" s="230"/>
      <c r="VQC116" s="230"/>
      <c r="VQD116" s="230"/>
      <c r="VQE116" s="230"/>
      <c r="VQF116" s="230"/>
      <c r="VQG116" s="230"/>
      <c r="VQH116" s="230"/>
      <c r="VQI116" s="230"/>
      <c r="VQJ116" s="230"/>
      <c r="VQK116" s="230"/>
      <c r="VQL116" s="230"/>
      <c r="VQM116" s="230"/>
      <c r="VQN116" s="230"/>
      <c r="VQO116" s="230"/>
      <c r="VQP116" s="230"/>
      <c r="VQQ116" s="230"/>
      <c r="VQR116" s="230"/>
      <c r="VQS116" s="230"/>
      <c r="VQT116" s="230"/>
      <c r="VQU116" s="230"/>
      <c r="VQV116" s="230"/>
      <c r="VQW116" s="230"/>
      <c r="VQX116" s="230"/>
      <c r="VQY116" s="230"/>
      <c r="VQZ116" s="230"/>
      <c r="VRA116" s="230"/>
      <c r="VRB116" s="230"/>
      <c r="VRC116" s="230"/>
      <c r="VRD116" s="230"/>
      <c r="VRE116" s="230"/>
      <c r="VRF116" s="230"/>
      <c r="VRG116" s="230"/>
      <c r="VRH116" s="230"/>
      <c r="VRI116" s="230"/>
      <c r="VRJ116" s="230"/>
      <c r="VRK116" s="230"/>
      <c r="VRL116" s="230"/>
      <c r="VRM116" s="230"/>
      <c r="VRN116" s="230"/>
      <c r="VRO116" s="230"/>
      <c r="VRP116" s="230"/>
      <c r="VRQ116" s="230"/>
      <c r="VRR116" s="230"/>
      <c r="VRS116" s="230"/>
      <c r="VRT116" s="230"/>
      <c r="VRU116" s="230"/>
      <c r="VRV116" s="230"/>
      <c r="VRW116" s="230"/>
      <c r="VRX116" s="230"/>
      <c r="VRY116" s="230"/>
      <c r="VRZ116" s="230"/>
      <c r="VSA116" s="230"/>
      <c r="VSB116" s="230"/>
      <c r="VSC116" s="230"/>
      <c r="VSD116" s="230"/>
      <c r="VSE116" s="230"/>
      <c r="VSF116" s="230"/>
      <c r="VSG116" s="230"/>
      <c r="VSH116" s="230"/>
      <c r="VSI116" s="230"/>
      <c r="VSJ116" s="230"/>
      <c r="VSK116" s="230"/>
      <c r="VSL116" s="230"/>
      <c r="VSM116" s="230"/>
      <c r="VSN116" s="230"/>
      <c r="VSO116" s="230"/>
      <c r="VSP116" s="230"/>
      <c r="VSQ116" s="230"/>
      <c r="VSR116" s="230"/>
      <c r="VSS116" s="230"/>
      <c r="VST116" s="230"/>
      <c r="VSU116" s="230"/>
      <c r="VSV116" s="230"/>
      <c r="VSW116" s="230"/>
      <c r="VSX116" s="230"/>
      <c r="VSY116" s="230"/>
      <c r="VSZ116" s="230"/>
      <c r="VTA116" s="230"/>
      <c r="VTB116" s="230"/>
      <c r="VTC116" s="230"/>
      <c r="VTD116" s="230"/>
      <c r="VTE116" s="230"/>
      <c r="VTF116" s="230"/>
      <c r="VTG116" s="230"/>
      <c r="VTH116" s="230"/>
      <c r="VTI116" s="230"/>
      <c r="VTJ116" s="230"/>
      <c r="VTK116" s="230"/>
      <c r="VTL116" s="230"/>
      <c r="VTM116" s="230"/>
      <c r="VTN116" s="230"/>
      <c r="VTO116" s="230"/>
      <c r="VTP116" s="230"/>
      <c r="VTQ116" s="230"/>
      <c r="VTR116" s="230"/>
      <c r="VTS116" s="230"/>
      <c r="VTT116" s="230"/>
      <c r="VTU116" s="230"/>
      <c r="VTV116" s="230"/>
      <c r="VTW116" s="230"/>
      <c r="VTX116" s="230"/>
      <c r="VTY116" s="230"/>
      <c r="VTZ116" s="230"/>
      <c r="VUA116" s="230"/>
      <c r="VUB116" s="230"/>
      <c r="VUC116" s="230"/>
      <c r="VUD116" s="230"/>
      <c r="VUE116" s="230"/>
      <c r="VUF116" s="230"/>
      <c r="VUG116" s="230"/>
      <c r="VUH116" s="230"/>
      <c r="VUI116" s="230"/>
      <c r="VUJ116" s="230"/>
      <c r="VUK116" s="230"/>
      <c r="VUL116" s="230"/>
      <c r="VUM116" s="230"/>
      <c r="VUN116" s="230"/>
      <c r="VUO116" s="230"/>
      <c r="VUP116" s="230"/>
      <c r="VUQ116" s="230"/>
      <c r="VUR116" s="230"/>
      <c r="VUS116" s="230"/>
      <c r="VUT116" s="230"/>
      <c r="VUU116" s="230"/>
      <c r="VUV116" s="230"/>
      <c r="VUW116" s="230"/>
      <c r="VUX116" s="230"/>
      <c r="VUY116" s="230"/>
      <c r="VUZ116" s="230"/>
      <c r="VVA116" s="230"/>
      <c r="VVB116" s="230"/>
      <c r="VVC116" s="230"/>
      <c r="VVD116" s="230"/>
      <c r="VVE116" s="230"/>
      <c r="VVF116" s="230"/>
      <c r="VVG116" s="230"/>
      <c r="VVH116" s="230"/>
      <c r="VVI116" s="230"/>
      <c r="VVJ116" s="230"/>
      <c r="VVK116" s="230"/>
      <c r="VVL116" s="230"/>
      <c r="VVM116" s="230"/>
      <c r="VVN116" s="230"/>
      <c r="VVO116" s="230"/>
      <c r="VVP116" s="230"/>
      <c r="VVQ116" s="230"/>
      <c r="VVR116" s="230"/>
      <c r="VVS116" s="230"/>
      <c r="VVT116" s="230"/>
      <c r="VVU116" s="230"/>
      <c r="VVV116" s="230"/>
      <c r="VVW116" s="230"/>
      <c r="VVX116" s="230"/>
      <c r="VVY116" s="230"/>
      <c r="VVZ116" s="230"/>
      <c r="VWA116" s="230"/>
      <c r="VWB116" s="230"/>
      <c r="VWC116" s="230"/>
      <c r="VWD116" s="230"/>
      <c r="VWE116" s="230"/>
      <c r="VWF116" s="230"/>
      <c r="VWG116" s="230"/>
      <c r="VWH116" s="230"/>
      <c r="VWI116" s="230"/>
      <c r="VWJ116" s="230"/>
      <c r="VWK116" s="230"/>
      <c r="VWL116" s="230"/>
      <c r="VWM116" s="230"/>
      <c r="VWN116" s="230"/>
      <c r="VWO116" s="230"/>
      <c r="VWP116" s="230"/>
      <c r="VWQ116" s="230"/>
      <c r="VWR116" s="230"/>
      <c r="VWS116" s="230"/>
      <c r="VWT116" s="230"/>
      <c r="VWU116" s="230"/>
      <c r="VWV116" s="230"/>
      <c r="VWW116" s="230"/>
      <c r="VWX116" s="230"/>
      <c r="VWY116" s="230"/>
      <c r="VWZ116" s="230"/>
      <c r="VXA116" s="230"/>
      <c r="VXB116" s="230"/>
      <c r="VXC116" s="230"/>
      <c r="VXD116" s="230"/>
      <c r="VXE116" s="230"/>
      <c r="VXF116" s="230"/>
      <c r="VXG116" s="230"/>
      <c r="VXH116" s="230"/>
      <c r="VXI116" s="230"/>
      <c r="VXJ116" s="230"/>
      <c r="VXK116" s="230"/>
      <c r="VXL116" s="230"/>
      <c r="VXM116" s="230"/>
      <c r="VXN116" s="230"/>
      <c r="VXO116" s="230"/>
      <c r="VXP116" s="230"/>
      <c r="VXQ116" s="230"/>
      <c r="VXR116" s="230"/>
      <c r="VXS116" s="230"/>
      <c r="VXT116" s="230"/>
      <c r="VXU116" s="230"/>
      <c r="VXV116" s="230"/>
      <c r="VXW116" s="230"/>
      <c r="VXX116" s="230"/>
      <c r="VXY116" s="230"/>
      <c r="VXZ116" s="230"/>
      <c r="VYA116" s="230"/>
      <c r="VYB116" s="230"/>
      <c r="VYC116" s="230"/>
      <c r="VYD116" s="230"/>
      <c r="VYE116" s="230"/>
      <c r="VYF116" s="230"/>
      <c r="VYG116" s="230"/>
      <c r="VYH116" s="230"/>
      <c r="VYI116" s="230"/>
      <c r="VYJ116" s="230"/>
      <c r="VYK116" s="230"/>
      <c r="VYL116" s="230"/>
      <c r="VYM116" s="230"/>
      <c r="VYN116" s="230"/>
      <c r="VYO116" s="230"/>
      <c r="VYP116" s="230"/>
      <c r="VYQ116" s="230"/>
      <c r="VYR116" s="230"/>
      <c r="VYS116" s="230"/>
      <c r="VYT116" s="230"/>
      <c r="VYU116" s="230"/>
      <c r="VYV116" s="230"/>
      <c r="VYW116" s="230"/>
      <c r="VYX116" s="230"/>
      <c r="VYY116" s="230"/>
      <c r="VYZ116" s="230"/>
      <c r="VZA116" s="230"/>
      <c r="VZB116" s="230"/>
      <c r="VZC116" s="230"/>
      <c r="VZD116" s="230"/>
      <c r="VZE116" s="230"/>
      <c r="VZF116" s="230"/>
      <c r="VZG116" s="230"/>
      <c r="VZH116" s="230"/>
      <c r="VZI116" s="230"/>
      <c r="VZJ116" s="230"/>
      <c r="VZK116" s="230"/>
      <c r="VZL116" s="230"/>
      <c r="VZM116" s="230"/>
      <c r="VZN116" s="230"/>
      <c r="VZO116" s="230"/>
      <c r="VZP116" s="230"/>
      <c r="VZQ116" s="230"/>
      <c r="VZR116" s="230"/>
      <c r="VZS116" s="230"/>
      <c r="VZT116" s="230"/>
      <c r="VZU116" s="230"/>
      <c r="VZV116" s="230"/>
      <c r="VZW116" s="230"/>
      <c r="VZX116" s="230"/>
      <c r="VZY116" s="230"/>
      <c r="VZZ116" s="230"/>
      <c r="WAA116" s="230"/>
      <c r="WAB116" s="230"/>
      <c r="WAC116" s="230"/>
      <c r="WAD116" s="230"/>
      <c r="WAE116" s="230"/>
      <c r="WAF116" s="230"/>
      <c r="WAG116" s="230"/>
      <c r="WAH116" s="230"/>
      <c r="WAI116" s="230"/>
      <c r="WAJ116" s="230"/>
      <c r="WAK116" s="230"/>
      <c r="WAL116" s="230"/>
      <c r="WAM116" s="230"/>
      <c r="WAN116" s="230"/>
      <c r="WAO116" s="230"/>
      <c r="WAP116" s="230"/>
      <c r="WAQ116" s="230"/>
      <c r="WAR116" s="230"/>
      <c r="WAS116" s="230"/>
      <c r="WAT116" s="230"/>
      <c r="WAU116" s="230"/>
      <c r="WAV116" s="230"/>
      <c r="WAW116" s="230"/>
      <c r="WAX116" s="230"/>
      <c r="WAY116" s="230"/>
      <c r="WAZ116" s="230"/>
      <c r="WBA116" s="230"/>
      <c r="WBB116" s="230"/>
      <c r="WBC116" s="230"/>
      <c r="WBD116" s="230"/>
      <c r="WBE116" s="230"/>
      <c r="WBF116" s="230"/>
      <c r="WBG116" s="230"/>
      <c r="WBH116" s="230"/>
      <c r="WBI116" s="230"/>
      <c r="WBJ116" s="230"/>
      <c r="WBK116" s="230"/>
      <c r="WBL116" s="230"/>
      <c r="WBM116" s="230"/>
      <c r="WBN116" s="230"/>
      <c r="WBO116" s="230"/>
      <c r="WBP116" s="230"/>
      <c r="WBQ116" s="230"/>
      <c r="WBR116" s="230"/>
      <c r="WBS116" s="230"/>
      <c r="WBT116" s="230"/>
      <c r="WBU116" s="230"/>
      <c r="WBV116" s="230"/>
      <c r="WBW116" s="230"/>
      <c r="WBX116" s="230"/>
      <c r="WBY116" s="230"/>
      <c r="WBZ116" s="230"/>
      <c r="WCA116" s="230"/>
      <c r="WCB116" s="230"/>
      <c r="WCC116" s="230"/>
      <c r="WCD116" s="230"/>
      <c r="WCE116" s="230"/>
      <c r="WCF116" s="230"/>
      <c r="WCG116" s="230"/>
      <c r="WCH116" s="230"/>
      <c r="WCI116" s="230"/>
      <c r="WCJ116" s="230"/>
      <c r="WCK116" s="230"/>
      <c r="WCL116" s="230"/>
      <c r="WCM116" s="230"/>
      <c r="WCN116" s="230"/>
      <c r="WCO116" s="230"/>
      <c r="WCP116" s="230"/>
      <c r="WCQ116" s="230"/>
      <c r="WCR116" s="230"/>
      <c r="WCS116" s="230"/>
      <c r="WCT116" s="230"/>
      <c r="WCU116" s="230"/>
      <c r="WCV116" s="230"/>
      <c r="WCW116" s="230"/>
      <c r="WCX116" s="230"/>
      <c r="WCY116" s="230"/>
      <c r="WCZ116" s="230"/>
      <c r="WDA116" s="230"/>
      <c r="WDB116" s="230"/>
      <c r="WDC116" s="230"/>
      <c r="WDD116" s="230"/>
      <c r="WDE116" s="230"/>
      <c r="WDF116" s="230"/>
      <c r="WDG116" s="230"/>
      <c r="WDH116" s="230"/>
      <c r="WDI116" s="230"/>
      <c r="WDJ116" s="230"/>
      <c r="WDK116" s="230"/>
      <c r="WDL116" s="230"/>
      <c r="WDM116" s="230"/>
      <c r="WDN116" s="230"/>
      <c r="WDO116" s="230"/>
      <c r="WDP116" s="230"/>
      <c r="WDQ116" s="230"/>
      <c r="WDR116" s="230"/>
      <c r="WDS116" s="230"/>
      <c r="WDT116" s="230"/>
      <c r="WDU116" s="230"/>
      <c r="WDV116" s="230"/>
      <c r="WDW116" s="230"/>
      <c r="WDX116" s="230"/>
      <c r="WDY116" s="230"/>
      <c r="WDZ116" s="230"/>
      <c r="WEA116" s="230"/>
      <c r="WEB116" s="230"/>
      <c r="WEC116" s="230"/>
      <c r="WED116" s="230"/>
      <c r="WEE116" s="230"/>
      <c r="WEF116" s="230"/>
      <c r="WEG116" s="230"/>
      <c r="WEH116" s="230"/>
      <c r="WEI116" s="230"/>
      <c r="WEJ116" s="230"/>
      <c r="WEK116" s="230"/>
      <c r="WEL116" s="230"/>
      <c r="WEM116" s="230"/>
      <c r="WEN116" s="230"/>
      <c r="WEO116" s="230"/>
      <c r="WEP116" s="230"/>
      <c r="WEQ116" s="230"/>
      <c r="WER116" s="230"/>
      <c r="WES116" s="230"/>
      <c r="WET116" s="230"/>
      <c r="WEU116" s="230"/>
      <c r="WEV116" s="230"/>
      <c r="WEW116" s="230"/>
      <c r="WEX116" s="230"/>
      <c r="WEY116" s="230"/>
      <c r="WEZ116" s="230"/>
      <c r="WFA116" s="230"/>
      <c r="WFB116" s="230"/>
      <c r="WFC116" s="230"/>
      <c r="WFD116" s="230"/>
      <c r="WFE116" s="230"/>
      <c r="WFF116" s="230"/>
      <c r="WFG116" s="230"/>
      <c r="WFH116" s="230"/>
      <c r="WFI116" s="230"/>
      <c r="WFJ116" s="230"/>
      <c r="WFK116" s="230"/>
      <c r="WFL116" s="230"/>
      <c r="WFM116" s="230"/>
      <c r="WFN116" s="230"/>
      <c r="WFO116" s="230"/>
      <c r="WFP116" s="230"/>
      <c r="WFQ116" s="230"/>
      <c r="WFR116" s="230"/>
      <c r="WFS116" s="230"/>
      <c r="WFT116" s="230"/>
      <c r="WFU116" s="230"/>
      <c r="WFV116" s="230"/>
      <c r="WFW116" s="230"/>
      <c r="WFX116" s="230"/>
      <c r="WFY116" s="230"/>
      <c r="WFZ116" s="230"/>
      <c r="WGA116" s="230"/>
      <c r="WGB116" s="230"/>
      <c r="WGC116" s="230"/>
      <c r="WGD116" s="230"/>
      <c r="WGE116" s="230"/>
      <c r="WGF116" s="230"/>
      <c r="WGG116" s="230"/>
      <c r="WGH116" s="230"/>
      <c r="WGI116" s="230"/>
      <c r="WGJ116" s="230"/>
      <c r="WGK116" s="230"/>
      <c r="WGL116" s="230"/>
      <c r="WGM116" s="230"/>
      <c r="WGN116" s="230"/>
      <c r="WGO116" s="230"/>
      <c r="WGP116" s="230"/>
      <c r="WGQ116" s="230"/>
      <c r="WGR116" s="230"/>
      <c r="WGS116" s="230"/>
      <c r="WGT116" s="230"/>
      <c r="WGU116" s="230"/>
      <c r="WGV116" s="230"/>
      <c r="WGW116" s="230"/>
      <c r="WGX116" s="230"/>
      <c r="WGY116" s="230"/>
      <c r="WGZ116" s="230"/>
      <c r="WHA116" s="230"/>
      <c r="WHB116" s="230"/>
      <c r="WHC116" s="230"/>
      <c r="WHD116" s="230"/>
      <c r="WHE116" s="230"/>
      <c r="WHF116" s="230"/>
      <c r="WHG116" s="230"/>
      <c r="WHH116" s="230"/>
      <c r="WHI116" s="230"/>
      <c r="WHJ116" s="230"/>
      <c r="WHK116" s="230"/>
      <c r="WHL116" s="230"/>
      <c r="WHM116" s="230"/>
      <c r="WHN116" s="230"/>
      <c r="WHO116" s="230"/>
      <c r="WHP116" s="230"/>
      <c r="WHQ116" s="230"/>
      <c r="WHR116" s="230"/>
      <c r="WHS116" s="230"/>
      <c r="WHT116" s="230"/>
      <c r="WHU116" s="230"/>
      <c r="WHV116" s="230"/>
      <c r="WHW116" s="230"/>
      <c r="WHX116" s="230"/>
      <c r="WHY116" s="230"/>
      <c r="WHZ116" s="230"/>
      <c r="WIA116" s="230"/>
      <c r="WIB116" s="230"/>
      <c r="WIC116" s="230"/>
      <c r="WID116" s="230"/>
      <c r="WIE116" s="230"/>
      <c r="WIF116" s="230"/>
      <c r="WIG116" s="230"/>
      <c r="WIH116" s="230"/>
      <c r="WII116" s="230"/>
      <c r="WIJ116" s="230"/>
      <c r="WIK116" s="230"/>
      <c r="WIL116" s="230"/>
      <c r="WIM116" s="230"/>
      <c r="WIN116" s="230"/>
      <c r="WIO116" s="230"/>
      <c r="WIP116" s="230"/>
      <c r="WIQ116" s="230"/>
      <c r="WIR116" s="230"/>
      <c r="WIS116" s="230"/>
      <c r="WIT116" s="230"/>
      <c r="WIU116" s="230"/>
      <c r="WIV116" s="230"/>
      <c r="WIW116" s="230"/>
      <c r="WIX116" s="230"/>
      <c r="WIY116" s="230"/>
      <c r="WIZ116" s="230"/>
      <c r="WJA116" s="230"/>
      <c r="WJB116" s="230"/>
      <c r="WJC116" s="230"/>
      <c r="WJD116" s="230"/>
      <c r="WJE116" s="230"/>
      <c r="WJF116" s="230"/>
      <c r="WJG116" s="230"/>
      <c r="WJH116" s="230"/>
      <c r="WJI116" s="230"/>
      <c r="WJJ116" s="230"/>
      <c r="WJK116" s="230"/>
      <c r="WJL116" s="230"/>
      <c r="WJM116" s="230"/>
      <c r="WJN116" s="230"/>
      <c r="WJO116" s="230"/>
      <c r="WJP116" s="230"/>
      <c r="WJQ116" s="230"/>
      <c r="WJR116" s="230"/>
      <c r="WJS116" s="230"/>
      <c r="WJT116" s="230"/>
      <c r="WJU116" s="230"/>
      <c r="WJV116" s="230"/>
      <c r="WJW116" s="230"/>
      <c r="WJX116" s="230"/>
      <c r="WJY116" s="230"/>
      <c r="WJZ116" s="230"/>
      <c r="WKA116" s="230"/>
      <c r="WKB116" s="230"/>
      <c r="WKC116" s="230"/>
      <c r="WKD116" s="230"/>
      <c r="WKE116" s="230"/>
      <c r="WKF116" s="230"/>
      <c r="WKG116" s="230"/>
      <c r="WKH116" s="230"/>
      <c r="WKI116" s="230"/>
      <c r="WKJ116" s="230"/>
      <c r="WKK116" s="230"/>
      <c r="WKL116" s="230"/>
      <c r="WKM116" s="230"/>
      <c r="WKN116" s="230"/>
      <c r="WKO116" s="230"/>
      <c r="WKP116" s="230"/>
      <c r="WKQ116" s="230"/>
      <c r="WKR116" s="230"/>
      <c r="WKS116" s="230"/>
      <c r="WKT116" s="230"/>
      <c r="WKU116" s="230"/>
      <c r="WKV116" s="230"/>
      <c r="WKW116" s="230"/>
      <c r="WKX116" s="230"/>
      <c r="WKY116" s="230"/>
      <c r="WKZ116" s="230"/>
      <c r="WLA116" s="230"/>
      <c r="WLB116" s="230"/>
      <c r="WLC116" s="230"/>
      <c r="WLD116" s="230"/>
      <c r="WLE116" s="230"/>
      <c r="WLF116" s="230"/>
      <c r="WLG116" s="230"/>
      <c r="WLH116" s="230"/>
      <c r="WLI116" s="230"/>
      <c r="WLJ116" s="230"/>
      <c r="WLK116" s="230"/>
      <c r="WLL116" s="230"/>
      <c r="WLM116" s="230"/>
      <c r="WLN116" s="230"/>
      <c r="WLO116" s="230"/>
      <c r="WLP116" s="230"/>
      <c r="WLQ116" s="230"/>
      <c r="WLR116" s="230"/>
      <c r="WLS116" s="230"/>
      <c r="WLT116" s="230"/>
      <c r="WLU116" s="230"/>
      <c r="WLV116" s="230"/>
      <c r="WLW116" s="230"/>
      <c r="WLX116" s="230"/>
      <c r="WLY116" s="230"/>
      <c r="WLZ116" s="230"/>
      <c r="WMA116" s="230"/>
      <c r="WMB116" s="230"/>
      <c r="WMC116" s="230"/>
      <c r="WMD116" s="230"/>
      <c r="WME116" s="230"/>
      <c r="WMF116" s="230"/>
      <c r="WMG116" s="230"/>
      <c r="WMH116" s="230"/>
      <c r="WMI116" s="230"/>
      <c r="WMJ116" s="230"/>
      <c r="WMK116" s="230"/>
      <c r="WML116" s="230"/>
      <c r="WMM116" s="230"/>
      <c r="WMN116" s="230"/>
      <c r="WMO116" s="230"/>
      <c r="WMP116" s="230"/>
      <c r="WMQ116" s="230"/>
      <c r="WMR116" s="230"/>
      <c r="WMS116" s="230"/>
      <c r="WMT116" s="230"/>
      <c r="WMU116" s="230"/>
      <c r="WMV116" s="230"/>
      <c r="WMW116" s="230"/>
      <c r="WMX116" s="230"/>
      <c r="WMY116" s="230"/>
      <c r="WMZ116" s="230"/>
      <c r="WNA116" s="230"/>
      <c r="WNB116" s="230"/>
      <c r="WNC116" s="230"/>
      <c r="WND116" s="230"/>
      <c r="WNE116" s="230"/>
      <c r="WNF116" s="230"/>
      <c r="WNG116" s="230"/>
      <c r="WNH116" s="230"/>
      <c r="WNI116" s="230"/>
      <c r="WNJ116" s="230"/>
      <c r="WNK116" s="230"/>
      <c r="WNL116" s="230"/>
      <c r="WNM116" s="230"/>
      <c r="WNN116" s="230"/>
      <c r="WNO116" s="230"/>
      <c r="WNP116" s="230"/>
      <c r="WNQ116" s="230"/>
      <c r="WNR116" s="230"/>
      <c r="WNS116" s="230"/>
      <c r="WNT116" s="230"/>
      <c r="WNU116" s="230"/>
      <c r="WNV116" s="230"/>
      <c r="WNW116" s="230"/>
      <c r="WNX116" s="230"/>
      <c r="WNY116" s="230"/>
      <c r="WNZ116" s="230"/>
      <c r="WOA116" s="230"/>
      <c r="WOB116" s="230"/>
      <c r="WOC116" s="230"/>
      <c r="WOD116" s="230"/>
      <c r="WOE116" s="230"/>
      <c r="WOF116" s="230"/>
      <c r="WOG116" s="230"/>
      <c r="WOH116" s="230"/>
      <c r="WOI116" s="230"/>
      <c r="WOJ116" s="230"/>
      <c r="WOK116" s="230"/>
      <c r="WOL116" s="230"/>
      <c r="WOM116" s="230"/>
      <c r="WON116" s="230"/>
      <c r="WOO116" s="230"/>
      <c r="WOP116" s="230"/>
      <c r="WOQ116" s="230"/>
      <c r="WOR116" s="230"/>
      <c r="WOS116" s="230"/>
      <c r="WOT116" s="230"/>
      <c r="WOU116" s="230"/>
      <c r="WOV116" s="230"/>
      <c r="WOW116" s="230"/>
      <c r="WOX116" s="230"/>
      <c r="WOY116" s="230"/>
      <c r="WOZ116" s="230"/>
      <c r="WPA116" s="230"/>
      <c r="WPB116" s="230"/>
      <c r="WPC116" s="230"/>
      <c r="WPD116" s="230"/>
      <c r="WPE116" s="230"/>
      <c r="WPF116" s="230"/>
      <c r="WPG116" s="230"/>
      <c r="WPH116" s="230"/>
      <c r="WPI116" s="230"/>
      <c r="WPJ116" s="230"/>
      <c r="WPK116" s="230"/>
      <c r="WPL116" s="230"/>
      <c r="WPM116" s="230"/>
      <c r="WPN116" s="230"/>
      <c r="WPO116" s="230"/>
      <c r="WPP116" s="230"/>
      <c r="WPQ116" s="230"/>
      <c r="WPR116" s="230"/>
      <c r="WPS116" s="230"/>
      <c r="WPT116" s="230"/>
      <c r="WPU116" s="230"/>
      <c r="WPV116" s="230"/>
      <c r="WPW116" s="230"/>
      <c r="WPX116" s="230"/>
      <c r="WPY116" s="230"/>
      <c r="WPZ116" s="230"/>
      <c r="WQA116" s="230"/>
      <c r="WQB116" s="230"/>
      <c r="WQC116" s="230"/>
      <c r="WQD116" s="230"/>
      <c r="WQE116" s="230"/>
      <c r="WQF116" s="230"/>
      <c r="WQG116" s="230"/>
      <c r="WQH116" s="230"/>
      <c r="WQI116" s="230"/>
      <c r="WQJ116" s="230"/>
      <c r="WQK116" s="230"/>
      <c r="WQL116" s="230"/>
      <c r="WQM116" s="230"/>
      <c r="WQN116" s="230"/>
      <c r="WQO116" s="230"/>
      <c r="WQP116" s="230"/>
      <c r="WQQ116" s="230"/>
      <c r="WQR116" s="230"/>
      <c r="WQS116" s="230"/>
      <c r="WQT116" s="230"/>
      <c r="WQU116" s="230"/>
      <c r="WQV116" s="230"/>
      <c r="WQW116" s="230"/>
      <c r="WQX116" s="230"/>
      <c r="WQY116" s="230"/>
      <c r="WQZ116" s="230"/>
      <c r="WRA116" s="230"/>
      <c r="WRB116" s="230"/>
      <c r="WRC116" s="230"/>
      <c r="WRD116" s="230"/>
      <c r="WRE116" s="230"/>
      <c r="WRF116" s="230"/>
      <c r="WRG116" s="230"/>
      <c r="WRH116" s="230"/>
      <c r="WRI116" s="230"/>
      <c r="WRJ116" s="230"/>
      <c r="WRK116" s="230"/>
      <c r="WRL116" s="230"/>
      <c r="WRM116" s="230"/>
      <c r="WRN116" s="230"/>
      <c r="WRO116" s="230"/>
      <c r="WRP116" s="230"/>
      <c r="WRQ116" s="230"/>
      <c r="WRR116" s="230"/>
      <c r="WRS116" s="230"/>
      <c r="WRT116" s="230"/>
      <c r="WRU116" s="230"/>
      <c r="WRV116" s="230"/>
      <c r="WRW116" s="230"/>
      <c r="WRX116" s="230"/>
      <c r="WRY116" s="230"/>
      <c r="WRZ116" s="230"/>
      <c r="WSA116" s="230"/>
      <c r="WSB116" s="230"/>
      <c r="WSC116" s="230"/>
      <c r="WSD116" s="230"/>
      <c r="WSE116" s="230"/>
      <c r="WSF116" s="230"/>
      <c r="WSG116" s="230"/>
      <c r="WSH116" s="230"/>
      <c r="WSI116" s="230"/>
      <c r="WSJ116" s="230"/>
      <c r="WSK116" s="230"/>
      <c r="WSL116" s="230"/>
      <c r="WSM116" s="230"/>
      <c r="WSN116" s="230"/>
      <c r="WSO116" s="230"/>
      <c r="WSP116" s="230"/>
      <c r="WSQ116" s="230"/>
      <c r="WSR116" s="230"/>
      <c r="WSS116" s="230"/>
      <c r="WST116" s="230"/>
      <c r="WSU116" s="230"/>
      <c r="WSV116" s="230"/>
      <c r="WSW116" s="230"/>
      <c r="WSX116" s="230"/>
      <c r="WSY116" s="230"/>
      <c r="WSZ116" s="230"/>
      <c r="WTA116" s="230"/>
      <c r="WTB116" s="230"/>
      <c r="WTC116" s="230"/>
      <c r="WTD116" s="230"/>
      <c r="WTE116" s="230"/>
      <c r="WTF116" s="230"/>
      <c r="WTG116" s="230"/>
      <c r="WTH116" s="230"/>
      <c r="WTI116" s="230"/>
      <c r="WTJ116" s="230"/>
      <c r="WTK116" s="230"/>
      <c r="WTL116" s="230"/>
      <c r="WTM116" s="230"/>
      <c r="WTN116" s="230"/>
      <c r="WTO116" s="230"/>
      <c r="WTP116" s="230"/>
      <c r="WTQ116" s="230"/>
      <c r="WTR116" s="230"/>
      <c r="WTS116" s="230"/>
      <c r="WTT116" s="230"/>
      <c r="WTU116" s="230"/>
      <c r="WTV116" s="230"/>
      <c r="WTW116" s="230"/>
      <c r="WTX116" s="230"/>
      <c r="WTY116" s="230"/>
      <c r="WTZ116" s="230"/>
      <c r="WUA116" s="230"/>
      <c r="WUB116" s="230"/>
      <c r="WUC116" s="230"/>
      <c r="WUD116" s="230"/>
      <c r="WUE116" s="230"/>
      <c r="WUF116" s="230"/>
      <c r="WUG116" s="230"/>
      <c r="WUH116" s="230"/>
      <c r="WUI116" s="230"/>
      <c r="WUJ116" s="230"/>
      <c r="WUK116" s="230"/>
      <c r="WUL116" s="230"/>
      <c r="WUM116" s="230"/>
      <c r="WUN116" s="230"/>
      <c r="WUO116" s="230"/>
      <c r="WUP116" s="230"/>
      <c r="WUQ116" s="230"/>
      <c r="WUR116" s="230"/>
      <c r="WUS116" s="230"/>
      <c r="WUT116" s="230"/>
      <c r="WUU116" s="230"/>
      <c r="WUV116" s="230"/>
      <c r="WUW116" s="230"/>
      <c r="WUX116" s="230"/>
      <c r="WUY116" s="230"/>
      <c r="WUZ116" s="230"/>
      <c r="WVA116" s="230"/>
      <c r="WVB116" s="230"/>
      <c r="WVC116" s="230"/>
      <c r="WVD116" s="230"/>
      <c r="WVE116" s="230"/>
      <c r="WVF116" s="230"/>
      <c r="WVG116" s="230"/>
      <c r="WVH116" s="230"/>
      <c r="WVI116" s="230"/>
      <c r="WVJ116" s="230"/>
      <c r="WVK116" s="230"/>
      <c r="WVL116" s="230"/>
      <c r="WVM116" s="230"/>
      <c r="WVN116" s="230"/>
      <c r="WVO116" s="230"/>
      <c r="WVP116" s="230"/>
      <c r="WVQ116" s="230"/>
      <c r="WVR116" s="230"/>
      <c r="WVS116" s="230"/>
      <c r="WVT116" s="230"/>
      <c r="WVU116" s="230"/>
      <c r="WVV116" s="230"/>
      <c r="WVW116" s="230"/>
      <c r="WVX116" s="230"/>
      <c r="WVY116" s="230"/>
      <c r="WVZ116" s="230"/>
      <c r="WWA116" s="230"/>
      <c r="WWB116" s="230"/>
      <c r="WWC116" s="230"/>
      <c r="WWD116" s="230"/>
      <c r="WWE116" s="230"/>
      <c r="WWF116" s="230"/>
      <c r="WWG116" s="230"/>
      <c r="WWH116" s="230"/>
      <c r="WWI116" s="230"/>
      <c r="WWJ116" s="230"/>
      <c r="WWK116" s="230"/>
      <c r="WWL116" s="230"/>
      <c r="WWM116" s="230"/>
      <c r="WWN116" s="230"/>
      <c r="WWO116" s="230"/>
      <c r="WWP116" s="230"/>
      <c r="WWQ116" s="230"/>
      <c r="WWR116" s="230"/>
      <c r="WWS116" s="230"/>
      <c r="WWT116" s="230"/>
      <c r="WWU116" s="230"/>
      <c r="WWV116" s="230"/>
      <c r="WWW116" s="230"/>
      <c r="WWX116" s="230"/>
      <c r="WWY116" s="230"/>
      <c r="WWZ116" s="230"/>
      <c r="WXA116" s="230"/>
      <c r="WXB116" s="230"/>
      <c r="WXC116" s="230"/>
      <c r="WXD116" s="230"/>
      <c r="WXE116" s="230"/>
      <c r="WXF116" s="230"/>
      <c r="WXG116" s="230"/>
      <c r="WXH116" s="230"/>
      <c r="WXI116" s="230"/>
      <c r="WXJ116" s="230"/>
      <c r="WXK116" s="230"/>
      <c r="WXL116" s="230"/>
      <c r="WXM116" s="230"/>
      <c r="WXN116" s="230"/>
      <c r="WXO116" s="230"/>
      <c r="WXP116" s="230"/>
      <c r="WXQ116" s="230"/>
      <c r="WXR116" s="230"/>
      <c r="WXS116" s="230"/>
      <c r="WXT116" s="230"/>
      <c r="WXU116" s="230"/>
      <c r="WXV116" s="230"/>
      <c r="WXW116" s="230"/>
      <c r="WXX116" s="230"/>
      <c r="WXY116" s="230"/>
      <c r="WXZ116" s="230"/>
      <c r="WYA116" s="230"/>
      <c r="WYB116" s="230"/>
      <c r="WYC116" s="230"/>
      <c r="WYD116" s="230"/>
      <c r="WYE116" s="230"/>
      <c r="WYF116" s="230"/>
      <c r="WYG116" s="230"/>
      <c r="WYH116" s="230"/>
      <c r="WYI116" s="230"/>
      <c r="WYJ116" s="230"/>
      <c r="WYK116" s="230"/>
      <c r="WYL116" s="230"/>
      <c r="WYM116" s="230"/>
      <c r="WYN116" s="230"/>
      <c r="WYO116" s="230"/>
      <c r="WYP116" s="230"/>
      <c r="WYQ116" s="230"/>
      <c r="WYR116" s="230"/>
      <c r="WYS116" s="230"/>
      <c r="WYT116" s="230"/>
      <c r="WYU116" s="230"/>
      <c r="WYV116" s="230"/>
      <c r="WYW116" s="230"/>
      <c r="WYX116" s="230"/>
      <c r="WYY116" s="230"/>
      <c r="WYZ116" s="230"/>
      <c r="WZA116" s="230"/>
      <c r="WZB116" s="230"/>
      <c r="WZC116" s="230"/>
      <c r="WZD116" s="230"/>
      <c r="WZE116" s="230"/>
      <c r="WZF116" s="230"/>
      <c r="WZG116" s="230"/>
      <c r="WZH116" s="230"/>
      <c r="WZI116" s="230"/>
      <c r="WZJ116" s="230"/>
      <c r="WZK116" s="230"/>
      <c r="WZL116" s="230"/>
      <c r="WZM116" s="230"/>
      <c r="WZN116" s="230"/>
      <c r="WZO116" s="230"/>
      <c r="WZP116" s="230"/>
      <c r="WZQ116" s="230"/>
      <c r="WZR116" s="230"/>
      <c r="WZS116" s="230"/>
      <c r="WZT116" s="230"/>
      <c r="WZU116" s="230"/>
      <c r="WZV116" s="230"/>
      <c r="WZW116" s="230"/>
      <c r="WZX116" s="230"/>
      <c r="WZY116" s="230"/>
      <c r="WZZ116" s="230"/>
      <c r="XAA116" s="230"/>
      <c r="XAB116" s="230"/>
      <c r="XAC116" s="230"/>
      <c r="XAD116" s="230"/>
      <c r="XAE116" s="230"/>
      <c r="XAF116" s="230"/>
      <c r="XAG116" s="230"/>
      <c r="XAH116" s="230"/>
      <c r="XAI116" s="230"/>
      <c r="XAJ116" s="230"/>
      <c r="XAK116" s="230"/>
      <c r="XAL116" s="230"/>
      <c r="XAM116" s="230"/>
      <c r="XAN116" s="230"/>
      <c r="XAO116" s="230"/>
      <c r="XAP116" s="230"/>
      <c r="XAQ116" s="230"/>
      <c r="XAR116" s="230"/>
      <c r="XAS116" s="230"/>
      <c r="XAT116" s="230"/>
      <c r="XAU116" s="230"/>
      <c r="XAV116" s="230"/>
      <c r="XAW116" s="230"/>
      <c r="XAX116" s="230"/>
      <c r="XAY116" s="230"/>
      <c r="XAZ116" s="230"/>
      <c r="XBA116" s="230"/>
      <c r="XBB116" s="230"/>
      <c r="XBC116" s="230"/>
      <c r="XBD116" s="230"/>
      <c r="XBE116" s="230"/>
      <c r="XBF116" s="230"/>
      <c r="XBG116" s="230"/>
      <c r="XBH116" s="230"/>
      <c r="XBI116" s="230"/>
      <c r="XBJ116" s="230"/>
      <c r="XBK116" s="230"/>
      <c r="XBL116" s="230"/>
      <c r="XBM116" s="230"/>
      <c r="XBN116" s="230"/>
      <c r="XBO116" s="230"/>
      <c r="XBP116" s="230"/>
      <c r="XBQ116" s="230"/>
      <c r="XBR116" s="230"/>
      <c r="XBS116" s="230"/>
      <c r="XBT116" s="230"/>
      <c r="XBU116" s="230"/>
      <c r="XBV116" s="230"/>
      <c r="XBW116" s="230"/>
      <c r="XBX116" s="230"/>
      <c r="XBY116" s="230"/>
      <c r="XBZ116" s="230"/>
      <c r="XCA116" s="230"/>
      <c r="XCB116" s="230"/>
      <c r="XCC116" s="230"/>
      <c r="XCD116" s="230"/>
      <c r="XCE116" s="230"/>
      <c r="XCF116" s="230"/>
      <c r="XCG116" s="230"/>
      <c r="XCH116" s="230"/>
      <c r="XCI116" s="230"/>
      <c r="XCJ116" s="230"/>
      <c r="XCK116" s="230"/>
      <c r="XCL116" s="230"/>
      <c r="XCM116" s="230"/>
      <c r="XCN116" s="230"/>
      <c r="XCO116" s="230"/>
      <c r="XCP116" s="230"/>
      <c r="XCQ116" s="230"/>
      <c r="XCR116" s="230"/>
      <c r="XCS116" s="230"/>
      <c r="XCT116" s="230"/>
      <c r="XCU116" s="230"/>
      <c r="XCV116" s="230"/>
      <c r="XCW116" s="230"/>
      <c r="XCX116" s="230"/>
      <c r="XCY116" s="230"/>
      <c r="XCZ116" s="230"/>
      <c r="XDA116" s="230"/>
      <c r="XDB116" s="230"/>
      <c r="XDC116" s="230"/>
      <c r="XDD116" s="230"/>
      <c r="XDE116" s="230"/>
      <c r="XDF116" s="230"/>
      <c r="XDG116" s="230"/>
      <c r="XDH116" s="230"/>
      <c r="XDI116" s="230"/>
      <c r="XDJ116" s="230"/>
      <c r="XDK116" s="230"/>
      <c r="XDL116" s="230"/>
      <c r="XDM116" s="230"/>
      <c r="XDN116" s="230"/>
      <c r="XDO116" s="230"/>
      <c r="XDP116" s="230"/>
      <c r="XDQ116" s="230"/>
      <c r="XDR116" s="230"/>
      <c r="XDS116" s="230"/>
      <c r="XDT116" s="230"/>
      <c r="XDU116" s="230"/>
      <c r="XDV116" s="230"/>
      <c r="XDW116" s="230"/>
      <c r="XDX116" s="230"/>
      <c r="XDY116" s="230"/>
      <c r="XDZ116" s="230"/>
      <c r="XEA116" s="230"/>
      <c r="XEB116" s="230"/>
      <c r="XEC116" s="230"/>
      <c r="XED116" s="230"/>
      <c r="XEE116" s="230"/>
      <c r="XEF116" s="230"/>
      <c r="XEG116" s="230"/>
      <c r="XEH116" s="230"/>
      <c r="XEI116" s="230"/>
      <c r="XEJ116" s="230"/>
      <c r="XEK116" s="230"/>
      <c r="XEL116" s="230"/>
      <c r="XEM116" s="230"/>
      <c r="XEN116" s="230"/>
      <c r="XEO116" s="230"/>
      <c r="XEP116" s="230"/>
      <c r="XEQ116" s="230"/>
      <c r="XER116" s="230"/>
      <c r="XES116" s="230"/>
      <c r="XET116" s="230"/>
      <c r="XEU116" s="230"/>
      <c r="XEV116" s="230"/>
      <c r="XEW116" s="230"/>
      <c r="XEX116" s="230"/>
      <c r="XEY116" s="230"/>
      <c r="XEZ116" s="230"/>
      <c r="XFA116" s="230"/>
      <c r="XFB116" s="230"/>
      <c r="XFC116" s="230"/>
    </row>
    <row r="117" spans="1:16383" customFormat="1" ht="51">
      <c r="A117" s="314" t="s">
        <v>166</v>
      </c>
      <c r="B117" s="314" t="s">
        <v>167</v>
      </c>
      <c r="C117" s="314" t="s">
        <v>168</v>
      </c>
      <c r="D117" s="314" t="s">
        <v>169</v>
      </c>
      <c r="E117" s="314" t="s">
        <v>170</v>
      </c>
      <c r="F117" s="314" t="s">
        <v>171</v>
      </c>
      <c r="G117" s="324">
        <v>934398448</v>
      </c>
      <c r="H117" s="314" t="s">
        <v>172</v>
      </c>
      <c r="I117" s="314" t="s">
        <v>173</v>
      </c>
      <c r="J117" s="314" t="s">
        <v>174</v>
      </c>
      <c r="K117" s="315" t="s">
        <v>175</v>
      </c>
      <c r="L117" s="315" t="s">
        <v>176</v>
      </c>
      <c r="M117" s="316" t="s">
        <v>177</v>
      </c>
      <c r="N117" s="316" t="s">
        <v>177</v>
      </c>
      <c r="O117" s="314" t="s">
        <v>178</v>
      </c>
      <c r="P117" s="314" t="s">
        <v>179</v>
      </c>
      <c r="Q117" s="314" t="s">
        <v>180</v>
      </c>
      <c r="R117" s="314" t="s">
        <v>181</v>
      </c>
      <c r="S117" s="314" t="s">
        <v>182</v>
      </c>
      <c r="T117" s="314" t="s">
        <v>183</v>
      </c>
      <c r="U117" s="314" t="s">
        <v>167</v>
      </c>
      <c r="V117" s="314" t="s">
        <v>183</v>
      </c>
      <c r="W117" s="314" t="s">
        <v>184</v>
      </c>
      <c r="X117" s="314"/>
      <c r="Y117" s="314"/>
      <c r="Z117" s="314"/>
      <c r="AA117" s="314"/>
      <c r="AB117" s="314"/>
      <c r="AC117" s="324" t="s">
        <v>185</v>
      </c>
      <c r="AD117" s="317">
        <v>44403.533250080996</v>
      </c>
      <c r="AE117" s="325">
        <v>44464</v>
      </c>
      <c r="AF117" s="325">
        <v>44468</v>
      </c>
      <c r="AG117" s="315">
        <v>61</v>
      </c>
      <c r="AH117" s="314" t="s">
        <v>186</v>
      </c>
      <c r="AI117" s="315">
        <v>1</v>
      </c>
      <c r="AJ117" s="315">
        <v>4</v>
      </c>
      <c r="AK117" s="314" t="s">
        <v>187</v>
      </c>
      <c r="AL117" s="314" t="s">
        <v>188</v>
      </c>
      <c r="AM117" s="314" t="s">
        <v>189</v>
      </c>
      <c r="AN117" s="318">
        <v>0</v>
      </c>
      <c r="AO117" s="318">
        <v>0</v>
      </c>
      <c r="AP117" s="319" t="b">
        <v>0</v>
      </c>
      <c r="AQ117" s="318">
        <v>85</v>
      </c>
      <c r="AR117" s="318">
        <v>304.95</v>
      </c>
      <c r="AS117" s="318">
        <v>304.95</v>
      </c>
      <c r="AT117" s="318">
        <v>0</v>
      </c>
      <c r="AU117" s="314" t="s">
        <v>190</v>
      </c>
      <c r="AV117" s="326">
        <v>1219.8</v>
      </c>
      <c r="AW117" s="318">
        <v>304.95</v>
      </c>
      <c r="AX117" s="318">
        <v>879.8</v>
      </c>
      <c r="AY117" s="314" t="s">
        <v>167</v>
      </c>
      <c r="AZ117" s="314" t="s">
        <v>191</v>
      </c>
      <c r="BA117" s="314" t="s">
        <v>192</v>
      </c>
      <c r="BB117" s="314" t="s">
        <v>193</v>
      </c>
      <c r="BC117" s="318">
        <v>55.6</v>
      </c>
      <c r="BD117" s="320">
        <v>1</v>
      </c>
      <c r="BE117" s="320">
        <v>1</v>
      </c>
      <c r="BF117" s="321">
        <v>0</v>
      </c>
      <c r="BG117" s="321">
        <v>0</v>
      </c>
      <c r="BH117" s="320">
        <v>0</v>
      </c>
      <c r="BI117" s="320">
        <v>1</v>
      </c>
      <c r="BJ117" s="321">
        <v>1</v>
      </c>
      <c r="BK117" s="322">
        <v>2</v>
      </c>
      <c r="BL117" s="318">
        <v>609.9</v>
      </c>
      <c r="BM117" s="314" t="s">
        <v>183</v>
      </c>
      <c r="BN117" s="314" t="s">
        <v>183</v>
      </c>
      <c r="BO117" s="314" t="s">
        <v>183</v>
      </c>
      <c r="BP117" s="314" t="s">
        <v>183</v>
      </c>
      <c r="BQ117" s="314" t="s">
        <v>183</v>
      </c>
      <c r="BR117" s="314" t="s">
        <v>183</v>
      </c>
      <c r="BS117" s="314" t="s">
        <v>183</v>
      </c>
      <c r="BT117" s="314"/>
      <c r="BU117" s="314"/>
      <c r="BV117" s="314"/>
      <c r="BW117" s="314" t="s">
        <v>194</v>
      </c>
      <c r="BX117" s="323">
        <v>69</v>
      </c>
      <c r="BY117" s="314" t="s">
        <v>195</v>
      </c>
      <c r="BZ117" s="314" t="s">
        <v>196</v>
      </c>
      <c r="CA117" s="230"/>
      <c r="CB117" s="230"/>
      <c r="CC117" s="230"/>
      <c r="CD117" s="230"/>
      <c r="CE117" s="230"/>
      <c r="CF117" s="230"/>
      <c r="CG117" s="230"/>
      <c r="CH117" s="230"/>
      <c r="CI117" s="230"/>
      <c r="CJ117" s="230"/>
      <c r="CK117" s="230"/>
      <c r="CL117" s="230"/>
      <c r="CM117" s="230"/>
      <c r="CN117" s="230"/>
      <c r="CO117" s="230"/>
      <c r="CP117" s="230"/>
      <c r="CQ117" s="230"/>
      <c r="CR117" s="230"/>
      <c r="CS117" s="230"/>
      <c r="CT117" s="230"/>
      <c r="CU117" s="230"/>
      <c r="CV117" s="230"/>
      <c r="CW117" s="230"/>
      <c r="CX117" s="230"/>
      <c r="CY117" s="230"/>
      <c r="CZ117" s="230"/>
      <c r="DA117" s="230"/>
      <c r="DB117" s="230"/>
      <c r="DC117" s="230"/>
      <c r="DD117" s="230"/>
      <c r="DE117" s="230"/>
      <c r="DF117" s="230"/>
      <c r="DG117" s="230"/>
      <c r="DH117" s="230"/>
      <c r="DI117" s="230"/>
      <c r="DJ117" s="230"/>
      <c r="DK117" s="230"/>
      <c r="DL117" s="230"/>
      <c r="DM117" s="230"/>
      <c r="DN117" s="230"/>
      <c r="DO117" s="230"/>
      <c r="DP117" s="230"/>
      <c r="DQ117" s="230"/>
      <c r="DR117" s="230"/>
      <c r="DS117" s="230"/>
      <c r="DT117" s="230"/>
      <c r="DU117" s="230"/>
      <c r="DV117" s="230"/>
      <c r="DW117" s="230"/>
      <c r="DX117" s="230"/>
      <c r="DY117" s="230"/>
      <c r="DZ117" s="230"/>
      <c r="EA117" s="230"/>
      <c r="EB117" s="230"/>
      <c r="EC117" s="230"/>
      <c r="ED117" s="230"/>
      <c r="EE117" s="230"/>
      <c r="EF117" s="230"/>
      <c r="EG117" s="230"/>
      <c r="EH117" s="230"/>
      <c r="EI117" s="230"/>
      <c r="EJ117" s="230"/>
      <c r="EK117" s="230"/>
      <c r="EL117" s="230"/>
      <c r="EM117" s="230"/>
      <c r="EN117" s="230"/>
      <c r="EO117" s="230"/>
      <c r="EP117" s="230"/>
      <c r="EQ117" s="230"/>
      <c r="ER117" s="230"/>
      <c r="ES117" s="230"/>
      <c r="ET117" s="230"/>
      <c r="EU117" s="230"/>
      <c r="EV117" s="230"/>
      <c r="EW117" s="230"/>
      <c r="EX117" s="230"/>
      <c r="EY117" s="230"/>
      <c r="EZ117" s="230"/>
      <c r="FA117" s="230"/>
      <c r="FB117" s="230"/>
      <c r="FC117" s="230"/>
      <c r="FD117" s="230"/>
      <c r="FE117" s="230"/>
      <c r="FF117" s="230"/>
      <c r="FG117" s="230"/>
      <c r="FH117" s="230"/>
      <c r="FI117" s="230"/>
      <c r="FJ117" s="230"/>
      <c r="FK117" s="230"/>
      <c r="FL117" s="230"/>
      <c r="FM117" s="230"/>
      <c r="FN117" s="230"/>
      <c r="FO117" s="230"/>
      <c r="FP117" s="230"/>
      <c r="FQ117" s="230"/>
      <c r="FR117" s="230"/>
      <c r="FS117" s="230"/>
      <c r="FT117" s="230"/>
      <c r="FU117" s="230"/>
      <c r="FV117" s="230"/>
      <c r="FW117" s="230"/>
      <c r="FX117" s="230"/>
      <c r="FY117" s="230"/>
      <c r="FZ117" s="230"/>
      <c r="GA117" s="230"/>
      <c r="GB117" s="230"/>
      <c r="GC117" s="230"/>
      <c r="GD117" s="230"/>
      <c r="GE117" s="230"/>
      <c r="GF117" s="230"/>
      <c r="GG117" s="230"/>
      <c r="GH117" s="230"/>
      <c r="GI117" s="230"/>
      <c r="GJ117" s="230"/>
      <c r="GK117" s="230"/>
      <c r="GL117" s="230"/>
      <c r="GM117" s="230"/>
      <c r="GN117" s="230"/>
      <c r="GO117" s="230"/>
      <c r="GP117" s="230"/>
      <c r="GQ117" s="230"/>
      <c r="GR117" s="230"/>
      <c r="GS117" s="230"/>
      <c r="GT117" s="230"/>
      <c r="GU117" s="230"/>
      <c r="GV117" s="230"/>
      <c r="GW117" s="230"/>
      <c r="GX117" s="230"/>
      <c r="GY117" s="230"/>
      <c r="GZ117" s="230"/>
      <c r="HA117" s="230"/>
      <c r="HB117" s="230"/>
      <c r="HC117" s="230"/>
      <c r="HD117" s="230"/>
      <c r="HE117" s="230"/>
      <c r="HF117" s="230"/>
      <c r="HG117" s="230"/>
      <c r="HH117" s="230"/>
      <c r="HI117" s="230"/>
      <c r="HJ117" s="230"/>
      <c r="HK117" s="230"/>
      <c r="HL117" s="230"/>
      <c r="HM117" s="230"/>
      <c r="HN117" s="230"/>
      <c r="HO117" s="230"/>
      <c r="HP117" s="230"/>
      <c r="HQ117" s="230"/>
      <c r="HR117" s="230"/>
      <c r="HS117" s="230"/>
      <c r="HT117" s="230"/>
      <c r="HU117" s="230"/>
      <c r="HV117" s="230"/>
      <c r="HW117" s="230"/>
      <c r="HX117" s="230"/>
      <c r="HY117" s="230"/>
      <c r="HZ117" s="230"/>
      <c r="IA117" s="230"/>
      <c r="IB117" s="230"/>
      <c r="IC117" s="230"/>
      <c r="ID117" s="230"/>
      <c r="IE117" s="230"/>
      <c r="IF117" s="230"/>
      <c r="IG117" s="230"/>
      <c r="IH117" s="230"/>
      <c r="II117" s="230"/>
      <c r="IJ117" s="230"/>
      <c r="IK117" s="230"/>
      <c r="IL117" s="230"/>
      <c r="IM117" s="230"/>
      <c r="IN117" s="230"/>
      <c r="IO117" s="230"/>
      <c r="IP117" s="230"/>
      <c r="IQ117" s="230"/>
      <c r="IR117" s="230"/>
      <c r="IS117" s="230"/>
      <c r="IT117" s="230"/>
      <c r="IU117" s="230"/>
      <c r="IV117" s="230"/>
      <c r="IW117" s="230"/>
      <c r="IX117" s="230"/>
      <c r="IY117" s="230"/>
      <c r="IZ117" s="230"/>
      <c r="JA117" s="230"/>
      <c r="JB117" s="230"/>
      <c r="JC117" s="230"/>
      <c r="JD117" s="230"/>
      <c r="JE117" s="230"/>
      <c r="JF117" s="230"/>
      <c r="JG117" s="230"/>
      <c r="JH117" s="230"/>
      <c r="JI117" s="230"/>
      <c r="JJ117" s="230"/>
      <c r="JK117" s="230"/>
      <c r="JL117" s="230"/>
      <c r="JM117" s="230"/>
      <c r="JN117" s="230"/>
      <c r="JO117" s="230"/>
      <c r="JP117" s="230"/>
      <c r="JQ117" s="230"/>
      <c r="JR117" s="230"/>
      <c r="JS117" s="230"/>
      <c r="JT117" s="230"/>
      <c r="JU117" s="230"/>
      <c r="JV117" s="230"/>
      <c r="JW117" s="230"/>
      <c r="JX117" s="230"/>
      <c r="JY117" s="230"/>
      <c r="JZ117" s="230"/>
      <c r="KA117" s="230"/>
      <c r="KB117" s="230"/>
      <c r="KC117" s="230"/>
      <c r="KD117" s="230"/>
      <c r="KE117" s="230"/>
      <c r="KF117" s="230"/>
      <c r="KG117" s="230"/>
      <c r="KH117" s="230"/>
      <c r="KI117" s="230"/>
      <c r="KJ117" s="230"/>
      <c r="KK117" s="230"/>
      <c r="KL117" s="230"/>
      <c r="KM117" s="230"/>
      <c r="KN117" s="230"/>
      <c r="KO117" s="230"/>
      <c r="KP117" s="230"/>
      <c r="KQ117" s="230"/>
      <c r="KR117" s="230"/>
      <c r="KS117" s="230"/>
      <c r="KT117" s="230"/>
      <c r="KU117" s="230"/>
      <c r="KV117" s="230"/>
      <c r="KW117" s="230"/>
      <c r="KX117" s="230"/>
      <c r="KY117" s="230"/>
      <c r="KZ117" s="230"/>
      <c r="LA117" s="230"/>
      <c r="LB117" s="230"/>
      <c r="LC117" s="230"/>
      <c r="LD117" s="230"/>
      <c r="LE117" s="230"/>
      <c r="LF117" s="230"/>
      <c r="LG117" s="230"/>
      <c r="LH117" s="230"/>
      <c r="LI117" s="230"/>
      <c r="LJ117" s="230"/>
      <c r="LK117" s="230"/>
      <c r="LL117" s="230"/>
      <c r="LM117" s="230"/>
      <c r="LN117" s="230"/>
      <c r="LO117" s="230"/>
      <c r="LP117" s="230"/>
      <c r="LQ117" s="230"/>
      <c r="LR117" s="230"/>
      <c r="LS117" s="230"/>
      <c r="LT117" s="230"/>
      <c r="LU117" s="230"/>
      <c r="LV117" s="230"/>
      <c r="LW117" s="230"/>
      <c r="LX117" s="230"/>
      <c r="LY117" s="230"/>
      <c r="LZ117" s="230"/>
      <c r="MA117" s="230"/>
      <c r="MB117" s="230"/>
      <c r="MC117" s="230"/>
      <c r="MD117" s="230"/>
      <c r="ME117" s="230"/>
      <c r="MF117" s="230"/>
      <c r="MG117" s="230"/>
      <c r="MH117" s="230"/>
      <c r="MI117" s="230"/>
      <c r="MJ117" s="230"/>
      <c r="MK117" s="230"/>
      <c r="ML117" s="230"/>
      <c r="MM117" s="230"/>
      <c r="MN117" s="230"/>
      <c r="MO117" s="230"/>
      <c r="MP117" s="230"/>
      <c r="MQ117" s="230"/>
      <c r="MR117" s="230"/>
      <c r="MS117" s="230"/>
      <c r="MT117" s="230"/>
      <c r="MU117" s="230"/>
      <c r="MV117" s="230"/>
      <c r="MW117" s="230"/>
      <c r="MX117" s="230"/>
      <c r="MY117" s="230"/>
      <c r="MZ117" s="230"/>
      <c r="NA117" s="230"/>
      <c r="NB117" s="230"/>
      <c r="NC117" s="230"/>
      <c r="ND117" s="230"/>
      <c r="NE117" s="230"/>
      <c r="NF117" s="230"/>
      <c r="NG117" s="230"/>
      <c r="NH117" s="230"/>
      <c r="NI117" s="230"/>
      <c r="NJ117" s="230"/>
      <c r="NK117" s="230"/>
      <c r="NL117" s="230"/>
      <c r="NM117" s="230"/>
      <c r="NN117" s="230"/>
      <c r="NO117" s="230"/>
      <c r="NP117" s="230"/>
      <c r="NQ117" s="230"/>
      <c r="NR117" s="230"/>
      <c r="NS117" s="230"/>
      <c r="NT117" s="230"/>
      <c r="NU117" s="230"/>
      <c r="NV117" s="230"/>
      <c r="NW117" s="230"/>
      <c r="NX117" s="230"/>
      <c r="NY117" s="230"/>
      <c r="NZ117" s="230"/>
      <c r="OA117" s="230"/>
      <c r="OB117" s="230"/>
      <c r="OC117" s="230"/>
      <c r="OD117" s="230"/>
      <c r="OE117" s="230"/>
      <c r="OF117" s="230"/>
      <c r="OG117" s="230"/>
      <c r="OH117" s="230"/>
      <c r="OI117" s="230"/>
      <c r="OJ117" s="230"/>
      <c r="OK117" s="230"/>
      <c r="OL117" s="230"/>
      <c r="OM117" s="230"/>
      <c r="ON117" s="230"/>
      <c r="OO117" s="230"/>
      <c r="OP117" s="230"/>
      <c r="OQ117" s="230"/>
      <c r="OR117" s="230"/>
      <c r="OS117" s="230"/>
      <c r="OT117" s="230"/>
      <c r="OU117" s="230"/>
      <c r="OV117" s="230"/>
      <c r="OW117" s="230"/>
      <c r="OX117" s="230"/>
      <c r="OY117" s="230"/>
      <c r="OZ117" s="230"/>
      <c r="PA117" s="230"/>
      <c r="PB117" s="230"/>
      <c r="PC117" s="230"/>
      <c r="PD117" s="230"/>
      <c r="PE117" s="230"/>
      <c r="PF117" s="230"/>
      <c r="PG117" s="230"/>
      <c r="PH117" s="230"/>
      <c r="PI117" s="230"/>
      <c r="PJ117" s="230"/>
      <c r="PK117" s="230"/>
      <c r="PL117" s="230"/>
      <c r="PM117" s="230"/>
      <c r="PN117" s="230"/>
      <c r="PO117" s="230"/>
      <c r="PP117" s="230"/>
      <c r="PQ117" s="230"/>
      <c r="PR117" s="230"/>
      <c r="PS117" s="230"/>
      <c r="PT117" s="230"/>
      <c r="PU117" s="230"/>
      <c r="PV117" s="230"/>
      <c r="PW117" s="230"/>
      <c r="PX117" s="230"/>
      <c r="PY117" s="230"/>
      <c r="PZ117" s="230"/>
      <c r="QA117" s="230"/>
      <c r="QB117" s="230"/>
      <c r="QC117" s="230"/>
      <c r="QD117" s="230"/>
      <c r="QE117" s="230"/>
      <c r="QF117" s="230"/>
      <c r="QG117" s="230"/>
      <c r="QH117" s="230"/>
      <c r="QI117" s="230"/>
      <c r="QJ117" s="230"/>
      <c r="QK117" s="230"/>
      <c r="QL117" s="230"/>
      <c r="QM117" s="230"/>
      <c r="QN117" s="230"/>
      <c r="QO117" s="230"/>
      <c r="QP117" s="230"/>
      <c r="QQ117" s="230"/>
      <c r="QR117" s="230"/>
      <c r="QS117" s="230"/>
      <c r="QT117" s="230"/>
      <c r="QU117" s="230"/>
      <c r="QV117" s="230"/>
      <c r="QW117" s="230"/>
      <c r="QX117" s="230"/>
      <c r="QY117" s="230"/>
      <c r="QZ117" s="230"/>
      <c r="RA117" s="230"/>
      <c r="RB117" s="230"/>
      <c r="RC117" s="230"/>
      <c r="RD117" s="230"/>
      <c r="RE117" s="230"/>
      <c r="RF117" s="230"/>
      <c r="RG117" s="230"/>
      <c r="RH117" s="230"/>
      <c r="RI117" s="230"/>
      <c r="RJ117" s="230"/>
      <c r="RK117" s="230"/>
      <c r="RL117" s="230"/>
      <c r="RM117" s="230"/>
      <c r="RN117" s="230"/>
      <c r="RO117" s="230"/>
      <c r="RP117" s="230"/>
      <c r="RQ117" s="230"/>
      <c r="RR117" s="230"/>
      <c r="RS117" s="230"/>
      <c r="RT117" s="230"/>
      <c r="RU117" s="230"/>
      <c r="RV117" s="230"/>
      <c r="RW117" s="230"/>
      <c r="RX117" s="230"/>
      <c r="RY117" s="230"/>
      <c r="RZ117" s="230"/>
      <c r="SA117" s="230"/>
      <c r="SB117" s="230"/>
      <c r="SC117" s="230"/>
      <c r="SD117" s="230"/>
      <c r="SE117" s="230"/>
      <c r="SF117" s="230"/>
      <c r="SG117" s="230"/>
      <c r="SH117" s="230"/>
      <c r="SI117" s="230"/>
      <c r="SJ117" s="230"/>
      <c r="SK117" s="230"/>
      <c r="SL117" s="230"/>
      <c r="SM117" s="230"/>
      <c r="SN117" s="230"/>
      <c r="SO117" s="230"/>
      <c r="SP117" s="230"/>
      <c r="SQ117" s="230"/>
      <c r="SR117" s="230"/>
      <c r="SS117" s="230"/>
      <c r="ST117" s="230"/>
      <c r="SU117" s="230"/>
      <c r="SV117" s="230"/>
      <c r="SW117" s="230"/>
      <c r="SX117" s="230"/>
      <c r="SY117" s="230"/>
      <c r="SZ117" s="230"/>
      <c r="TA117" s="230"/>
      <c r="TB117" s="230"/>
      <c r="TC117" s="230"/>
      <c r="TD117" s="230"/>
      <c r="TE117" s="230"/>
      <c r="TF117" s="230"/>
      <c r="TG117" s="230"/>
      <c r="TH117" s="230"/>
      <c r="TI117" s="230"/>
      <c r="TJ117" s="230"/>
      <c r="TK117" s="230"/>
      <c r="TL117" s="230"/>
      <c r="TM117" s="230"/>
      <c r="TN117" s="230"/>
      <c r="TO117" s="230"/>
      <c r="TP117" s="230"/>
      <c r="TQ117" s="230"/>
      <c r="TR117" s="230"/>
      <c r="TS117" s="230"/>
      <c r="TT117" s="230"/>
      <c r="TU117" s="230"/>
      <c r="TV117" s="230"/>
      <c r="TW117" s="230"/>
      <c r="TX117" s="230"/>
      <c r="TY117" s="230"/>
      <c r="TZ117" s="230"/>
      <c r="UA117" s="230"/>
      <c r="UB117" s="230"/>
      <c r="UC117" s="230"/>
      <c r="UD117" s="230"/>
      <c r="UE117" s="230"/>
      <c r="UF117" s="230"/>
      <c r="UG117" s="230"/>
      <c r="UH117" s="230"/>
      <c r="UI117" s="230"/>
      <c r="UJ117" s="230"/>
      <c r="UK117" s="230"/>
      <c r="UL117" s="230"/>
      <c r="UM117" s="230"/>
      <c r="UN117" s="230"/>
      <c r="UO117" s="230"/>
      <c r="UP117" s="230"/>
      <c r="UQ117" s="230"/>
      <c r="UR117" s="230"/>
      <c r="US117" s="230"/>
      <c r="UT117" s="230"/>
      <c r="UU117" s="230"/>
      <c r="UV117" s="230"/>
      <c r="UW117" s="230"/>
      <c r="UX117" s="230"/>
      <c r="UY117" s="230"/>
      <c r="UZ117" s="230"/>
      <c r="VA117" s="230"/>
      <c r="VB117" s="230"/>
      <c r="VC117" s="230"/>
      <c r="VD117" s="230"/>
      <c r="VE117" s="230"/>
      <c r="VF117" s="230"/>
      <c r="VG117" s="230"/>
      <c r="VH117" s="230"/>
      <c r="VI117" s="230"/>
      <c r="VJ117" s="230"/>
      <c r="VK117" s="230"/>
      <c r="VL117" s="230"/>
      <c r="VM117" s="230"/>
      <c r="VN117" s="230"/>
      <c r="VO117" s="230"/>
      <c r="VP117" s="230"/>
      <c r="VQ117" s="230"/>
      <c r="VR117" s="230"/>
      <c r="VS117" s="230"/>
      <c r="VT117" s="230"/>
      <c r="VU117" s="230"/>
      <c r="VV117" s="230"/>
      <c r="VW117" s="230"/>
      <c r="VX117" s="230"/>
      <c r="VY117" s="230"/>
      <c r="VZ117" s="230"/>
      <c r="WA117" s="230"/>
      <c r="WB117" s="230"/>
      <c r="WC117" s="230"/>
      <c r="WD117" s="230"/>
      <c r="WE117" s="230"/>
      <c r="WF117" s="230"/>
      <c r="WG117" s="230"/>
      <c r="WH117" s="230"/>
      <c r="WI117" s="230"/>
      <c r="WJ117" s="230"/>
      <c r="WK117" s="230"/>
      <c r="WL117" s="230"/>
      <c r="WM117" s="230"/>
      <c r="WN117" s="230"/>
      <c r="WO117" s="230"/>
      <c r="WP117" s="230"/>
      <c r="WQ117" s="230"/>
      <c r="WR117" s="230"/>
      <c r="WS117" s="230"/>
      <c r="WT117" s="230"/>
      <c r="WU117" s="230"/>
      <c r="WV117" s="230"/>
      <c r="WW117" s="230"/>
      <c r="WX117" s="230"/>
      <c r="WY117" s="230"/>
      <c r="WZ117" s="230"/>
      <c r="XA117" s="230"/>
      <c r="XB117" s="230"/>
      <c r="XC117" s="230"/>
      <c r="XD117" s="230"/>
      <c r="XE117" s="230"/>
      <c r="XF117" s="230"/>
      <c r="XG117" s="230"/>
      <c r="XH117" s="230"/>
      <c r="XI117" s="230"/>
      <c r="XJ117" s="230"/>
      <c r="XK117" s="230"/>
      <c r="XL117" s="230"/>
      <c r="XM117" s="230"/>
      <c r="XN117" s="230"/>
      <c r="XO117" s="230"/>
      <c r="XP117" s="230"/>
      <c r="XQ117" s="230"/>
      <c r="XR117" s="230"/>
      <c r="XS117" s="230"/>
      <c r="XT117" s="230"/>
      <c r="XU117" s="230"/>
      <c r="XV117" s="230"/>
      <c r="XW117" s="230"/>
      <c r="XX117" s="230"/>
      <c r="XY117" s="230"/>
      <c r="XZ117" s="230"/>
      <c r="YA117" s="230"/>
      <c r="YB117" s="230"/>
      <c r="YC117" s="230"/>
      <c r="YD117" s="230"/>
      <c r="YE117" s="230"/>
      <c r="YF117" s="230"/>
      <c r="YG117" s="230"/>
      <c r="YH117" s="230"/>
      <c r="YI117" s="230"/>
      <c r="YJ117" s="230"/>
      <c r="YK117" s="230"/>
      <c r="YL117" s="230"/>
      <c r="YM117" s="230"/>
      <c r="YN117" s="230"/>
      <c r="YO117" s="230"/>
      <c r="YP117" s="230"/>
      <c r="YQ117" s="230"/>
      <c r="YR117" s="230"/>
      <c r="YS117" s="230"/>
      <c r="YT117" s="230"/>
      <c r="YU117" s="230"/>
      <c r="YV117" s="230"/>
      <c r="YW117" s="230"/>
      <c r="YX117" s="230"/>
      <c r="YY117" s="230"/>
      <c r="YZ117" s="230"/>
      <c r="ZA117" s="230"/>
      <c r="ZB117" s="230"/>
      <c r="ZC117" s="230"/>
      <c r="ZD117" s="230"/>
      <c r="ZE117" s="230"/>
      <c r="ZF117" s="230"/>
      <c r="ZG117" s="230"/>
      <c r="ZH117" s="230"/>
      <c r="ZI117" s="230"/>
      <c r="ZJ117" s="230"/>
      <c r="ZK117" s="230"/>
      <c r="ZL117" s="230"/>
      <c r="ZM117" s="230"/>
      <c r="ZN117" s="230"/>
      <c r="ZO117" s="230"/>
      <c r="ZP117" s="230"/>
      <c r="ZQ117" s="230"/>
      <c r="ZR117" s="230"/>
      <c r="ZS117" s="230"/>
      <c r="ZT117" s="230"/>
      <c r="ZU117" s="230"/>
      <c r="ZV117" s="230"/>
      <c r="ZW117" s="230"/>
      <c r="ZX117" s="230"/>
      <c r="ZY117" s="230"/>
      <c r="ZZ117" s="230"/>
      <c r="AAA117" s="230"/>
      <c r="AAB117" s="230"/>
      <c r="AAC117" s="230"/>
      <c r="AAD117" s="230"/>
      <c r="AAE117" s="230"/>
      <c r="AAF117" s="230"/>
      <c r="AAG117" s="230"/>
      <c r="AAH117" s="230"/>
      <c r="AAI117" s="230"/>
      <c r="AAJ117" s="230"/>
      <c r="AAK117" s="230"/>
      <c r="AAL117" s="230"/>
      <c r="AAM117" s="230"/>
      <c r="AAN117" s="230"/>
      <c r="AAO117" s="230"/>
      <c r="AAP117" s="230"/>
      <c r="AAQ117" s="230"/>
      <c r="AAR117" s="230"/>
      <c r="AAS117" s="230"/>
      <c r="AAT117" s="230"/>
      <c r="AAU117" s="230"/>
      <c r="AAV117" s="230"/>
      <c r="AAW117" s="230"/>
      <c r="AAX117" s="230"/>
      <c r="AAY117" s="230"/>
      <c r="AAZ117" s="230"/>
      <c r="ABA117" s="230"/>
      <c r="ABB117" s="230"/>
      <c r="ABC117" s="230"/>
      <c r="ABD117" s="230"/>
      <c r="ABE117" s="230"/>
      <c r="ABF117" s="230"/>
      <c r="ABG117" s="230"/>
      <c r="ABH117" s="230"/>
      <c r="ABI117" s="230"/>
      <c r="ABJ117" s="230"/>
      <c r="ABK117" s="230"/>
      <c r="ABL117" s="230"/>
      <c r="ABM117" s="230"/>
      <c r="ABN117" s="230"/>
      <c r="ABO117" s="230"/>
      <c r="ABP117" s="230"/>
      <c r="ABQ117" s="230"/>
      <c r="ABR117" s="230"/>
      <c r="ABS117" s="230"/>
      <c r="ABT117" s="230"/>
      <c r="ABU117" s="230"/>
      <c r="ABV117" s="230"/>
      <c r="ABW117" s="230"/>
      <c r="ABX117" s="230"/>
      <c r="ABY117" s="230"/>
      <c r="ABZ117" s="230"/>
      <c r="ACA117" s="230"/>
      <c r="ACB117" s="230"/>
      <c r="ACC117" s="230"/>
      <c r="ACD117" s="230"/>
      <c r="ACE117" s="230"/>
      <c r="ACF117" s="230"/>
      <c r="ACG117" s="230"/>
      <c r="ACH117" s="230"/>
      <c r="ACI117" s="230"/>
      <c r="ACJ117" s="230"/>
      <c r="ACK117" s="230"/>
      <c r="ACL117" s="230"/>
      <c r="ACM117" s="230"/>
      <c r="ACN117" s="230"/>
      <c r="ACO117" s="230"/>
      <c r="ACP117" s="230"/>
      <c r="ACQ117" s="230"/>
      <c r="ACR117" s="230"/>
      <c r="ACS117" s="230"/>
      <c r="ACT117" s="230"/>
      <c r="ACU117" s="230"/>
      <c r="ACV117" s="230"/>
      <c r="ACW117" s="230"/>
      <c r="ACX117" s="230"/>
      <c r="ACY117" s="230"/>
      <c r="ACZ117" s="230"/>
      <c r="ADA117" s="230"/>
      <c r="ADB117" s="230"/>
      <c r="ADC117" s="230"/>
      <c r="ADD117" s="230"/>
      <c r="ADE117" s="230"/>
      <c r="ADF117" s="230"/>
      <c r="ADG117" s="230"/>
      <c r="ADH117" s="230"/>
      <c r="ADI117" s="230"/>
      <c r="ADJ117" s="230"/>
      <c r="ADK117" s="230"/>
      <c r="ADL117" s="230"/>
      <c r="ADM117" s="230"/>
      <c r="ADN117" s="230"/>
      <c r="ADO117" s="230"/>
      <c r="ADP117" s="230"/>
      <c r="ADQ117" s="230"/>
      <c r="ADR117" s="230"/>
      <c r="ADS117" s="230"/>
      <c r="ADT117" s="230"/>
      <c r="ADU117" s="230"/>
      <c r="ADV117" s="230"/>
      <c r="ADW117" s="230"/>
      <c r="ADX117" s="230"/>
      <c r="ADY117" s="230"/>
      <c r="ADZ117" s="230"/>
      <c r="AEA117" s="230"/>
      <c r="AEB117" s="230"/>
      <c r="AEC117" s="230"/>
      <c r="AED117" s="230"/>
      <c r="AEE117" s="230"/>
      <c r="AEF117" s="230"/>
      <c r="AEG117" s="230"/>
      <c r="AEH117" s="230"/>
      <c r="AEI117" s="230"/>
      <c r="AEJ117" s="230"/>
      <c r="AEK117" s="230"/>
      <c r="AEL117" s="230"/>
      <c r="AEM117" s="230"/>
      <c r="AEN117" s="230"/>
      <c r="AEO117" s="230"/>
      <c r="AEP117" s="230"/>
      <c r="AEQ117" s="230"/>
      <c r="AER117" s="230"/>
      <c r="AES117" s="230"/>
      <c r="AET117" s="230"/>
      <c r="AEU117" s="230"/>
      <c r="AEV117" s="230"/>
      <c r="AEW117" s="230"/>
      <c r="AEX117" s="230"/>
      <c r="AEY117" s="230"/>
      <c r="AEZ117" s="230"/>
      <c r="AFA117" s="230"/>
      <c r="AFB117" s="230"/>
      <c r="AFC117" s="230"/>
      <c r="AFD117" s="230"/>
      <c r="AFE117" s="230"/>
      <c r="AFF117" s="230"/>
      <c r="AFG117" s="230"/>
      <c r="AFH117" s="230"/>
      <c r="AFI117" s="230"/>
      <c r="AFJ117" s="230"/>
      <c r="AFK117" s="230"/>
      <c r="AFL117" s="230"/>
      <c r="AFM117" s="230"/>
      <c r="AFN117" s="230"/>
      <c r="AFO117" s="230"/>
      <c r="AFP117" s="230"/>
      <c r="AFQ117" s="230"/>
      <c r="AFR117" s="230"/>
      <c r="AFS117" s="230"/>
      <c r="AFT117" s="230"/>
      <c r="AFU117" s="230"/>
      <c r="AFV117" s="230"/>
      <c r="AFW117" s="230"/>
      <c r="AFX117" s="230"/>
      <c r="AFY117" s="230"/>
      <c r="AFZ117" s="230"/>
      <c r="AGA117" s="230"/>
      <c r="AGB117" s="230"/>
      <c r="AGC117" s="230"/>
      <c r="AGD117" s="230"/>
      <c r="AGE117" s="230"/>
      <c r="AGF117" s="230"/>
      <c r="AGG117" s="230"/>
      <c r="AGH117" s="230"/>
      <c r="AGI117" s="230"/>
      <c r="AGJ117" s="230"/>
      <c r="AGK117" s="230"/>
      <c r="AGL117" s="230"/>
      <c r="AGM117" s="230"/>
      <c r="AGN117" s="230"/>
      <c r="AGO117" s="230"/>
      <c r="AGP117" s="230"/>
      <c r="AGQ117" s="230"/>
      <c r="AGR117" s="230"/>
      <c r="AGS117" s="230"/>
      <c r="AGT117" s="230"/>
      <c r="AGU117" s="230"/>
      <c r="AGV117" s="230"/>
      <c r="AGW117" s="230"/>
      <c r="AGX117" s="230"/>
      <c r="AGY117" s="230"/>
      <c r="AGZ117" s="230"/>
      <c r="AHA117" s="230"/>
      <c r="AHB117" s="230"/>
      <c r="AHC117" s="230"/>
      <c r="AHD117" s="230"/>
      <c r="AHE117" s="230"/>
      <c r="AHF117" s="230"/>
      <c r="AHG117" s="230"/>
      <c r="AHH117" s="230"/>
      <c r="AHI117" s="230"/>
      <c r="AHJ117" s="230"/>
      <c r="AHK117" s="230"/>
      <c r="AHL117" s="230"/>
      <c r="AHM117" s="230"/>
      <c r="AHN117" s="230"/>
      <c r="AHO117" s="230"/>
      <c r="AHP117" s="230"/>
      <c r="AHQ117" s="230"/>
      <c r="AHR117" s="230"/>
      <c r="AHS117" s="230"/>
      <c r="AHT117" s="230"/>
      <c r="AHU117" s="230"/>
      <c r="AHV117" s="230"/>
      <c r="AHW117" s="230"/>
      <c r="AHX117" s="230"/>
      <c r="AHY117" s="230"/>
      <c r="AHZ117" s="230"/>
      <c r="AIA117" s="230"/>
      <c r="AIB117" s="230"/>
      <c r="AIC117" s="230"/>
      <c r="AID117" s="230"/>
      <c r="AIE117" s="230"/>
      <c r="AIF117" s="230"/>
      <c r="AIG117" s="230"/>
      <c r="AIH117" s="230"/>
      <c r="AII117" s="230"/>
      <c r="AIJ117" s="230"/>
      <c r="AIK117" s="230"/>
      <c r="AIL117" s="230"/>
      <c r="AIM117" s="230"/>
      <c r="AIN117" s="230"/>
      <c r="AIO117" s="230"/>
      <c r="AIP117" s="230"/>
      <c r="AIQ117" s="230"/>
      <c r="AIR117" s="230"/>
      <c r="AIS117" s="230"/>
      <c r="AIT117" s="230"/>
      <c r="AIU117" s="230"/>
      <c r="AIV117" s="230"/>
      <c r="AIW117" s="230"/>
      <c r="AIX117" s="230"/>
      <c r="AIY117" s="230"/>
      <c r="AIZ117" s="230"/>
      <c r="AJA117" s="230"/>
      <c r="AJB117" s="230"/>
      <c r="AJC117" s="230"/>
      <c r="AJD117" s="230"/>
      <c r="AJE117" s="230"/>
      <c r="AJF117" s="230"/>
      <c r="AJG117" s="230"/>
      <c r="AJH117" s="230"/>
      <c r="AJI117" s="230"/>
      <c r="AJJ117" s="230"/>
      <c r="AJK117" s="230"/>
      <c r="AJL117" s="230"/>
      <c r="AJM117" s="230"/>
      <c r="AJN117" s="230"/>
      <c r="AJO117" s="230"/>
      <c r="AJP117" s="230"/>
      <c r="AJQ117" s="230"/>
      <c r="AJR117" s="230"/>
      <c r="AJS117" s="230"/>
      <c r="AJT117" s="230"/>
      <c r="AJU117" s="230"/>
      <c r="AJV117" s="230"/>
      <c r="AJW117" s="230"/>
      <c r="AJX117" s="230"/>
      <c r="AJY117" s="230"/>
      <c r="AJZ117" s="230"/>
      <c r="AKA117" s="230"/>
      <c r="AKB117" s="230"/>
      <c r="AKC117" s="230"/>
      <c r="AKD117" s="230"/>
      <c r="AKE117" s="230"/>
      <c r="AKF117" s="230"/>
      <c r="AKG117" s="230"/>
      <c r="AKH117" s="230"/>
      <c r="AKI117" s="230"/>
      <c r="AKJ117" s="230"/>
      <c r="AKK117" s="230"/>
      <c r="AKL117" s="230"/>
      <c r="AKM117" s="230"/>
      <c r="AKN117" s="230"/>
      <c r="AKO117" s="230"/>
      <c r="AKP117" s="230"/>
      <c r="AKQ117" s="230"/>
      <c r="AKR117" s="230"/>
      <c r="AKS117" s="230"/>
      <c r="AKT117" s="230"/>
      <c r="AKU117" s="230"/>
      <c r="AKV117" s="230"/>
      <c r="AKW117" s="230"/>
      <c r="AKX117" s="230"/>
      <c r="AKY117" s="230"/>
      <c r="AKZ117" s="230"/>
      <c r="ALA117" s="230"/>
      <c r="ALB117" s="230"/>
      <c r="ALC117" s="230"/>
      <c r="ALD117" s="230"/>
      <c r="ALE117" s="230"/>
      <c r="ALF117" s="230"/>
      <c r="ALG117" s="230"/>
      <c r="ALH117" s="230"/>
      <c r="ALI117" s="230"/>
      <c r="ALJ117" s="230"/>
      <c r="ALK117" s="230"/>
      <c r="ALL117" s="230"/>
      <c r="ALM117" s="230"/>
      <c r="ALN117" s="230"/>
      <c r="ALO117" s="230"/>
      <c r="ALP117" s="230"/>
      <c r="ALQ117" s="230"/>
      <c r="ALR117" s="230"/>
      <c r="ALS117" s="230"/>
      <c r="ALT117" s="230"/>
      <c r="ALU117" s="230"/>
      <c r="ALV117" s="230"/>
      <c r="ALW117" s="230"/>
      <c r="ALX117" s="230"/>
      <c r="ALY117" s="230"/>
      <c r="ALZ117" s="230"/>
      <c r="AMA117" s="230"/>
      <c r="AMB117" s="230"/>
      <c r="AMC117" s="230"/>
      <c r="AMD117" s="230"/>
      <c r="AME117" s="230"/>
      <c r="AMF117" s="230"/>
      <c r="AMG117" s="230"/>
      <c r="AMH117" s="230"/>
      <c r="AMI117" s="230"/>
      <c r="AMJ117" s="230"/>
      <c r="AMK117" s="230"/>
      <c r="AML117" s="230"/>
      <c r="AMM117" s="230"/>
      <c r="AMN117" s="230"/>
      <c r="AMO117" s="230"/>
      <c r="AMP117" s="230"/>
      <c r="AMQ117" s="230"/>
      <c r="AMR117" s="230"/>
      <c r="AMS117" s="230"/>
      <c r="AMT117" s="230"/>
      <c r="AMU117" s="230"/>
      <c r="AMV117" s="230"/>
      <c r="AMW117" s="230"/>
      <c r="AMX117" s="230"/>
      <c r="AMY117" s="230"/>
      <c r="AMZ117" s="230"/>
      <c r="ANA117" s="230"/>
      <c r="ANB117" s="230"/>
      <c r="ANC117" s="230"/>
      <c r="AND117" s="230"/>
      <c r="ANE117" s="230"/>
      <c r="ANF117" s="230"/>
      <c r="ANG117" s="230"/>
      <c r="ANH117" s="230"/>
      <c r="ANI117" s="230"/>
      <c r="ANJ117" s="230"/>
      <c r="ANK117" s="230"/>
      <c r="ANL117" s="230"/>
      <c r="ANM117" s="230"/>
      <c r="ANN117" s="230"/>
      <c r="ANO117" s="230"/>
      <c r="ANP117" s="230"/>
      <c r="ANQ117" s="230"/>
      <c r="ANR117" s="230"/>
      <c r="ANS117" s="230"/>
      <c r="ANT117" s="230"/>
      <c r="ANU117" s="230"/>
      <c r="ANV117" s="230"/>
      <c r="ANW117" s="230"/>
      <c r="ANX117" s="230"/>
      <c r="ANY117" s="230"/>
      <c r="ANZ117" s="230"/>
      <c r="AOA117" s="230"/>
      <c r="AOB117" s="230"/>
      <c r="AOC117" s="230"/>
      <c r="AOD117" s="230"/>
      <c r="AOE117" s="230"/>
      <c r="AOF117" s="230"/>
      <c r="AOG117" s="230"/>
      <c r="AOH117" s="230"/>
      <c r="AOI117" s="230"/>
      <c r="AOJ117" s="230"/>
      <c r="AOK117" s="230"/>
      <c r="AOL117" s="230"/>
      <c r="AOM117" s="230"/>
      <c r="AON117" s="230"/>
      <c r="AOO117" s="230"/>
      <c r="AOP117" s="230"/>
      <c r="AOQ117" s="230"/>
      <c r="AOR117" s="230"/>
      <c r="AOS117" s="230"/>
      <c r="AOT117" s="230"/>
      <c r="AOU117" s="230"/>
      <c r="AOV117" s="230"/>
      <c r="AOW117" s="230"/>
      <c r="AOX117" s="230"/>
      <c r="AOY117" s="230"/>
      <c r="AOZ117" s="230"/>
      <c r="APA117" s="230"/>
      <c r="APB117" s="230"/>
      <c r="APC117" s="230"/>
      <c r="APD117" s="230"/>
      <c r="APE117" s="230"/>
      <c r="APF117" s="230"/>
      <c r="APG117" s="230"/>
      <c r="APH117" s="230"/>
      <c r="API117" s="230"/>
      <c r="APJ117" s="230"/>
      <c r="APK117" s="230"/>
      <c r="APL117" s="230"/>
      <c r="APM117" s="230"/>
      <c r="APN117" s="230"/>
      <c r="APO117" s="230"/>
      <c r="APP117" s="230"/>
      <c r="APQ117" s="230"/>
      <c r="APR117" s="230"/>
      <c r="APS117" s="230"/>
      <c r="APT117" s="230"/>
      <c r="APU117" s="230"/>
      <c r="APV117" s="230"/>
      <c r="APW117" s="230"/>
      <c r="APX117" s="230"/>
      <c r="APY117" s="230"/>
      <c r="APZ117" s="230"/>
      <c r="AQA117" s="230"/>
      <c r="AQB117" s="230"/>
      <c r="AQC117" s="230"/>
      <c r="AQD117" s="230"/>
      <c r="AQE117" s="230"/>
      <c r="AQF117" s="230"/>
      <c r="AQG117" s="230"/>
      <c r="AQH117" s="230"/>
      <c r="AQI117" s="230"/>
      <c r="AQJ117" s="230"/>
      <c r="AQK117" s="230"/>
      <c r="AQL117" s="230"/>
      <c r="AQM117" s="230"/>
      <c r="AQN117" s="230"/>
      <c r="AQO117" s="230"/>
      <c r="AQP117" s="230"/>
      <c r="AQQ117" s="230"/>
      <c r="AQR117" s="230"/>
      <c r="AQS117" s="230"/>
      <c r="AQT117" s="230"/>
      <c r="AQU117" s="230"/>
      <c r="AQV117" s="230"/>
      <c r="AQW117" s="230"/>
      <c r="AQX117" s="230"/>
      <c r="AQY117" s="230"/>
      <c r="AQZ117" s="230"/>
      <c r="ARA117" s="230"/>
      <c r="ARB117" s="230"/>
      <c r="ARC117" s="230"/>
      <c r="ARD117" s="230"/>
      <c r="ARE117" s="230"/>
      <c r="ARF117" s="230"/>
      <c r="ARG117" s="230"/>
      <c r="ARH117" s="230"/>
      <c r="ARI117" s="230"/>
      <c r="ARJ117" s="230"/>
      <c r="ARK117" s="230"/>
      <c r="ARL117" s="230"/>
      <c r="ARM117" s="230"/>
      <c r="ARN117" s="230"/>
      <c r="ARO117" s="230"/>
      <c r="ARP117" s="230"/>
      <c r="ARQ117" s="230"/>
      <c r="ARR117" s="230"/>
      <c r="ARS117" s="230"/>
      <c r="ART117" s="230"/>
      <c r="ARU117" s="230"/>
      <c r="ARV117" s="230"/>
      <c r="ARW117" s="230"/>
      <c r="ARX117" s="230"/>
      <c r="ARY117" s="230"/>
      <c r="ARZ117" s="230"/>
      <c r="ASA117" s="230"/>
      <c r="ASB117" s="230"/>
      <c r="ASC117" s="230"/>
      <c r="ASD117" s="230"/>
      <c r="ASE117" s="230"/>
      <c r="ASF117" s="230"/>
      <c r="ASG117" s="230"/>
      <c r="ASH117" s="230"/>
      <c r="ASI117" s="230"/>
      <c r="ASJ117" s="230"/>
      <c r="ASK117" s="230"/>
      <c r="ASL117" s="230"/>
      <c r="ASM117" s="230"/>
      <c r="ASN117" s="230"/>
      <c r="ASO117" s="230"/>
      <c r="ASP117" s="230"/>
      <c r="ASQ117" s="230"/>
      <c r="ASR117" s="230"/>
      <c r="ASS117" s="230"/>
      <c r="AST117" s="230"/>
      <c r="ASU117" s="230"/>
      <c r="ASV117" s="230"/>
      <c r="ASW117" s="230"/>
      <c r="ASX117" s="230"/>
      <c r="ASY117" s="230"/>
      <c r="ASZ117" s="230"/>
      <c r="ATA117" s="230"/>
      <c r="ATB117" s="230"/>
      <c r="ATC117" s="230"/>
      <c r="ATD117" s="230"/>
      <c r="ATE117" s="230"/>
      <c r="ATF117" s="230"/>
      <c r="ATG117" s="230"/>
      <c r="ATH117" s="230"/>
      <c r="ATI117" s="230"/>
      <c r="ATJ117" s="230"/>
      <c r="ATK117" s="230"/>
      <c r="ATL117" s="230"/>
      <c r="ATM117" s="230"/>
      <c r="ATN117" s="230"/>
      <c r="ATO117" s="230"/>
      <c r="ATP117" s="230"/>
      <c r="ATQ117" s="230"/>
      <c r="ATR117" s="230"/>
      <c r="ATS117" s="230"/>
      <c r="ATT117" s="230"/>
      <c r="ATU117" s="230"/>
      <c r="ATV117" s="230"/>
      <c r="ATW117" s="230"/>
      <c r="ATX117" s="230"/>
      <c r="ATY117" s="230"/>
      <c r="ATZ117" s="230"/>
      <c r="AUA117" s="230"/>
      <c r="AUB117" s="230"/>
      <c r="AUC117" s="230"/>
      <c r="AUD117" s="230"/>
      <c r="AUE117" s="230"/>
      <c r="AUF117" s="230"/>
      <c r="AUG117" s="230"/>
      <c r="AUH117" s="230"/>
      <c r="AUI117" s="230"/>
      <c r="AUJ117" s="230"/>
      <c r="AUK117" s="230"/>
      <c r="AUL117" s="230"/>
      <c r="AUM117" s="230"/>
      <c r="AUN117" s="230"/>
      <c r="AUO117" s="230"/>
      <c r="AUP117" s="230"/>
      <c r="AUQ117" s="230"/>
      <c r="AUR117" s="230"/>
      <c r="AUS117" s="230"/>
      <c r="AUT117" s="230"/>
      <c r="AUU117" s="230"/>
      <c r="AUV117" s="230"/>
      <c r="AUW117" s="230"/>
      <c r="AUX117" s="230"/>
      <c r="AUY117" s="230"/>
      <c r="AUZ117" s="230"/>
      <c r="AVA117" s="230"/>
      <c r="AVB117" s="230"/>
      <c r="AVC117" s="230"/>
      <c r="AVD117" s="230"/>
      <c r="AVE117" s="230"/>
      <c r="AVF117" s="230"/>
      <c r="AVG117" s="230"/>
      <c r="AVH117" s="230"/>
      <c r="AVI117" s="230"/>
      <c r="AVJ117" s="230"/>
      <c r="AVK117" s="230"/>
      <c r="AVL117" s="230"/>
      <c r="AVM117" s="230"/>
      <c r="AVN117" s="230"/>
      <c r="AVO117" s="230"/>
      <c r="AVP117" s="230"/>
      <c r="AVQ117" s="230"/>
      <c r="AVR117" s="230"/>
      <c r="AVS117" s="230"/>
      <c r="AVT117" s="230"/>
      <c r="AVU117" s="230"/>
      <c r="AVV117" s="230"/>
      <c r="AVW117" s="230"/>
      <c r="AVX117" s="230"/>
      <c r="AVY117" s="230"/>
      <c r="AVZ117" s="230"/>
      <c r="AWA117" s="230"/>
      <c r="AWB117" s="230"/>
      <c r="AWC117" s="230"/>
      <c r="AWD117" s="230"/>
      <c r="AWE117" s="230"/>
      <c r="AWF117" s="230"/>
      <c r="AWG117" s="230"/>
      <c r="AWH117" s="230"/>
      <c r="AWI117" s="230"/>
      <c r="AWJ117" s="230"/>
      <c r="AWK117" s="230"/>
      <c r="AWL117" s="230"/>
      <c r="AWM117" s="230"/>
      <c r="AWN117" s="230"/>
      <c r="AWO117" s="230"/>
      <c r="AWP117" s="230"/>
      <c r="AWQ117" s="230"/>
      <c r="AWR117" s="230"/>
      <c r="AWS117" s="230"/>
      <c r="AWT117" s="230"/>
      <c r="AWU117" s="230"/>
      <c r="AWV117" s="230"/>
      <c r="AWW117" s="230"/>
      <c r="AWX117" s="230"/>
      <c r="AWY117" s="230"/>
      <c r="AWZ117" s="230"/>
      <c r="AXA117" s="230"/>
      <c r="AXB117" s="230"/>
      <c r="AXC117" s="230"/>
      <c r="AXD117" s="230"/>
      <c r="AXE117" s="230"/>
      <c r="AXF117" s="230"/>
      <c r="AXG117" s="230"/>
      <c r="AXH117" s="230"/>
      <c r="AXI117" s="230"/>
      <c r="AXJ117" s="230"/>
      <c r="AXK117" s="230"/>
      <c r="AXL117" s="230"/>
      <c r="AXM117" s="230"/>
      <c r="AXN117" s="230"/>
      <c r="AXO117" s="230"/>
      <c r="AXP117" s="230"/>
      <c r="AXQ117" s="230"/>
      <c r="AXR117" s="230"/>
      <c r="AXS117" s="230"/>
      <c r="AXT117" s="230"/>
      <c r="AXU117" s="230"/>
      <c r="AXV117" s="230"/>
      <c r="AXW117" s="230"/>
      <c r="AXX117" s="230"/>
      <c r="AXY117" s="230"/>
      <c r="AXZ117" s="230"/>
      <c r="AYA117" s="230"/>
      <c r="AYB117" s="230"/>
      <c r="AYC117" s="230"/>
      <c r="AYD117" s="230"/>
      <c r="AYE117" s="230"/>
      <c r="AYF117" s="230"/>
      <c r="AYG117" s="230"/>
      <c r="AYH117" s="230"/>
      <c r="AYI117" s="230"/>
      <c r="AYJ117" s="230"/>
      <c r="AYK117" s="230"/>
      <c r="AYL117" s="230"/>
      <c r="AYM117" s="230"/>
      <c r="AYN117" s="230"/>
      <c r="AYO117" s="230"/>
      <c r="AYP117" s="230"/>
      <c r="AYQ117" s="230"/>
      <c r="AYR117" s="230"/>
      <c r="AYS117" s="230"/>
      <c r="AYT117" s="230"/>
      <c r="AYU117" s="230"/>
      <c r="AYV117" s="230"/>
      <c r="AYW117" s="230"/>
      <c r="AYX117" s="230"/>
      <c r="AYY117" s="230"/>
      <c r="AYZ117" s="230"/>
      <c r="AZA117" s="230"/>
      <c r="AZB117" s="230"/>
      <c r="AZC117" s="230"/>
      <c r="AZD117" s="230"/>
      <c r="AZE117" s="230"/>
      <c r="AZF117" s="230"/>
      <c r="AZG117" s="230"/>
      <c r="AZH117" s="230"/>
      <c r="AZI117" s="230"/>
      <c r="AZJ117" s="230"/>
      <c r="AZK117" s="230"/>
      <c r="AZL117" s="230"/>
      <c r="AZM117" s="230"/>
      <c r="AZN117" s="230"/>
      <c r="AZO117" s="230"/>
      <c r="AZP117" s="230"/>
      <c r="AZQ117" s="230"/>
      <c r="AZR117" s="230"/>
      <c r="AZS117" s="230"/>
      <c r="AZT117" s="230"/>
      <c r="AZU117" s="230"/>
      <c r="AZV117" s="230"/>
      <c r="AZW117" s="230"/>
      <c r="AZX117" s="230"/>
      <c r="AZY117" s="230"/>
      <c r="AZZ117" s="230"/>
      <c r="BAA117" s="230"/>
      <c r="BAB117" s="230"/>
      <c r="BAC117" s="230"/>
      <c r="BAD117" s="230"/>
      <c r="BAE117" s="230"/>
      <c r="BAF117" s="230"/>
      <c r="BAG117" s="230"/>
      <c r="BAH117" s="230"/>
      <c r="BAI117" s="230"/>
      <c r="BAJ117" s="230"/>
      <c r="BAK117" s="230"/>
      <c r="BAL117" s="230"/>
      <c r="BAM117" s="230"/>
      <c r="BAN117" s="230"/>
      <c r="BAO117" s="230"/>
      <c r="BAP117" s="230"/>
      <c r="BAQ117" s="230"/>
      <c r="BAR117" s="230"/>
      <c r="BAS117" s="230"/>
      <c r="BAT117" s="230"/>
      <c r="BAU117" s="230"/>
      <c r="BAV117" s="230"/>
      <c r="BAW117" s="230"/>
      <c r="BAX117" s="230"/>
      <c r="BAY117" s="230"/>
      <c r="BAZ117" s="230"/>
      <c r="BBA117" s="230"/>
      <c r="BBB117" s="230"/>
      <c r="BBC117" s="230"/>
      <c r="BBD117" s="230"/>
      <c r="BBE117" s="230"/>
      <c r="BBF117" s="230"/>
      <c r="BBG117" s="230"/>
      <c r="BBH117" s="230"/>
      <c r="BBI117" s="230"/>
      <c r="BBJ117" s="230"/>
      <c r="BBK117" s="230"/>
      <c r="BBL117" s="230"/>
      <c r="BBM117" s="230"/>
      <c r="BBN117" s="230"/>
      <c r="BBO117" s="230"/>
      <c r="BBP117" s="230"/>
      <c r="BBQ117" s="230"/>
      <c r="BBR117" s="230"/>
      <c r="BBS117" s="230"/>
      <c r="BBT117" s="230"/>
      <c r="BBU117" s="230"/>
      <c r="BBV117" s="230"/>
      <c r="BBW117" s="230"/>
      <c r="BBX117" s="230"/>
      <c r="BBY117" s="230"/>
      <c r="BBZ117" s="230"/>
      <c r="BCA117" s="230"/>
      <c r="BCB117" s="230"/>
      <c r="BCC117" s="230"/>
      <c r="BCD117" s="230"/>
      <c r="BCE117" s="230"/>
      <c r="BCF117" s="230"/>
      <c r="BCG117" s="230"/>
      <c r="BCH117" s="230"/>
      <c r="BCI117" s="230"/>
      <c r="BCJ117" s="230"/>
      <c r="BCK117" s="230"/>
      <c r="BCL117" s="230"/>
      <c r="BCM117" s="230"/>
      <c r="BCN117" s="230"/>
      <c r="BCO117" s="230"/>
      <c r="BCP117" s="230"/>
      <c r="BCQ117" s="230"/>
      <c r="BCR117" s="230"/>
      <c r="BCS117" s="230"/>
      <c r="BCT117" s="230"/>
      <c r="BCU117" s="230"/>
      <c r="BCV117" s="230"/>
      <c r="BCW117" s="230"/>
      <c r="BCX117" s="230"/>
      <c r="BCY117" s="230"/>
      <c r="BCZ117" s="230"/>
      <c r="BDA117" s="230"/>
      <c r="BDB117" s="230"/>
      <c r="BDC117" s="230"/>
      <c r="BDD117" s="230"/>
      <c r="BDE117" s="230"/>
      <c r="BDF117" s="230"/>
      <c r="BDG117" s="230"/>
      <c r="BDH117" s="230"/>
      <c r="BDI117" s="230"/>
      <c r="BDJ117" s="230"/>
      <c r="BDK117" s="230"/>
      <c r="BDL117" s="230"/>
      <c r="BDM117" s="230"/>
      <c r="BDN117" s="230"/>
      <c r="BDO117" s="230"/>
      <c r="BDP117" s="230"/>
      <c r="BDQ117" s="230"/>
      <c r="BDR117" s="230"/>
      <c r="BDS117" s="230"/>
      <c r="BDT117" s="230"/>
      <c r="BDU117" s="230"/>
      <c r="BDV117" s="230"/>
      <c r="BDW117" s="230"/>
      <c r="BDX117" s="230"/>
      <c r="BDY117" s="230"/>
      <c r="BDZ117" s="230"/>
      <c r="BEA117" s="230"/>
      <c r="BEB117" s="230"/>
      <c r="BEC117" s="230"/>
      <c r="BED117" s="230"/>
      <c r="BEE117" s="230"/>
      <c r="BEF117" s="230"/>
      <c r="BEG117" s="230"/>
      <c r="BEH117" s="230"/>
      <c r="BEI117" s="230"/>
      <c r="BEJ117" s="230"/>
      <c r="BEK117" s="230"/>
      <c r="BEL117" s="230"/>
      <c r="BEM117" s="230"/>
      <c r="BEN117" s="230"/>
      <c r="BEO117" s="230"/>
      <c r="BEP117" s="230"/>
      <c r="BEQ117" s="230"/>
      <c r="BER117" s="230"/>
      <c r="BES117" s="230"/>
      <c r="BET117" s="230"/>
      <c r="BEU117" s="230"/>
      <c r="BEV117" s="230"/>
      <c r="BEW117" s="230"/>
      <c r="BEX117" s="230"/>
      <c r="BEY117" s="230"/>
      <c r="BEZ117" s="230"/>
      <c r="BFA117" s="230"/>
      <c r="BFB117" s="230"/>
      <c r="BFC117" s="230"/>
      <c r="BFD117" s="230"/>
      <c r="BFE117" s="230"/>
      <c r="BFF117" s="230"/>
      <c r="BFG117" s="230"/>
      <c r="BFH117" s="230"/>
      <c r="BFI117" s="230"/>
      <c r="BFJ117" s="230"/>
      <c r="BFK117" s="230"/>
      <c r="BFL117" s="230"/>
      <c r="BFM117" s="230"/>
      <c r="BFN117" s="230"/>
      <c r="BFO117" s="230"/>
      <c r="BFP117" s="230"/>
      <c r="BFQ117" s="230"/>
      <c r="BFR117" s="230"/>
      <c r="BFS117" s="230"/>
      <c r="BFT117" s="230"/>
      <c r="BFU117" s="230"/>
      <c r="BFV117" s="230"/>
      <c r="BFW117" s="230"/>
      <c r="BFX117" s="230"/>
      <c r="BFY117" s="230"/>
      <c r="BFZ117" s="230"/>
      <c r="BGA117" s="230"/>
      <c r="BGB117" s="230"/>
      <c r="BGC117" s="230"/>
      <c r="BGD117" s="230"/>
      <c r="BGE117" s="230"/>
      <c r="BGF117" s="230"/>
      <c r="BGG117" s="230"/>
      <c r="BGH117" s="230"/>
      <c r="BGI117" s="230"/>
      <c r="BGJ117" s="230"/>
      <c r="BGK117" s="230"/>
      <c r="BGL117" s="230"/>
      <c r="BGM117" s="230"/>
      <c r="BGN117" s="230"/>
      <c r="BGO117" s="230"/>
      <c r="BGP117" s="230"/>
      <c r="BGQ117" s="230"/>
      <c r="BGR117" s="230"/>
      <c r="BGS117" s="230"/>
      <c r="BGT117" s="230"/>
      <c r="BGU117" s="230"/>
      <c r="BGV117" s="230"/>
      <c r="BGW117" s="230"/>
      <c r="BGX117" s="230"/>
      <c r="BGY117" s="230"/>
      <c r="BGZ117" s="230"/>
      <c r="BHA117" s="230"/>
      <c r="BHB117" s="230"/>
      <c r="BHC117" s="230"/>
      <c r="BHD117" s="230"/>
      <c r="BHE117" s="230"/>
      <c r="BHF117" s="230"/>
      <c r="BHG117" s="230"/>
      <c r="BHH117" s="230"/>
      <c r="BHI117" s="230"/>
      <c r="BHJ117" s="230"/>
      <c r="BHK117" s="230"/>
      <c r="BHL117" s="230"/>
      <c r="BHM117" s="230"/>
      <c r="BHN117" s="230"/>
      <c r="BHO117" s="230"/>
      <c r="BHP117" s="230"/>
      <c r="BHQ117" s="230"/>
      <c r="BHR117" s="230"/>
      <c r="BHS117" s="230"/>
      <c r="BHT117" s="230"/>
      <c r="BHU117" s="230"/>
      <c r="BHV117" s="230"/>
      <c r="BHW117" s="230"/>
      <c r="BHX117" s="230"/>
      <c r="BHY117" s="230"/>
      <c r="BHZ117" s="230"/>
      <c r="BIA117" s="230"/>
      <c r="BIB117" s="230"/>
      <c r="BIC117" s="230"/>
      <c r="BID117" s="230"/>
      <c r="BIE117" s="230"/>
      <c r="BIF117" s="230"/>
      <c r="BIG117" s="230"/>
      <c r="BIH117" s="230"/>
      <c r="BII117" s="230"/>
      <c r="BIJ117" s="230"/>
      <c r="BIK117" s="230"/>
      <c r="BIL117" s="230"/>
      <c r="BIM117" s="230"/>
      <c r="BIN117" s="230"/>
      <c r="BIO117" s="230"/>
      <c r="BIP117" s="230"/>
      <c r="BIQ117" s="230"/>
      <c r="BIR117" s="230"/>
      <c r="BIS117" s="230"/>
      <c r="BIT117" s="230"/>
      <c r="BIU117" s="230"/>
      <c r="BIV117" s="230"/>
      <c r="BIW117" s="230"/>
      <c r="BIX117" s="230"/>
      <c r="BIY117" s="230"/>
      <c r="BIZ117" s="230"/>
      <c r="BJA117" s="230"/>
      <c r="BJB117" s="230"/>
      <c r="BJC117" s="230"/>
      <c r="BJD117" s="230"/>
      <c r="BJE117" s="230"/>
      <c r="BJF117" s="230"/>
      <c r="BJG117" s="230"/>
      <c r="BJH117" s="230"/>
      <c r="BJI117" s="230"/>
      <c r="BJJ117" s="230"/>
      <c r="BJK117" s="230"/>
      <c r="BJL117" s="230"/>
      <c r="BJM117" s="230"/>
      <c r="BJN117" s="230"/>
      <c r="BJO117" s="230"/>
      <c r="BJP117" s="230"/>
      <c r="BJQ117" s="230"/>
      <c r="BJR117" s="230"/>
      <c r="BJS117" s="230"/>
      <c r="BJT117" s="230"/>
      <c r="BJU117" s="230"/>
      <c r="BJV117" s="230"/>
      <c r="BJW117" s="230"/>
      <c r="BJX117" s="230"/>
      <c r="BJY117" s="230"/>
      <c r="BJZ117" s="230"/>
      <c r="BKA117" s="230"/>
      <c r="BKB117" s="230"/>
      <c r="BKC117" s="230"/>
      <c r="BKD117" s="230"/>
      <c r="BKE117" s="230"/>
      <c r="BKF117" s="230"/>
      <c r="BKG117" s="230"/>
      <c r="BKH117" s="230"/>
      <c r="BKI117" s="230"/>
      <c r="BKJ117" s="230"/>
      <c r="BKK117" s="230"/>
      <c r="BKL117" s="230"/>
      <c r="BKM117" s="230"/>
      <c r="BKN117" s="230"/>
      <c r="BKO117" s="230"/>
      <c r="BKP117" s="230"/>
      <c r="BKQ117" s="230"/>
      <c r="BKR117" s="230"/>
      <c r="BKS117" s="230"/>
      <c r="BKT117" s="230"/>
      <c r="BKU117" s="230"/>
      <c r="BKV117" s="230"/>
      <c r="BKW117" s="230"/>
      <c r="BKX117" s="230"/>
      <c r="BKY117" s="230"/>
      <c r="BKZ117" s="230"/>
      <c r="BLA117" s="230"/>
      <c r="BLB117" s="230"/>
      <c r="BLC117" s="230"/>
      <c r="BLD117" s="230"/>
      <c r="BLE117" s="230"/>
      <c r="BLF117" s="230"/>
      <c r="BLG117" s="230"/>
      <c r="BLH117" s="230"/>
      <c r="BLI117" s="230"/>
      <c r="BLJ117" s="230"/>
      <c r="BLK117" s="230"/>
      <c r="BLL117" s="230"/>
      <c r="BLM117" s="230"/>
      <c r="BLN117" s="230"/>
      <c r="BLO117" s="230"/>
      <c r="BLP117" s="230"/>
      <c r="BLQ117" s="230"/>
      <c r="BLR117" s="230"/>
      <c r="BLS117" s="230"/>
      <c r="BLT117" s="230"/>
      <c r="BLU117" s="230"/>
      <c r="BLV117" s="230"/>
      <c r="BLW117" s="230"/>
      <c r="BLX117" s="230"/>
      <c r="BLY117" s="230"/>
      <c r="BLZ117" s="230"/>
      <c r="BMA117" s="230"/>
      <c r="BMB117" s="230"/>
      <c r="BMC117" s="230"/>
      <c r="BMD117" s="230"/>
      <c r="BME117" s="230"/>
      <c r="BMF117" s="230"/>
      <c r="BMG117" s="230"/>
      <c r="BMH117" s="230"/>
      <c r="BMI117" s="230"/>
      <c r="BMJ117" s="230"/>
      <c r="BMK117" s="230"/>
      <c r="BML117" s="230"/>
      <c r="BMM117" s="230"/>
      <c r="BMN117" s="230"/>
      <c r="BMO117" s="230"/>
      <c r="BMP117" s="230"/>
      <c r="BMQ117" s="230"/>
      <c r="BMR117" s="230"/>
      <c r="BMS117" s="230"/>
      <c r="BMT117" s="230"/>
      <c r="BMU117" s="230"/>
      <c r="BMV117" s="230"/>
      <c r="BMW117" s="230"/>
      <c r="BMX117" s="230"/>
      <c r="BMY117" s="230"/>
      <c r="BMZ117" s="230"/>
      <c r="BNA117" s="230"/>
      <c r="BNB117" s="230"/>
      <c r="BNC117" s="230"/>
      <c r="BND117" s="230"/>
      <c r="BNE117" s="230"/>
      <c r="BNF117" s="230"/>
      <c r="BNG117" s="230"/>
      <c r="BNH117" s="230"/>
      <c r="BNI117" s="230"/>
      <c r="BNJ117" s="230"/>
      <c r="BNK117" s="230"/>
      <c r="BNL117" s="230"/>
      <c r="BNM117" s="230"/>
      <c r="BNN117" s="230"/>
      <c r="BNO117" s="230"/>
      <c r="BNP117" s="230"/>
      <c r="BNQ117" s="230"/>
      <c r="BNR117" s="230"/>
      <c r="BNS117" s="230"/>
      <c r="BNT117" s="230"/>
      <c r="BNU117" s="230"/>
      <c r="BNV117" s="230"/>
      <c r="BNW117" s="230"/>
      <c r="BNX117" s="230"/>
      <c r="BNY117" s="230"/>
      <c r="BNZ117" s="230"/>
      <c r="BOA117" s="230"/>
      <c r="BOB117" s="230"/>
      <c r="BOC117" s="230"/>
      <c r="BOD117" s="230"/>
      <c r="BOE117" s="230"/>
      <c r="BOF117" s="230"/>
      <c r="BOG117" s="230"/>
      <c r="BOH117" s="230"/>
      <c r="BOI117" s="230"/>
      <c r="BOJ117" s="230"/>
      <c r="BOK117" s="230"/>
      <c r="BOL117" s="230"/>
      <c r="BOM117" s="230"/>
      <c r="BON117" s="230"/>
      <c r="BOO117" s="230"/>
      <c r="BOP117" s="230"/>
      <c r="BOQ117" s="230"/>
      <c r="BOR117" s="230"/>
      <c r="BOS117" s="230"/>
      <c r="BOT117" s="230"/>
      <c r="BOU117" s="230"/>
      <c r="BOV117" s="230"/>
      <c r="BOW117" s="230"/>
      <c r="BOX117" s="230"/>
      <c r="BOY117" s="230"/>
      <c r="BOZ117" s="230"/>
      <c r="BPA117" s="230"/>
      <c r="BPB117" s="230"/>
      <c r="BPC117" s="230"/>
      <c r="BPD117" s="230"/>
      <c r="BPE117" s="230"/>
      <c r="BPF117" s="230"/>
      <c r="BPG117" s="230"/>
      <c r="BPH117" s="230"/>
      <c r="BPI117" s="230"/>
      <c r="BPJ117" s="230"/>
      <c r="BPK117" s="230"/>
      <c r="BPL117" s="230"/>
      <c r="BPM117" s="230"/>
      <c r="BPN117" s="230"/>
      <c r="BPO117" s="230"/>
      <c r="BPP117" s="230"/>
      <c r="BPQ117" s="230"/>
      <c r="BPR117" s="230"/>
      <c r="BPS117" s="230"/>
      <c r="BPT117" s="230"/>
      <c r="BPU117" s="230"/>
      <c r="BPV117" s="230"/>
      <c r="BPW117" s="230"/>
      <c r="BPX117" s="230"/>
      <c r="BPY117" s="230"/>
      <c r="BPZ117" s="230"/>
      <c r="BQA117" s="230"/>
      <c r="BQB117" s="230"/>
      <c r="BQC117" s="230"/>
      <c r="BQD117" s="230"/>
      <c r="BQE117" s="230"/>
      <c r="BQF117" s="230"/>
      <c r="BQG117" s="230"/>
      <c r="BQH117" s="230"/>
      <c r="BQI117" s="230"/>
      <c r="BQJ117" s="230"/>
      <c r="BQK117" s="230"/>
      <c r="BQL117" s="230"/>
      <c r="BQM117" s="230"/>
      <c r="BQN117" s="230"/>
      <c r="BQO117" s="230"/>
      <c r="BQP117" s="230"/>
      <c r="BQQ117" s="230"/>
      <c r="BQR117" s="230"/>
      <c r="BQS117" s="230"/>
      <c r="BQT117" s="230"/>
      <c r="BQU117" s="230"/>
      <c r="BQV117" s="230"/>
      <c r="BQW117" s="230"/>
      <c r="BQX117" s="230"/>
      <c r="BQY117" s="230"/>
      <c r="BQZ117" s="230"/>
      <c r="BRA117" s="230"/>
      <c r="BRB117" s="230"/>
      <c r="BRC117" s="230"/>
      <c r="BRD117" s="230"/>
      <c r="BRE117" s="230"/>
      <c r="BRF117" s="230"/>
      <c r="BRG117" s="230"/>
      <c r="BRH117" s="230"/>
      <c r="BRI117" s="230"/>
      <c r="BRJ117" s="230"/>
      <c r="BRK117" s="230"/>
      <c r="BRL117" s="230"/>
      <c r="BRM117" s="230"/>
      <c r="BRN117" s="230"/>
      <c r="BRO117" s="230"/>
      <c r="BRP117" s="230"/>
      <c r="BRQ117" s="230"/>
      <c r="BRR117" s="230"/>
      <c r="BRS117" s="230"/>
      <c r="BRT117" s="230"/>
      <c r="BRU117" s="230"/>
      <c r="BRV117" s="230"/>
      <c r="BRW117" s="230"/>
      <c r="BRX117" s="230"/>
      <c r="BRY117" s="230"/>
      <c r="BRZ117" s="230"/>
      <c r="BSA117" s="230"/>
      <c r="BSB117" s="230"/>
      <c r="BSC117" s="230"/>
      <c r="BSD117" s="230"/>
      <c r="BSE117" s="230"/>
      <c r="BSF117" s="230"/>
      <c r="BSG117" s="230"/>
      <c r="BSH117" s="230"/>
      <c r="BSI117" s="230"/>
      <c r="BSJ117" s="230"/>
      <c r="BSK117" s="230"/>
      <c r="BSL117" s="230"/>
      <c r="BSM117" s="230"/>
      <c r="BSN117" s="230"/>
      <c r="BSO117" s="230"/>
      <c r="BSP117" s="230"/>
      <c r="BSQ117" s="230"/>
      <c r="BSR117" s="230"/>
      <c r="BSS117" s="230"/>
      <c r="BST117" s="230"/>
      <c r="BSU117" s="230"/>
      <c r="BSV117" s="230"/>
      <c r="BSW117" s="230"/>
      <c r="BSX117" s="230"/>
      <c r="BSY117" s="230"/>
      <c r="BSZ117" s="230"/>
      <c r="BTA117" s="230"/>
      <c r="BTB117" s="230"/>
      <c r="BTC117" s="230"/>
      <c r="BTD117" s="230"/>
      <c r="BTE117" s="230"/>
      <c r="BTF117" s="230"/>
      <c r="BTG117" s="230"/>
      <c r="BTH117" s="230"/>
      <c r="BTI117" s="230"/>
      <c r="BTJ117" s="230"/>
      <c r="BTK117" s="230"/>
      <c r="BTL117" s="230"/>
      <c r="BTM117" s="230"/>
      <c r="BTN117" s="230"/>
      <c r="BTO117" s="230"/>
      <c r="BTP117" s="230"/>
      <c r="BTQ117" s="230"/>
      <c r="BTR117" s="230"/>
      <c r="BTS117" s="230"/>
      <c r="BTT117" s="230"/>
      <c r="BTU117" s="230"/>
      <c r="BTV117" s="230"/>
      <c r="BTW117" s="230"/>
      <c r="BTX117" s="230"/>
      <c r="BTY117" s="230"/>
      <c r="BTZ117" s="230"/>
      <c r="BUA117" s="230"/>
      <c r="BUB117" s="230"/>
      <c r="BUC117" s="230"/>
      <c r="BUD117" s="230"/>
      <c r="BUE117" s="230"/>
      <c r="BUF117" s="230"/>
      <c r="BUG117" s="230"/>
      <c r="BUH117" s="230"/>
      <c r="BUI117" s="230"/>
      <c r="BUJ117" s="230"/>
      <c r="BUK117" s="230"/>
      <c r="BUL117" s="230"/>
      <c r="BUM117" s="230"/>
      <c r="BUN117" s="230"/>
      <c r="BUO117" s="230"/>
      <c r="BUP117" s="230"/>
      <c r="BUQ117" s="230"/>
      <c r="BUR117" s="230"/>
      <c r="BUS117" s="230"/>
      <c r="BUT117" s="230"/>
      <c r="BUU117" s="230"/>
      <c r="BUV117" s="230"/>
      <c r="BUW117" s="230"/>
      <c r="BUX117" s="230"/>
      <c r="BUY117" s="230"/>
      <c r="BUZ117" s="230"/>
      <c r="BVA117" s="230"/>
      <c r="BVB117" s="230"/>
      <c r="BVC117" s="230"/>
      <c r="BVD117" s="230"/>
      <c r="BVE117" s="230"/>
      <c r="BVF117" s="230"/>
      <c r="BVG117" s="230"/>
      <c r="BVH117" s="230"/>
      <c r="BVI117" s="230"/>
      <c r="BVJ117" s="230"/>
      <c r="BVK117" s="230"/>
      <c r="BVL117" s="230"/>
      <c r="BVM117" s="230"/>
      <c r="BVN117" s="230"/>
      <c r="BVO117" s="230"/>
      <c r="BVP117" s="230"/>
      <c r="BVQ117" s="230"/>
      <c r="BVR117" s="230"/>
      <c r="BVS117" s="230"/>
      <c r="BVT117" s="230"/>
      <c r="BVU117" s="230"/>
      <c r="BVV117" s="230"/>
      <c r="BVW117" s="230"/>
      <c r="BVX117" s="230"/>
      <c r="BVY117" s="230"/>
      <c r="BVZ117" s="230"/>
      <c r="BWA117" s="230"/>
      <c r="BWB117" s="230"/>
      <c r="BWC117" s="230"/>
      <c r="BWD117" s="230"/>
      <c r="BWE117" s="230"/>
      <c r="BWF117" s="230"/>
      <c r="BWG117" s="230"/>
      <c r="BWH117" s="230"/>
      <c r="BWI117" s="230"/>
      <c r="BWJ117" s="230"/>
      <c r="BWK117" s="230"/>
      <c r="BWL117" s="230"/>
      <c r="BWM117" s="230"/>
      <c r="BWN117" s="230"/>
      <c r="BWO117" s="230"/>
      <c r="BWP117" s="230"/>
      <c r="BWQ117" s="230"/>
      <c r="BWR117" s="230"/>
      <c r="BWS117" s="230"/>
      <c r="BWT117" s="230"/>
      <c r="BWU117" s="230"/>
      <c r="BWV117" s="230"/>
      <c r="BWW117" s="230"/>
      <c r="BWX117" s="230"/>
      <c r="BWY117" s="230"/>
      <c r="BWZ117" s="230"/>
      <c r="BXA117" s="230"/>
      <c r="BXB117" s="230"/>
      <c r="BXC117" s="230"/>
      <c r="BXD117" s="230"/>
      <c r="BXE117" s="230"/>
      <c r="BXF117" s="230"/>
      <c r="BXG117" s="230"/>
      <c r="BXH117" s="230"/>
      <c r="BXI117" s="230"/>
      <c r="BXJ117" s="230"/>
      <c r="BXK117" s="230"/>
      <c r="BXL117" s="230"/>
      <c r="BXM117" s="230"/>
      <c r="BXN117" s="230"/>
      <c r="BXO117" s="230"/>
      <c r="BXP117" s="230"/>
      <c r="BXQ117" s="230"/>
      <c r="BXR117" s="230"/>
      <c r="BXS117" s="230"/>
      <c r="BXT117" s="230"/>
      <c r="BXU117" s="230"/>
      <c r="BXV117" s="230"/>
      <c r="BXW117" s="230"/>
      <c r="BXX117" s="230"/>
      <c r="BXY117" s="230"/>
      <c r="BXZ117" s="230"/>
      <c r="BYA117" s="230"/>
      <c r="BYB117" s="230"/>
      <c r="BYC117" s="230"/>
      <c r="BYD117" s="230"/>
      <c r="BYE117" s="230"/>
      <c r="BYF117" s="230"/>
      <c r="BYG117" s="230"/>
      <c r="BYH117" s="230"/>
      <c r="BYI117" s="230"/>
      <c r="BYJ117" s="230"/>
      <c r="BYK117" s="230"/>
      <c r="BYL117" s="230"/>
      <c r="BYM117" s="230"/>
      <c r="BYN117" s="230"/>
      <c r="BYO117" s="230"/>
      <c r="BYP117" s="230"/>
      <c r="BYQ117" s="230"/>
      <c r="BYR117" s="230"/>
      <c r="BYS117" s="230"/>
      <c r="BYT117" s="230"/>
      <c r="BYU117" s="230"/>
      <c r="BYV117" s="230"/>
      <c r="BYW117" s="230"/>
      <c r="BYX117" s="230"/>
      <c r="BYY117" s="230"/>
      <c r="BYZ117" s="230"/>
      <c r="BZA117" s="230"/>
      <c r="BZB117" s="230"/>
      <c r="BZC117" s="230"/>
      <c r="BZD117" s="230"/>
      <c r="BZE117" s="230"/>
      <c r="BZF117" s="230"/>
      <c r="BZG117" s="230"/>
      <c r="BZH117" s="230"/>
      <c r="BZI117" s="230"/>
      <c r="BZJ117" s="230"/>
      <c r="BZK117" s="230"/>
      <c r="BZL117" s="230"/>
      <c r="BZM117" s="230"/>
      <c r="BZN117" s="230"/>
      <c r="BZO117" s="230"/>
      <c r="BZP117" s="230"/>
      <c r="BZQ117" s="230"/>
      <c r="BZR117" s="230"/>
      <c r="BZS117" s="230"/>
      <c r="BZT117" s="230"/>
      <c r="BZU117" s="230"/>
      <c r="BZV117" s="230"/>
      <c r="BZW117" s="230"/>
      <c r="BZX117" s="230"/>
      <c r="BZY117" s="230"/>
      <c r="BZZ117" s="230"/>
      <c r="CAA117" s="230"/>
      <c r="CAB117" s="230"/>
      <c r="CAC117" s="230"/>
      <c r="CAD117" s="230"/>
      <c r="CAE117" s="230"/>
      <c r="CAF117" s="230"/>
      <c r="CAG117" s="230"/>
      <c r="CAH117" s="230"/>
      <c r="CAI117" s="230"/>
      <c r="CAJ117" s="230"/>
      <c r="CAK117" s="230"/>
      <c r="CAL117" s="230"/>
      <c r="CAM117" s="230"/>
      <c r="CAN117" s="230"/>
      <c r="CAO117" s="230"/>
      <c r="CAP117" s="230"/>
      <c r="CAQ117" s="230"/>
      <c r="CAR117" s="230"/>
      <c r="CAS117" s="230"/>
      <c r="CAT117" s="230"/>
      <c r="CAU117" s="230"/>
      <c r="CAV117" s="230"/>
      <c r="CAW117" s="230"/>
      <c r="CAX117" s="230"/>
      <c r="CAY117" s="230"/>
      <c r="CAZ117" s="230"/>
      <c r="CBA117" s="230"/>
      <c r="CBB117" s="230"/>
      <c r="CBC117" s="230"/>
      <c r="CBD117" s="230"/>
      <c r="CBE117" s="230"/>
      <c r="CBF117" s="230"/>
      <c r="CBG117" s="230"/>
      <c r="CBH117" s="230"/>
      <c r="CBI117" s="230"/>
      <c r="CBJ117" s="230"/>
      <c r="CBK117" s="230"/>
      <c r="CBL117" s="230"/>
      <c r="CBM117" s="230"/>
      <c r="CBN117" s="230"/>
      <c r="CBO117" s="230"/>
      <c r="CBP117" s="230"/>
      <c r="CBQ117" s="230"/>
      <c r="CBR117" s="230"/>
      <c r="CBS117" s="230"/>
      <c r="CBT117" s="230"/>
      <c r="CBU117" s="230"/>
      <c r="CBV117" s="230"/>
      <c r="CBW117" s="230"/>
      <c r="CBX117" s="230"/>
      <c r="CBY117" s="230"/>
      <c r="CBZ117" s="230"/>
      <c r="CCA117" s="230"/>
      <c r="CCB117" s="230"/>
      <c r="CCC117" s="230"/>
      <c r="CCD117" s="230"/>
      <c r="CCE117" s="230"/>
      <c r="CCF117" s="230"/>
      <c r="CCG117" s="230"/>
      <c r="CCH117" s="230"/>
      <c r="CCI117" s="230"/>
      <c r="CCJ117" s="230"/>
      <c r="CCK117" s="230"/>
      <c r="CCL117" s="230"/>
      <c r="CCM117" s="230"/>
      <c r="CCN117" s="230"/>
      <c r="CCO117" s="230"/>
      <c r="CCP117" s="230"/>
      <c r="CCQ117" s="230"/>
      <c r="CCR117" s="230"/>
      <c r="CCS117" s="230"/>
      <c r="CCT117" s="230"/>
      <c r="CCU117" s="230"/>
      <c r="CCV117" s="230"/>
      <c r="CCW117" s="230"/>
      <c r="CCX117" s="230"/>
      <c r="CCY117" s="230"/>
      <c r="CCZ117" s="230"/>
      <c r="CDA117" s="230"/>
      <c r="CDB117" s="230"/>
      <c r="CDC117" s="230"/>
      <c r="CDD117" s="230"/>
      <c r="CDE117" s="230"/>
      <c r="CDF117" s="230"/>
      <c r="CDG117" s="230"/>
      <c r="CDH117" s="230"/>
      <c r="CDI117" s="230"/>
      <c r="CDJ117" s="230"/>
      <c r="CDK117" s="230"/>
      <c r="CDL117" s="230"/>
      <c r="CDM117" s="230"/>
      <c r="CDN117" s="230"/>
      <c r="CDO117" s="230"/>
      <c r="CDP117" s="230"/>
      <c r="CDQ117" s="230"/>
      <c r="CDR117" s="230"/>
      <c r="CDS117" s="230"/>
      <c r="CDT117" s="230"/>
      <c r="CDU117" s="230"/>
      <c r="CDV117" s="230"/>
      <c r="CDW117" s="230"/>
      <c r="CDX117" s="230"/>
      <c r="CDY117" s="230"/>
      <c r="CDZ117" s="230"/>
      <c r="CEA117" s="230"/>
      <c r="CEB117" s="230"/>
      <c r="CEC117" s="230"/>
      <c r="CED117" s="230"/>
      <c r="CEE117" s="230"/>
      <c r="CEF117" s="230"/>
      <c r="CEG117" s="230"/>
      <c r="CEH117" s="230"/>
      <c r="CEI117" s="230"/>
      <c r="CEJ117" s="230"/>
      <c r="CEK117" s="230"/>
      <c r="CEL117" s="230"/>
      <c r="CEM117" s="230"/>
      <c r="CEN117" s="230"/>
      <c r="CEO117" s="230"/>
      <c r="CEP117" s="230"/>
      <c r="CEQ117" s="230"/>
      <c r="CER117" s="230"/>
      <c r="CES117" s="230"/>
      <c r="CET117" s="230"/>
      <c r="CEU117" s="230"/>
      <c r="CEV117" s="230"/>
      <c r="CEW117" s="230"/>
      <c r="CEX117" s="230"/>
      <c r="CEY117" s="230"/>
      <c r="CEZ117" s="230"/>
      <c r="CFA117" s="230"/>
      <c r="CFB117" s="230"/>
      <c r="CFC117" s="230"/>
      <c r="CFD117" s="230"/>
      <c r="CFE117" s="230"/>
      <c r="CFF117" s="230"/>
      <c r="CFG117" s="230"/>
      <c r="CFH117" s="230"/>
      <c r="CFI117" s="230"/>
      <c r="CFJ117" s="230"/>
      <c r="CFK117" s="230"/>
      <c r="CFL117" s="230"/>
      <c r="CFM117" s="230"/>
      <c r="CFN117" s="230"/>
      <c r="CFO117" s="230"/>
      <c r="CFP117" s="230"/>
      <c r="CFQ117" s="230"/>
      <c r="CFR117" s="230"/>
      <c r="CFS117" s="230"/>
      <c r="CFT117" s="230"/>
      <c r="CFU117" s="230"/>
      <c r="CFV117" s="230"/>
      <c r="CFW117" s="230"/>
      <c r="CFX117" s="230"/>
      <c r="CFY117" s="230"/>
      <c r="CFZ117" s="230"/>
      <c r="CGA117" s="230"/>
      <c r="CGB117" s="230"/>
      <c r="CGC117" s="230"/>
      <c r="CGD117" s="230"/>
      <c r="CGE117" s="230"/>
      <c r="CGF117" s="230"/>
      <c r="CGG117" s="230"/>
      <c r="CGH117" s="230"/>
      <c r="CGI117" s="230"/>
      <c r="CGJ117" s="230"/>
      <c r="CGK117" s="230"/>
      <c r="CGL117" s="230"/>
      <c r="CGM117" s="230"/>
      <c r="CGN117" s="230"/>
      <c r="CGO117" s="230"/>
      <c r="CGP117" s="230"/>
      <c r="CGQ117" s="230"/>
      <c r="CGR117" s="230"/>
      <c r="CGS117" s="230"/>
      <c r="CGT117" s="230"/>
      <c r="CGU117" s="230"/>
      <c r="CGV117" s="230"/>
      <c r="CGW117" s="230"/>
      <c r="CGX117" s="230"/>
      <c r="CGY117" s="230"/>
      <c r="CGZ117" s="230"/>
      <c r="CHA117" s="230"/>
      <c r="CHB117" s="230"/>
      <c r="CHC117" s="230"/>
      <c r="CHD117" s="230"/>
      <c r="CHE117" s="230"/>
      <c r="CHF117" s="230"/>
      <c r="CHG117" s="230"/>
      <c r="CHH117" s="230"/>
      <c r="CHI117" s="230"/>
      <c r="CHJ117" s="230"/>
      <c r="CHK117" s="230"/>
      <c r="CHL117" s="230"/>
      <c r="CHM117" s="230"/>
      <c r="CHN117" s="230"/>
      <c r="CHO117" s="230"/>
      <c r="CHP117" s="230"/>
      <c r="CHQ117" s="230"/>
      <c r="CHR117" s="230"/>
      <c r="CHS117" s="230"/>
      <c r="CHT117" s="230"/>
      <c r="CHU117" s="230"/>
      <c r="CHV117" s="230"/>
      <c r="CHW117" s="230"/>
      <c r="CHX117" s="230"/>
      <c r="CHY117" s="230"/>
      <c r="CHZ117" s="230"/>
      <c r="CIA117" s="230"/>
      <c r="CIB117" s="230"/>
      <c r="CIC117" s="230"/>
      <c r="CID117" s="230"/>
      <c r="CIE117" s="230"/>
      <c r="CIF117" s="230"/>
      <c r="CIG117" s="230"/>
      <c r="CIH117" s="230"/>
      <c r="CII117" s="230"/>
      <c r="CIJ117" s="230"/>
      <c r="CIK117" s="230"/>
      <c r="CIL117" s="230"/>
      <c r="CIM117" s="230"/>
      <c r="CIN117" s="230"/>
      <c r="CIO117" s="230"/>
      <c r="CIP117" s="230"/>
      <c r="CIQ117" s="230"/>
      <c r="CIR117" s="230"/>
      <c r="CIS117" s="230"/>
      <c r="CIT117" s="230"/>
      <c r="CIU117" s="230"/>
      <c r="CIV117" s="230"/>
      <c r="CIW117" s="230"/>
      <c r="CIX117" s="230"/>
      <c r="CIY117" s="230"/>
      <c r="CIZ117" s="230"/>
      <c r="CJA117" s="230"/>
      <c r="CJB117" s="230"/>
      <c r="CJC117" s="230"/>
      <c r="CJD117" s="230"/>
      <c r="CJE117" s="230"/>
      <c r="CJF117" s="230"/>
      <c r="CJG117" s="230"/>
      <c r="CJH117" s="230"/>
      <c r="CJI117" s="230"/>
      <c r="CJJ117" s="230"/>
      <c r="CJK117" s="230"/>
      <c r="CJL117" s="230"/>
      <c r="CJM117" s="230"/>
      <c r="CJN117" s="230"/>
      <c r="CJO117" s="230"/>
      <c r="CJP117" s="230"/>
      <c r="CJQ117" s="230"/>
      <c r="CJR117" s="230"/>
      <c r="CJS117" s="230"/>
      <c r="CJT117" s="230"/>
      <c r="CJU117" s="230"/>
      <c r="CJV117" s="230"/>
      <c r="CJW117" s="230"/>
      <c r="CJX117" s="230"/>
      <c r="CJY117" s="230"/>
      <c r="CJZ117" s="230"/>
      <c r="CKA117" s="230"/>
      <c r="CKB117" s="230"/>
      <c r="CKC117" s="230"/>
      <c r="CKD117" s="230"/>
      <c r="CKE117" s="230"/>
      <c r="CKF117" s="230"/>
      <c r="CKG117" s="230"/>
      <c r="CKH117" s="230"/>
      <c r="CKI117" s="230"/>
      <c r="CKJ117" s="230"/>
      <c r="CKK117" s="230"/>
      <c r="CKL117" s="230"/>
      <c r="CKM117" s="230"/>
      <c r="CKN117" s="230"/>
      <c r="CKO117" s="230"/>
      <c r="CKP117" s="230"/>
      <c r="CKQ117" s="230"/>
      <c r="CKR117" s="230"/>
      <c r="CKS117" s="230"/>
      <c r="CKT117" s="230"/>
      <c r="CKU117" s="230"/>
      <c r="CKV117" s="230"/>
      <c r="CKW117" s="230"/>
      <c r="CKX117" s="230"/>
      <c r="CKY117" s="230"/>
      <c r="CKZ117" s="230"/>
      <c r="CLA117" s="230"/>
      <c r="CLB117" s="230"/>
      <c r="CLC117" s="230"/>
      <c r="CLD117" s="230"/>
      <c r="CLE117" s="230"/>
      <c r="CLF117" s="230"/>
      <c r="CLG117" s="230"/>
      <c r="CLH117" s="230"/>
      <c r="CLI117" s="230"/>
      <c r="CLJ117" s="230"/>
      <c r="CLK117" s="230"/>
      <c r="CLL117" s="230"/>
      <c r="CLM117" s="230"/>
      <c r="CLN117" s="230"/>
      <c r="CLO117" s="230"/>
      <c r="CLP117" s="230"/>
      <c r="CLQ117" s="230"/>
      <c r="CLR117" s="230"/>
      <c r="CLS117" s="230"/>
      <c r="CLT117" s="230"/>
      <c r="CLU117" s="230"/>
      <c r="CLV117" s="230"/>
      <c r="CLW117" s="230"/>
      <c r="CLX117" s="230"/>
      <c r="CLY117" s="230"/>
      <c r="CLZ117" s="230"/>
      <c r="CMA117" s="230"/>
      <c r="CMB117" s="230"/>
      <c r="CMC117" s="230"/>
      <c r="CMD117" s="230"/>
      <c r="CME117" s="230"/>
      <c r="CMF117" s="230"/>
      <c r="CMG117" s="230"/>
      <c r="CMH117" s="230"/>
      <c r="CMI117" s="230"/>
      <c r="CMJ117" s="230"/>
      <c r="CMK117" s="230"/>
      <c r="CML117" s="230"/>
      <c r="CMM117" s="230"/>
      <c r="CMN117" s="230"/>
      <c r="CMO117" s="230"/>
      <c r="CMP117" s="230"/>
      <c r="CMQ117" s="230"/>
      <c r="CMR117" s="230"/>
      <c r="CMS117" s="230"/>
      <c r="CMT117" s="230"/>
      <c r="CMU117" s="230"/>
      <c r="CMV117" s="230"/>
      <c r="CMW117" s="230"/>
      <c r="CMX117" s="230"/>
      <c r="CMY117" s="230"/>
      <c r="CMZ117" s="230"/>
      <c r="CNA117" s="230"/>
      <c r="CNB117" s="230"/>
      <c r="CNC117" s="230"/>
      <c r="CND117" s="230"/>
      <c r="CNE117" s="230"/>
      <c r="CNF117" s="230"/>
      <c r="CNG117" s="230"/>
      <c r="CNH117" s="230"/>
      <c r="CNI117" s="230"/>
      <c r="CNJ117" s="230"/>
      <c r="CNK117" s="230"/>
      <c r="CNL117" s="230"/>
      <c r="CNM117" s="230"/>
      <c r="CNN117" s="230"/>
      <c r="CNO117" s="230"/>
      <c r="CNP117" s="230"/>
      <c r="CNQ117" s="230"/>
      <c r="CNR117" s="230"/>
      <c r="CNS117" s="230"/>
      <c r="CNT117" s="230"/>
      <c r="CNU117" s="230"/>
      <c r="CNV117" s="230"/>
      <c r="CNW117" s="230"/>
      <c r="CNX117" s="230"/>
      <c r="CNY117" s="230"/>
      <c r="CNZ117" s="230"/>
      <c r="COA117" s="230"/>
      <c r="COB117" s="230"/>
      <c r="COC117" s="230"/>
      <c r="COD117" s="230"/>
      <c r="COE117" s="230"/>
      <c r="COF117" s="230"/>
      <c r="COG117" s="230"/>
      <c r="COH117" s="230"/>
      <c r="COI117" s="230"/>
      <c r="COJ117" s="230"/>
      <c r="COK117" s="230"/>
      <c r="COL117" s="230"/>
      <c r="COM117" s="230"/>
      <c r="CON117" s="230"/>
      <c r="COO117" s="230"/>
      <c r="COP117" s="230"/>
      <c r="COQ117" s="230"/>
      <c r="COR117" s="230"/>
      <c r="COS117" s="230"/>
      <c r="COT117" s="230"/>
      <c r="COU117" s="230"/>
      <c r="COV117" s="230"/>
      <c r="COW117" s="230"/>
      <c r="COX117" s="230"/>
      <c r="COY117" s="230"/>
      <c r="COZ117" s="230"/>
      <c r="CPA117" s="230"/>
      <c r="CPB117" s="230"/>
      <c r="CPC117" s="230"/>
      <c r="CPD117" s="230"/>
      <c r="CPE117" s="230"/>
      <c r="CPF117" s="230"/>
      <c r="CPG117" s="230"/>
      <c r="CPH117" s="230"/>
      <c r="CPI117" s="230"/>
      <c r="CPJ117" s="230"/>
      <c r="CPK117" s="230"/>
      <c r="CPL117" s="230"/>
      <c r="CPM117" s="230"/>
      <c r="CPN117" s="230"/>
      <c r="CPO117" s="230"/>
      <c r="CPP117" s="230"/>
      <c r="CPQ117" s="230"/>
      <c r="CPR117" s="230"/>
      <c r="CPS117" s="230"/>
      <c r="CPT117" s="230"/>
      <c r="CPU117" s="230"/>
      <c r="CPV117" s="230"/>
      <c r="CPW117" s="230"/>
      <c r="CPX117" s="230"/>
      <c r="CPY117" s="230"/>
      <c r="CPZ117" s="230"/>
      <c r="CQA117" s="230"/>
      <c r="CQB117" s="230"/>
      <c r="CQC117" s="230"/>
      <c r="CQD117" s="230"/>
      <c r="CQE117" s="230"/>
      <c r="CQF117" s="230"/>
      <c r="CQG117" s="230"/>
      <c r="CQH117" s="230"/>
      <c r="CQI117" s="230"/>
      <c r="CQJ117" s="230"/>
      <c r="CQK117" s="230"/>
      <c r="CQL117" s="230"/>
      <c r="CQM117" s="230"/>
      <c r="CQN117" s="230"/>
      <c r="CQO117" s="230"/>
      <c r="CQP117" s="230"/>
      <c r="CQQ117" s="230"/>
      <c r="CQR117" s="230"/>
      <c r="CQS117" s="230"/>
      <c r="CQT117" s="230"/>
      <c r="CQU117" s="230"/>
      <c r="CQV117" s="230"/>
      <c r="CQW117" s="230"/>
      <c r="CQX117" s="230"/>
      <c r="CQY117" s="230"/>
      <c r="CQZ117" s="230"/>
      <c r="CRA117" s="230"/>
      <c r="CRB117" s="230"/>
      <c r="CRC117" s="230"/>
      <c r="CRD117" s="230"/>
      <c r="CRE117" s="230"/>
      <c r="CRF117" s="230"/>
      <c r="CRG117" s="230"/>
      <c r="CRH117" s="230"/>
      <c r="CRI117" s="230"/>
      <c r="CRJ117" s="230"/>
      <c r="CRK117" s="230"/>
      <c r="CRL117" s="230"/>
      <c r="CRM117" s="230"/>
      <c r="CRN117" s="230"/>
      <c r="CRO117" s="230"/>
      <c r="CRP117" s="230"/>
      <c r="CRQ117" s="230"/>
      <c r="CRR117" s="230"/>
      <c r="CRS117" s="230"/>
      <c r="CRT117" s="230"/>
      <c r="CRU117" s="230"/>
      <c r="CRV117" s="230"/>
      <c r="CRW117" s="230"/>
      <c r="CRX117" s="230"/>
      <c r="CRY117" s="230"/>
      <c r="CRZ117" s="230"/>
      <c r="CSA117" s="230"/>
      <c r="CSB117" s="230"/>
      <c r="CSC117" s="230"/>
      <c r="CSD117" s="230"/>
      <c r="CSE117" s="230"/>
      <c r="CSF117" s="230"/>
      <c r="CSG117" s="230"/>
      <c r="CSH117" s="230"/>
      <c r="CSI117" s="230"/>
      <c r="CSJ117" s="230"/>
      <c r="CSK117" s="230"/>
      <c r="CSL117" s="230"/>
      <c r="CSM117" s="230"/>
      <c r="CSN117" s="230"/>
      <c r="CSO117" s="230"/>
      <c r="CSP117" s="230"/>
      <c r="CSQ117" s="230"/>
      <c r="CSR117" s="230"/>
      <c r="CSS117" s="230"/>
      <c r="CST117" s="230"/>
      <c r="CSU117" s="230"/>
      <c r="CSV117" s="230"/>
      <c r="CSW117" s="230"/>
      <c r="CSX117" s="230"/>
      <c r="CSY117" s="230"/>
      <c r="CSZ117" s="230"/>
      <c r="CTA117" s="230"/>
      <c r="CTB117" s="230"/>
      <c r="CTC117" s="230"/>
      <c r="CTD117" s="230"/>
      <c r="CTE117" s="230"/>
      <c r="CTF117" s="230"/>
      <c r="CTG117" s="230"/>
      <c r="CTH117" s="230"/>
      <c r="CTI117" s="230"/>
      <c r="CTJ117" s="230"/>
      <c r="CTK117" s="230"/>
      <c r="CTL117" s="230"/>
      <c r="CTM117" s="230"/>
      <c r="CTN117" s="230"/>
      <c r="CTO117" s="230"/>
      <c r="CTP117" s="230"/>
      <c r="CTQ117" s="230"/>
      <c r="CTR117" s="230"/>
      <c r="CTS117" s="230"/>
      <c r="CTT117" s="230"/>
      <c r="CTU117" s="230"/>
      <c r="CTV117" s="230"/>
      <c r="CTW117" s="230"/>
      <c r="CTX117" s="230"/>
      <c r="CTY117" s="230"/>
      <c r="CTZ117" s="230"/>
      <c r="CUA117" s="230"/>
      <c r="CUB117" s="230"/>
      <c r="CUC117" s="230"/>
      <c r="CUD117" s="230"/>
      <c r="CUE117" s="230"/>
      <c r="CUF117" s="230"/>
      <c r="CUG117" s="230"/>
      <c r="CUH117" s="230"/>
      <c r="CUI117" s="230"/>
      <c r="CUJ117" s="230"/>
      <c r="CUK117" s="230"/>
      <c r="CUL117" s="230"/>
      <c r="CUM117" s="230"/>
      <c r="CUN117" s="230"/>
      <c r="CUO117" s="230"/>
      <c r="CUP117" s="230"/>
      <c r="CUQ117" s="230"/>
      <c r="CUR117" s="230"/>
      <c r="CUS117" s="230"/>
      <c r="CUT117" s="230"/>
      <c r="CUU117" s="230"/>
      <c r="CUV117" s="230"/>
      <c r="CUW117" s="230"/>
      <c r="CUX117" s="230"/>
      <c r="CUY117" s="230"/>
      <c r="CUZ117" s="230"/>
      <c r="CVA117" s="230"/>
      <c r="CVB117" s="230"/>
      <c r="CVC117" s="230"/>
      <c r="CVD117" s="230"/>
      <c r="CVE117" s="230"/>
      <c r="CVF117" s="230"/>
      <c r="CVG117" s="230"/>
      <c r="CVH117" s="230"/>
      <c r="CVI117" s="230"/>
      <c r="CVJ117" s="230"/>
      <c r="CVK117" s="230"/>
      <c r="CVL117" s="230"/>
      <c r="CVM117" s="230"/>
      <c r="CVN117" s="230"/>
      <c r="CVO117" s="230"/>
      <c r="CVP117" s="230"/>
      <c r="CVQ117" s="230"/>
      <c r="CVR117" s="230"/>
      <c r="CVS117" s="230"/>
      <c r="CVT117" s="230"/>
      <c r="CVU117" s="230"/>
      <c r="CVV117" s="230"/>
      <c r="CVW117" s="230"/>
      <c r="CVX117" s="230"/>
      <c r="CVY117" s="230"/>
      <c r="CVZ117" s="230"/>
      <c r="CWA117" s="230"/>
      <c r="CWB117" s="230"/>
      <c r="CWC117" s="230"/>
      <c r="CWD117" s="230"/>
      <c r="CWE117" s="230"/>
      <c r="CWF117" s="230"/>
      <c r="CWG117" s="230"/>
      <c r="CWH117" s="230"/>
      <c r="CWI117" s="230"/>
      <c r="CWJ117" s="230"/>
      <c r="CWK117" s="230"/>
      <c r="CWL117" s="230"/>
      <c r="CWM117" s="230"/>
      <c r="CWN117" s="230"/>
      <c r="CWO117" s="230"/>
      <c r="CWP117" s="230"/>
      <c r="CWQ117" s="230"/>
      <c r="CWR117" s="230"/>
      <c r="CWS117" s="230"/>
      <c r="CWT117" s="230"/>
      <c r="CWU117" s="230"/>
      <c r="CWV117" s="230"/>
      <c r="CWW117" s="230"/>
      <c r="CWX117" s="230"/>
      <c r="CWY117" s="230"/>
      <c r="CWZ117" s="230"/>
      <c r="CXA117" s="230"/>
      <c r="CXB117" s="230"/>
      <c r="CXC117" s="230"/>
      <c r="CXD117" s="230"/>
      <c r="CXE117" s="230"/>
      <c r="CXF117" s="230"/>
      <c r="CXG117" s="230"/>
      <c r="CXH117" s="230"/>
      <c r="CXI117" s="230"/>
      <c r="CXJ117" s="230"/>
      <c r="CXK117" s="230"/>
      <c r="CXL117" s="230"/>
      <c r="CXM117" s="230"/>
      <c r="CXN117" s="230"/>
      <c r="CXO117" s="230"/>
      <c r="CXP117" s="230"/>
      <c r="CXQ117" s="230"/>
      <c r="CXR117" s="230"/>
      <c r="CXS117" s="230"/>
      <c r="CXT117" s="230"/>
      <c r="CXU117" s="230"/>
      <c r="CXV117" s="230"/>
      <c r="CXW117" s="230"/>
      <c r="CXX117" s="230"/>
      <c r="CXY117" s="230"/>
      <c r="CXZ117" s="230"/>
      <c r="CYA117" s="230"/>
      <c r="CYB117" s="230"/>
      <c r="CYC117" s="230"/>
      <c r="CYD117" s="230"/>
      <c r="CYE117" s="230"/>
      <c r="CYF117" s="230"/>
      <c r="CYG117" s="230"/>
      <c r="CYH117" s="230"/>
      <c r="CYI117" s="230"/>
      <c r="CYJ117" s="230"/>
      <c r="CYK117" s="230"/>
      <c r="CYL117" s="230"/>
      <c r="CYM117" s="230"/>
      <c r="CYN117" s="230"/>
      <c r="CYO117" s="230"/>
      <c r="CYP117" s="230"/>
      <c r="CYQ117" s="230"/>
      <c r="CYR117" s="230"/>
      <c r="CYS117" s="230"/>
      <c r="CYT117" s="230"/>
      <c r="CYU117" s="230"/>
      <c r="CYV117" s="230"/>
      <c r="CYW117" s="230"/>
      <c r="CYX117" s="230"/>
      <c r="CYY117" s="230"/>
      <c r="CYZ117" s="230"/>
      <c r="CZA117" s="230"/>
      <c r="CZB117" s="230"/>
      <c r="CZC117" s="230"/>
      <c r="CZD117" s="230"/>
      <c r="CZE117" s="230"/>
      <c r="CZF117" s="230"/>
      <c r="CZG117" s="230"/>
      <c r="CZH117" s="230"/>
      <c r="CZI117" s="230"/>
      <c r="CZJ117" s="230"/>
      <c r="CZK117" s="230"/>
      <c r="CZL117" s="230"/>
      <c r="CZM117" s="230"/>
      <c r="CZN117" s="230"/>
      <c r="CZO117" s="230"/>
      <c r="CZP117" s="230"/>
      <c r="CZQ117" s="230"/>
      <c r="CZR117" s="230"/>
      <c r="CZS117" s="230"/>
      <c r="CZT117" s="230"/>
      <c r="CZU117" s="230"/>
      <c r="CZV117" s="230"/>
      <c r="CZW117" s="230"/>
      <c r="CZX117" s="230"/>
      <c r="CZY117" s="230"/>
      <c r="CZZ117" s="230"/>
      <c r="DAA117" s="230"/>
      <c r="DAB117" s="230"/>
      <c r="DAC117" s="230"/>
      <c r="DAD117" s="230"/>
      <c r="DAE117" s="230"/>
      <c r="DAF117" s="230"/>
      <c r="DAG117" s="230"/>
      <c r="DAH117" s="230"/>
      <c r="DAI117" s="230"/>
      <c r="DAJ117" s="230"/>
      <c r="DAK117" s="230"/>
      <c r="DAL117" s="230"/>
      <c r="DAM117" s="230"/>
      <c r="DAN117" s="230"/>
      <c r="DAO117" s="230"/>
      <c r="DAP117" s="230"/>
      <c r="DAQ117" s="230"/>
      <c r="DAR117" s="230"/>
      <c r="DAS117" s="230"/>
      <c r="DAT117" s="230"/>
      <c r="DAU117" s="230"/>
      <c r="DAV117" s="230"/>
      <c r="DAW117" s="230"/>
      <c r="DAX117" s="230"/>
      <c r="DAY117" s="230"/>
      <c r="DAZ117" s="230"/>
      <c r="DBA117" s="230"/>
      <c r="DBB117" s="230"/>
      <c r="DBC117" s="230"/>
      <c r="DBD117" s="230"/>
      <c r="DBE117" s="230"/>
      <c r="DBF117" s="230"/>
      <c r="DBG117" s="230"/>
      <c r="DBH117" s="230"/>
      <c r="DBI117" s="230"/>
      <c r="DBJ117" s="230"/>
      <c r="DBK117" s="230"/>
      <c r="DBL117" s="230"/>
      <c r="DBM117" s="230"/>
      <c r="DBN117" s="230"/>
      <c r="DBO117" s="230"/>
      <c r="DBP117" s="230"/>
      <c r="DBQ117" s="230"/>
      <c r="DBR117" s="230"/>
      <c r="DBS117" s="230"/>
      <c r="DBT117" s="230"/>
      <c r="DBU117" s="230"/>
      <c r="DBV117" s="230"/>
      <c r="DBW117" s="230"/>
      <c r="DBX117" s="230"/>
      <c r="DBY117" s="230"/>
      <c r="DBZ117" s="230"/>
      <c r="DCA117" s="230"/>
      <c r="DCB117" s="230"/>
      <c r="DCC117" s="230"/>
      <c r="DCD117" s="230"/>
      <c r="DCE117" s="230"/>
      <c r="DCF117" s="230"/>
      <c r="DCG117" s="230"/>
      <c r="DCH117" s="230"/>
      <c r="DCI117" s="230"/>
      <c r="DCJ117" s="230"/>
      <c r="DCK117" s="230"/>
      <c r="DCL117" s="230"/>
      <c r="DCM117" s="230"/>
      <c r="DCN117" s="230"/>
      <c r="DCO117" s="230"/>
      <c r="DCP117" s="230"/>
      <c r="DCQ117" s="230"/>
      <c r="DCR117" s="230"/>
      <c r="DCS117" s="230"/>
      <c r="DCT117" s="230"/>
      <c r="DCU117" s="230"/>
      <c r="DCV117" s="230"/>
      <c r="DCW117" s="230"/>
      <c r="DCX117" s="230"/>
      <c r="DCY117" s="230"/>
      <c r="DCZ117" s="230"/>
      <c r="DDA117" s="230"/>
      <c r="DDB117" s="230"/>
      <c r="DDC117" s="230"/>
      <c r="DDD117" s="230"/>
      <c r="DDE117" s="230"/>
      <c r="DDF117" s="230"/>
      <c r="DDG117" s="230"/>
      <c r="DDH117" s="230"/>
      <c r="DDI117" s="230"/>
      <c r="DDJ117" s="230"/>
      <c r="DDK117" s="230"/>
      <c r="DDL117" s="230"/>
      <c r="DDM117" s="230"/>
      <c r="DDN117" s="230"/>
      <c r="DDO117" s="230"/>
      <c r="DDP117" s="230"/>
      <c r="DDQ117" s="230"/>
      <c r="DDR117" s="230"/>
      <c r="DDS117" s="230"/>
      <c r="DDT117" s="230"/>
      <c r="DDU117" s="230"/>
      <c r="DDV117" s="230"/>
      <c r="DDW117" s="230"/>
      <c r="DDX117" s="230"/>
      <c r="DDY117" s="230"/>
      <c r="DDZ117" s="230"/>
      <c r="DEA117" s="230"/>
      <c r="DEB117" s="230"/>
      <c r="DEC117" s="230"/>
      <c r="DED117" s="230"/>
      <c r="DEE117" s="230"/>
      <c r="DEF117" s="230"/>
      <c r="DEG117" s="230"/>
      <c r="DEH117" s="230"/>
      <c r="DEI117" s="230"/>
      <c r="DEJ117" s="230"/>
      <c r="DEK117" s="230"/>
      <c r="DEL117" s="230"/>
      <c r="DEM117" s="230"/>
      <c r="DEN117" s="230"/>
      <c r="DEO117" s="230"/>
      <c r="DEP117" s="230"/>
      <c r="DEQ117" s="230"/>
      <c r="DER117" s="230"/>
      <c r="DES117" s="230"/>
      <c r="DET117" s="230"/>
      <c r="DEU117" s="230"/>
      <c r="DEV117" s="230"/>
      <c r="DEW117" s="230"/>
      <c r="DEX117" s="230"/>
      <c r="DEY117" s="230"/>
      <c r="DEZ117" s="230"/>
      <c r="DFA117" s="230"/>
      <c r="DFB117" s="230"/>
      <c r="DFC117" s="230"/>
      <c r="DFD117" s="230"/>
      <c r="DFE117" s="230"/>
      <c r="DFF117" s="230"/>
      <c r="DFG117" s="230"/>
      <c r="DFH117" s="230"/>
      <c r="DFI117" s="230"/>
      <c r="DFJ117" s="230"/>
      <c r="DFK117" s="230"/>
      <c r="DFL117" s="230"/>
      <c r="DFM117" s="230"/>
      <c r="DFN117" s="230"/>
      <c r="DFO117" s="230"/>
      <c r="DFP117" s="230"/>
      <c r="DFQ117" s="230"/>
      <c r="DFR117" s="230"/>
      <c r="DFS117" s="230"/>
      <c r="DFT117" s="230"/>
      <c r="DFU117" s="230"/>
      <c r="DFV117" s="230"/>
      <c r="DFW117" s="230"/>
      <c r="DFX117" s="230"/>
      <c r="DFY117" s="230"/>
      <c r="DFZ117" s="230"/>
      <c r="DGA117" s="230"/>
      <c r="DGB117" s="230"/>
      <c r="DGC117" s="230"/>
      <c r="DGD117" s="230"/>
      <c r="DGE117" s="230"/>
      <c r="DGF117" s="230"/>
      <c r="DGG117" s="230"/>
      <c r="DGH117" s="230"/>
      <c r="DGI117" s="230"/>
      <c r="DGJ117" s="230"/>
      <c r="DGK117" s="230"/>
      <c r="DGL117" s="230"/>
      <c r="DGM117" s="230"/>
      <c r="DGN117" s="230"/>
      <c r="DGO117" s="230"/>
      <c r="DGP117" s="230"/>
      <c r="DGQ117" s="230"/>
      <c r="DGR117" s="230"/>
      <c r="DGS117" s="230"/>
      <c r="DGT117" s="230"/>
      <c r="DGU117" s="230"/>
      <c r="DGV117" s="230"/>
      <c r="DGW117" s="230"/>
      <c r="DGX117" s="230"/>
      <c r="DGY117" s="230"/>
      <c r="DGZ117" s="230"/>
      <c r="DHA117" s="230"/>
      <c r="DHB117" s="230"/>
      <c r="DHC117" s="230"/>
      <c r="DHD117" s="230"/>
      <c r="DHE117" s="230"/>
      <c r="DHF117" s="230"/>
      <c r="DHG117" s="230"/>
      <c r="DHH117" s="230"/>
      <c r="DHI117" s="230"/>
      <c r="DHJ117" s="230"/>
      <c r="DHK117" s="230"/>
      <c r="DHL117" s="230"/>
      <c r="DHM117" s="230"/>
      <c r="DHN117" s="230"/>
      <c r="DHO117" s="230"/>
      <c r="DHP117" s="230"/>
      <c r="DHQ117" s="230"/>
      <c r="DHR117" s="230"/>
      <c r="DHS117" s="230"/>
      <c r="DHT117" s="230"/>
      <c r="DHU117" s="230"/>
      <c r="DHV117" s="230"/>
      <c r="DHW117" s="230"/>
      <c r="DHX117" s="230"/>
      <c r="DHY117" s="230"/>
      <c r="DHZ117" s="230"/>
      <c r="DIA117" s="230"/>
      <c r="DIB117" s="230"/>
      <c r="DIC117" s="230"/>
      <c r="DID117" s="230"/>
      <c r="DIE117" s="230"/>
      <c r="DIF117" s="230"/>
      <c r="DIG117" s="230"/>
      <c r="DIH117" s="230"/>
      <c r="DII117" s="230"/>
      <c r="DIJ117" s="230"/>
      <c r="DIK117" s="230"/>
      <c r="DIL117" s="230"/>
      <c r="DIM117" s="230"/>
      <c r="DIN117" s="230"/>
      <c r="DIO117" s="230"/>
      <c r="DIP117" s="230"/>
      <c r="DIQ117" s="230"/>
      <c r="DIR117" s="230"/>
      <c r="DIS117" s="230"/>
      <c r="DIT117" s="230"/>
      <c r="DIU117" s="230"/>
      <c r="DIV117" s="230"/>
      <c r="DIW117" s="230"/>
      <c r="DIX117" s="230"/>
      <c r="DIY117" s="230"/>
      <c r="DIZ117" s="230"/>
      <c r="DJA117" s="230"/>
      <c r="DJB117" s="230"/>
      <c r="DJC117" s="230"/>
      <c r="DJD117" s="230"/>
      <c r="DJE117" s="230"/>
      <c r="DJF117" s="230"/>
      <c r="DJG117" s="230"/>
      <c r="DJH117" s="230"/>
      <c r="DJI117" s="230"/>
      <c r="DJJ117" s="230"/>
      <c r="DJK117" s="230"/>
      <c r="DJL117" s="230"/>
      <c r="DJM117" s="230"/>
      <c r="DJN117" s="230"/>
      <c r="DJO117" s="230"/>
      <c r="DJP117" s="230"/>
      <c r="DJQ117" s="230"/>
      <c r="DJR117" s="230"/>
      <c r="DJS117" s="230"/>
      <c r="DJT117" s="230"/>
      <c r="DJU117" s="230"/>
      <c r="DJV117" s="230"/>
      <c r="DJW117" s="230"/>
      <c r="DJX117" s="230"/>
      <c r="DJY117" s="230"/>
      <c r="DJZ117" s="230"/>
      <c r="DKA117" s="230"/>
      <c r="DKB117" s="230"/>
      <c r="DKC117" s="230"/>
      <c r="DKD117" s="230"/>
      <c r="DKE117" s="230"/>
      <c r="DKF117" s="230"/>
      <c r="DKG117" s="230"/>
      <c r="DKH117" s="230"/>
      <c r="DKI117" s="230"/>
      <c r="DKJ117" s="230"/>
      <c r="DKK117" s="230"/>
      <c r="DKL117" s="230"/>
      <c r="DKM117" s="230"/>
      <c r="DKN117" s="230"/>
      <c r="DKO117" s="230"/>
      <c r="DKP117" s="230"/>
      <c r="DKQ117" s="230"/>
      <c r="DKR117" s="230"/>
      <c r="DKS117" s="230"/>
      <c r="DKT117" s="230"/>
      <c r="DKU117" s="230"/>
      <c r="DKV117" s="230"/>
      <c r="DKW117" s="230"/>
      <c r="DKX117" s="230"/>
      <c r="DKY117" s="230"/>
      <c r="DKZ117" s="230"/>
      <c r="DLA117" s="230"/>
      <c r="DLB117" s="230"/>
      <c r="DLC117" s="230"/>
      <c r="DLD117" s="230"/>
      <c r="DLE117" s="230"/>
      <c r="DLF117" s="230"/>
      <c r="DLG117" s="230"/>
      <c r="DLH117" s="230"/>
      <c r="DLI117" s="230"/>
      <c r="DLJ117" s="230"/>
      <c r="DLK117" s="230"/>
      <c r="DLL117" s="230"/>
      <c r="DLM117" s="230"/>
      <c r="DLN117" s="230"/>
      <c r="DLO117" s="230"/>
      <c r="DLP117" s="230"/>
      <c r="DLQ117" s="230"/>
      <c r="DLR117" s="230"/>
      <c r="DLS117" s="230"/>
      <c r="DLT117" s="230"/>
      <c r="DLU117" s="230"/>
      <c r="DLV117" s="230"/>
      <c r="DLW117" s="230"/>
      <c r="DLX117" s="230"/>
      <c r="DLY117" s="230"/>
      <c r="DLZ117" s="230"/>
      <c r="DMA117" s="230"/>
      <c r="DMB117" s="230"/>
      <c r="DMC117" s="230"/>
      <c r="DMD117" s="230"/>
      <c r="DME117" s="230"/>
      <c r="DMF117" s="230"/>
      <c r="DMG117" s="230"/>
      <c r="DMH117" s="230"/>
      <c r="DMI117" s="230"/>
      <c r="DMJ117" s="230"/>
      <c r="DMK117" s="230"/>
      <c r="DML117" s="230"/>
      <c r="DMM117" s="230"/>
      <c r="DMN117" s="230"/>
      <c r="DMO117" s="230"/>
      <c r="DMP117" s="230"/>
      <c r="DMQ117" s="230"/>
      <c r="DMR117" s="230"/>
      <c r="DMS117" s="230"/>
      <c r="DMT117" s="230"/>
      <c r="DMU117" s="230"/>
      <c r="DMV117" s="230"/>
      <c r="DMW117" s="230"/>
      <c r="DMX117" s="230"/>
      <c r="DMY117" s="230"/>
      <c r="DMZ117" s="230"/>
      <c r="DNA117" s="230"/>
      <c r="DNB117" s="230"/>
      <c r="DNC117" s="230"/>
      <c r="DND117" s="230"/>
      <c r="DNE117" s="230"/>
      <c r="DNF117" s="230"/>
      <c r="DNG117" s="230"/>
      <c r="DNH117" s="230"/>
      <c r="DNI117" s="230"/>
      <c r="DNJ117" s="230"/>
      <c r="DNK117" s="230"/>
      <c r="DNL117" s="230"/>
      <c r="DNM117" s="230"/>
      <c r="DNN117" s="230"/>
      <c r="DNO117" s="230"/>
      <c r="DNP117" s="230"/>
      <c r="DNQ117" s="230"/>
      <c r="DNR117" s="230"/>
      <c r="DNS117" s="230"/>
      <c r="DNT117" s="230"/>
      <c r="DNU117" s="230"/>
      <c r="DNV117" s="230"/>
      <c r="DNW117" s="230"/>
      <c r="DNX117" s="230"/>
      <c r="DNY117" s="230"/>
      <c r="DNZ117" s="230"/>
      <c r="DOA117" s="230"/>
      <c r="DOB117" s="230"/>
      <c r="DOC117" s="230"/>
      <c r="DOD117" s="230"/>
      <c r="DOE117" s="230"/>
      <c r="DOF117" s="230"/>
      <c r="DOG117" s="230"/>
      <c r="DOH117" s="230"/>
      <c r="DOI117" s="230"/>
      <c r="DOJ117" s="230"/>
      <c r="DOK117" s="230"/>
      <c r="DOL117" s="230"/>
      <c r="DOM117" s="230"/>
      <c r="DON117" s="230"/>
      <c r="DOO117" s="230"/>
      <c r="DOP117" s="230"/>
      <c r="DOQ117" s="230"/>
      <c r="DOR117" s="230"/>
      <c r="DOS117" s="230"/>
      <c r="DOT117" s="230"/>
      <c r="DOU117" s="230"/>
      <c r="DOV117" s="230"/>
      <c r="DOW117" s="230"/>
      <c r="DOX117" s="230"/>
      <c r="DOY117" s="230"/>
      <c r="DOZ117" s="230"/>
      <c r="DPA117" s="230"/>
      <c r="DPB117" s="230"/>
      <c r="DPC117" s="230"/>
      <c r="DPD117" s="230"/>
      <c r="DPE117" s="230"/>
      <c r="DPF117" s="230"/>
      <c r="DPG117" s="230"/>
      <c r="DPH117" s="230"/>
      <c r="DPI117" s="230"/>
      <c r="DPJ117" s="230"/>
      <c r="DPK117" s="230"/>
      <c r="DPL117" s="230"/>
      <c r="DPM117" s="230"/>
      <c r="DPN117" s="230"/>
      <c r="DPO117" s="230"/>
      <c r="DPP117" s="230"/>
      <c r="DPQ117" s="230"/>
      <c r="DPR117" s="230"/>
      <c r="DPS117" s="230"/>
      <c r="DPT117" s="230"/>
      <c r="DPU117" s="230"/>
      <c r="DPV117" s="230"/>
      <c r="DPW117" s="230"/>
      <c r="DPX117" s="230"/>
      <c r="DPY117" s="230"/>
      <c r="DPZ117" s="230"/>
      <c r="DQA117" s="230"/>
      <c r="DQB117" s="230"/>
      <c r="DQC117" s="230"/>
      <c r="DQD117" s="230"/>
      <c r="DQE117" s="230"/>
      <c r="DQF117" s="230"/>
      <c r="DQG117" s="230"/>
      <c r="DQH117" s="230"/>
      <c r="DQI117" s="230"/>
      <c r="DQJ117" s="230"/>
      <c r="DQK117" s="230"/>
      <c r="DQL117" s="230"/>
      <c r="DQM117" s="230"/>
      <c r="DQN117" s="230"/>
      <c r="DQO117" s="230"/>
      <c r="DQP117" s="230"/>
      <c r="DQQ117" s="230"/>
      <c r="DQR117" s="230"/>
      <c r="DQS117" s="230"/>
      <c r="DQT117" s="230"/>
      <c r="DQU117" s="230"/>
      <c r="DQV117" s="230"/>
      <c r="DQW117" s="230"/>
      <c r="DQX117" s="230"/>
      <c r="DQY117" s="230"/>
      <c r="DQZ117" s="230"/>
      <c r="DRA117" s="230"/>
      <c r="DRB117" s="230"/>
      <c r="DRC117" s="230"/>
      <c r="DRD117" s="230"/>
      <c r="DRE117" s="230"/>
      <c r="DRF117" s="230"/>
      <c r="DRG117" s="230"/>
      <c r="DRH117" s="230"/>
      <c r="DRI117" s="230"/>
      <c r="DRJ117" s="230"/>
      <c r="DRK117" s="230"/>
      <c r="DRL117" s="230"/>
      <c r="DRM117" s="230"/>
      <c r="DRN117" s="230"/>
      <c r="DRO117" s="230"/>
      <c r="DRP117" s="230"/>
      <c r="DRQ117" s="230"/>
      <c r="DRR117" s="230"/>
      <c r="DRS117" s="230"/>
      <c r="DRT117" s="230"/>
      <c r="DRU117" s="230"/>
      <c r="DRV117" s="230"/>
      <c r="DRW117" s="230"/>
      <c r="DRX117" s="230"/>
      <c r="DRY117" s="230"/>
      <c r="DRZ117" s="230"/>
      <c r="DSA117" s="230"/>
      <c r="DSB117" s="230"/>
      <c r="DSC117" s="230"/>
      <c r="DSD117" s="230"/>
      <c r="DSE117" s="230"/>
      <c r="DSF117" s="230"/>
      <c r="DSG117" s="230"/>
      <c r="DSH117" s="230"/>
      <c r="DSI117" s="230"/>
      <c r="DSJ117" s="230"/>
      <c r="DSK117" s="230"/>
      <c r="DSL117" s="230"/>
      <c r="DSM117" s="230"/>
      <c r="DSN117" s="230"/>
      <c r="DSO117" s="230"/>
      <c r="DSP117" s="230"/>
      <c r="DSQ117" s="230"/>
      <c r="DSR117" s="230"/>
      <c r="DSS117" s="230"/>
      <c r="DST117" s="230"/>
      <c r="DSU117" s="230"/>
      <c r="DSV117" s="230"/>
      <c r="DSW117" s="230"/>
      <c r="DSX117" s="230"/>
      <c r="DSY117" s="230"/>
      <c r="DSZ117" s="230"/>
      <c r="DTA117" s="230"/>
      <c r="DTB117" s="230"/>
      <c r="DTC117" s="230"/>
      <c r="DTD117" s="230"/>
      <c r="DTE117" s="230"/>
      <c r="DTF117" s="230"/>
      <c r="DTG117" s="230"/>
      <c r="DTH117" s="230"/>
      <c r="DTI117" s="230"/>
      <c r="DTJ117" s="230"/>
      <c r="DTK117" s="230"/>
      <c r="DTL117" s="230"/>
      <c r="DTM117" s="230"/>
      <c r="DTN117" s="230"/>
      <c r="DTO117" s="230"/>
      <c r="DTP117" s="230"/>
      <c r="DTQ117" s="230"/>
      <c r="DTR117" s="230"/>
      <c r="DTS117" s="230"/>
      <c r="DTT117" s="230"/>
      <c r="DTU117" s="230"/>
      <c r="DTV117" s="230"/>
      <c r="DTW117" s="230"/>
      <c r="DTX117" s="230"/>
      <c r="DTY117" s="230"/>
      <c r="DTZ117" s="230"/>
      <c r="DUA117" s="230"/>
      <c r="DUB117" s="230"/>
      <c r="DUC117" s="230"/>
      <c r="DUD117" s="230"/>
      <c r="DUE117" s="230"/>
      <c r="DUF117" s="230"/>
      <c r="DUG117" s="230"/>
      <c r="DUH117" s="230"/>
      <c r="DUI117" s="230"/>
      <c r="DUJ117" s="230"/>
      <c r="DUK117" s="230"/>
      <c r="DUL117" s="230"/>
      <c r="DUM117" s="230"/>
      <c r="DUN117" s="230"/>
      <c r="DUO117" s="230"/>
      <c r="DUP117" s="230"/>
      <c r="DUQ117" s="230"/>
      <c r="DUR117" s="230"/>
      <c r="DUS117" s="230"/>
      <c r="DUT117" s="230"/>
      <c r="DUU117" s="230"/>
      <c r="DUV117" s="230"/>
      <c r="DUW117" s="230"/>
      <c r="DUX117" s="230"/>
      <c r="DUY117" s="230"/>
      <c r="DUZ117" s="230"/>
      <c r="DVA117" s="230"/>
      <c r="DVB117" s="230"/>
      <c r="DVC117" s="230"/>
      <c r="DVD117" s="230"/>
      <c r="DVE117" s="230"/>
      <c r="DVF117" s="230"/>
      <c r="DVG117" s="230"/>
      <c r="DVH117" s="230"/>
      <c r="DVI117" s="230"/>
      <c r="DVJ117" s="230"/>
      <c r="DVK117" s="230"/>
      <c r="DVL117" s="230"/>
      <c r="DVM117" s="230"/>
      <c r="DVN117" s="230"/>
      <c r="DVO117" s="230"/>
      <c r="DVP117" s="230"/>
      <c r="DVQ117" s="230"/>
      <c r="DVR117" s="230"/>
      <c r="DVS117" s="230"/>
      <c r="DVT117" s="230"/>
      <c r="DVU117" s="230"/>
      <c r="DVV117" s="230"/>
      <c r="DVW117" s="230"/>
      <c r="DVX117" s="230"/>
      <c r="DVY117" s="230"/>
      <c r="DVZ117" s="230"/>
      <c r="DWA117" s="230"/>
      <c r="DWB117" s="230"/>
      <c r="DWC117" s="230"/>
      <c r="DWD117" s="230"/>
      <c r="DWE117" s="230"/>
      <c r="DWF117" s="230"/>
      <c r="DWG117" s="230"/>
      <c r="DWH117" s="230"/>
      <c r="DWI117" s="230"/>
      <c r="DWJ117" s="230"/>
      <c r="DWK117" s="230"/>
      <c r="DWL117" s="230"/>
      <c r="DWM117" s="230"/>
      <c r="DWN117" s="230"/>
      <c r="DWO117" s="230"/>
      <c r="DWP117" s="230"/>
      <c r="DWQ117" s="230"/>
      <c r="DWR117" s="230"/>
      <c r="DWS117" s="230"/>
      <c r="DWT117" s="230"/>
      <c r="DWU117" s="230"/>
      <c r="DWV117" s="230"/>
      <c r="DWW117" s="230"/>
      <c r="DWX117" s="230"/>
      <c r="DWY117" s="230"/>
      <c r="DWZ117" s="230"/>
      <c r="DXA117" s="230"/>
      <c r="DXB117" s="230"/>
      <c r="DXC117" s="230"/>
      <c r="DXD117" s="230"/>
      <c r="DXE117" s="230"/>
      <c r="DXF117" s="230"/>
      <c r="DXG117" s="230"/>
      <c r="DXH117" s="230"/>
      <c r="DXI117" s="230"/>
      <c r="DXJ117" s="230"/>
      <c r="DXK117" s="230"/>
      <c r="DXL117" s="230"/>
      <c r="DXM117" s="230"/>
      <c r="DXN117" s="230"/>
      <c r="DXO117" s="230"/>
      <c r="DXP117" s="230"/>
      <c r="DXQ117" s="230"/>
      <c r="DXR117" s="230"/>
      <c r="DXS117" s="230"/>
      <c r="DXT117" s="230"/>
      <c r="DXU117" s="230"/>
      <c r="DXV117" s="230"/>
      <c r="DXW117" s="230"/>
      <c r="DXX117" s="230"/>
      <c r="DXY117" s="230"/>
      <c r="DXZ117" s="230"/>
      <c r="DYA117" s="230"/>
      <c r="DYB117" s="230"/>
      <c r="DYC117" s="230"/>
      <c r="DYD117" s="230"/>
      <c r="DYE117" s="230"/>
      <c r="DYF117" s="230"/>
      <c r="DYG117" s="230"/>
      <c r="DYH117" s="230"/>
      <c r="DYI117" s="230"/>
      <c r="DYJ117" s="230"/>
      <c r="DYK117" s="230"/>
      <c r="DYL117" s="230"/>
      <c r="DYM117" s="230"/>
      <c r="DYN117" s="230"/>
      <c r="DYO117" s="230"/>
      <c r="DYP117" s="230"/>
      <c r="DYQ117" s="230"/>
      <c r="DYR117" s="230"/>
      <c r="DYS117" s="230"/>
      <c r="DYT117" s="230"/>
      <c r="DYU117" s="230"/>
      <c r="DYV117" s="230"/>
      <c r="DYW117" s="230"/>
      <c r="DYX117" s="230"/>
      <c r="DYY117" s="230"/>
      <c r="DYZ117" s="230"/>
      <c r="DZA117" s="230"/>
      <c r="DZB117" s="230"/>
      <c r="DZC117" s="230"/>
      <c r="DZD117" s="230"/>
      <c r="DZE117" s="230"/>
      <c r="DZF117" s="230"/>
      <c r="DZG117" s="230"/>
      <c r="DZH117" s="230"/>
      <c r="DZI117" s="230"/>
      <c r="DZJ117" s="230"/>
      <c r="DZK117" s="230"/>
      <c r="DZL117" s="230"/>
      <c r="DZM117" s="230"/>
      <c r="DZN117" s="230"/>
      <c r="DZO117" s="230"/>
      <c r="DZP117" s="230"/>
      <c r="DZQ117" s="230"/>
      <c r="DZR117" s="230"/>
      <c r="DZS117" s="230"/>
      <c r="DZT117" s="230"/>
      <c r="DZU117" s="230"/>
      <c r="DZV117" s="230"/>
      <c r="DZW117" s="230"/>
      <c r="DZX117" s="230"/>
      <c r="DZY117" s="230"/>
      <c r="DZZ117" s="230"/>
      <c r="EAA117" s="230"/>
      <c r="EAB117" s="230"/>
      <c r="EAC117" s="230"/>
      <c r="EAD117" s="230"/>
      <c r="EAE117" s="230"/>
      <c r="EAF117" s="230"/>
      <c r="EAG117" s="230"/>
      <c r="EAH117" s="230"/>
      <c r="EAI117" s="230"/>
      <c r="EAJ117" s="230"/>
      <c r="EAK117" s="230"/>
      <c r="EAL117" s="230"/>
      <c r="EAM117" s="230"/>
      <c r="EAN117" s="230"/>
      <c r="EAO117" s="230"/>
      <c r="EAP117" s="230"/>
      <c r="EAQ117" s="230"/>
      <c r="EAR117" s="230"/>
      <c r="EAS117" s="230"/>
      <c r="EAT117" s="230"/>
      <c r="EAU117" s="230"/>
      <c r="EAV117" s="230"/>
      <c r="EAW117" s="230"/>
      <c r="EAX117" s="230"/>
      <c r="EAY117" s="230"/>
      <c r="EAZ117" s="230"/>
      <c r="EBA117" s="230"/>
      <c r="EBB117" s="230"/>
      <c r="EBC117" s="230"/>
      <c r="EBD117" s="230"/>
      <c r="EBE117" s="230"/>
      <c r="EBF117" s="230"/>
      <c r="EBG117" s="230"/>
      <c r="EBH117" s="230"/>
      <c r="EBI117" s="230"/>
      <c r="EBJ117" s="230"/>
      <c r="EBK117" s="230"/>
      <c r="EBL117" s="230"/>
      <c r="EBM117" s="230"/>
      <c r="EBN117" s="230"/>
      <c r="EBO117" s="230"/>
      <c r="EBP117" s="230"/>
      <c r="EBQ117" s="230"/>
      <c r="EBR117" s="230"/>
      <c r="EBS117" s="230"/>
      <c r="EBT117" s="230"/>
      <c r="EBU117" s="230"/>
      <c r="EBV117" s="230"/>
      <c r="EBW117" s="230"/>
      <c r="EBX117" s="230"/>
      <c r="EBY117" s="230"/>
      <c r="EBZ117" s="230"/>
      <c r="ECA117" s="230"/>
      <c r="ECB117" s="230"/>
      <c r="ECC117" s="230"/>
      <c r="ECD117" s="230"/>
      <c r="ECE117" s="230"/>
      <c r="ECF117" s="230"/>
      <c r="ECG117" s="230"/>
      <c r="ECH117" s="230"/>
      <c r="ECI117" s="230"/>
      <c r="ECJ117" s="230"/>
      <c r="ECK117" s="230"/>
      <c r="ECL117" s="230"/>
      <c r="ECM117" s="230"/>
      <c r="ECN117" s="230"/>
      <c r="ECO117" s="230"/>
      <c r="ECP117" s="230"/>
      <c r="ECQ117" s="230"/>
      <c r="ECR117" s="230"/>
      <c r="ECS117" s="230"/>
      <c r="ECT117" s="230"/>
      <c r="ECU117" s="230"/>
      <c r="ECV117" s="230"/>
      <c r="ECW117" s="230"/>
      <c r="ECX117" s="230"/>
      <c r="ECY117" s="230"/>
      <c r="ECZ117" s="230"/>
      <c r="EDA117" s="230"/>
      <c r="EDB117" s="230"/>
      <c r="EDC117" s="230"/>
      <c r="EDD117" s="230"/>
      <c r="EDE117" s="230"/>
      <c r="EDF117" s="230"/>
      <c r="EDG117" s="230"/>
      <c r="EDH117" s="230"/>
      <c r="EDI117" s="230"/>
      <c r="EDJ117" s="230"/>
      <c r="EDK117" s="230"/>
      <c r="EDL117" s="230"/>
      <c r="EDM117" s="230"/>
      <c r="EDN117" s="230"/>
      <c r="EDO117" s="230"/>
      <c r="EDP117" s="230"/>
      <c r="EDQ117" s="230"/>
      <c r="EDR117" s="230"/>
      <c r="EDS117" s="230"/>
      <c r="EDT117" s="230"/>
      <c r="EDU117" s="230"/>
      <c r="EDV117" s="230"/>
      <c r="EDW117" s="230"/>
      <c r="EDX117" s="230"/>
      <c r="EDY117" s="230"/>
      <c r="EDZ117" s="230"/>
      <c r="EEA117" s="230"/>
      <c r="EEB117" s="230"/>
      <c r="EEC117" s="230"/>
      <c r="EED117" s="230"/>
      <c r="EEE117" s="230"/>
      <c r="EEF117" s="230"/>
      <c r="EEG117" s="230"/>
      <c r="EEH117" s="230"/>
      <c r="EEI117" s="230"/>
      <c r="EEJ117" s="230"/>
      <c r="EEK117" s="230"/>
      <c r="EEL117" s="230"/>
      <c r="EEM117" s="230"/>
      <c r="EEN117" s="230"/>
      <c r="EEO117" s="230"/>
      <c r="EEP117" s="230"/>
      <c r="EEQ117" s="230"/>
      <c r="EER117" s="230"/>
      <c r="EES117" s="230"/>
      <c r="EET117" s="230"/>
      <c r="EEU117" s="230"/>
      <c r="EEV117" s="230"/>
      <c r="EEW117" s="230"/>
      <c r="EEX117" s="230"/>
      <c r="EEY117" s="230"/>
      <c r="EEZ117" s="230"/>
      <c r="EFA117" s="230"/>
      <c r="EFB117" s="230"/>
      <c r="EFC117" s="230"/>
      <c r="EFD117" s="230"/>
      <c r="EFE117" s="230"/>
      <c r="EFF117" s="230"/>
      <c r="EFG117" s="230"/>
      <c r="EFH117" s="230"/>
      <c r="EFI117" s="230"/>
      <c r="EFJ117" s="230"/>
      <c r="EFK117" s="230"/>
      <c r="EFL117" s="230"/>
      <c r="EFM117" s="230"/>
      <c r="EFN117" s="230"/>
      <c r="EFO117" s="230"/>
      <c r="EFP117" s="230"/>
      <c r="EFQ117" s="230"/>
      <c r="EFR117" s="230"/>
      <c r="EFS117" s="230"/>
      <c r="EFT117" s="230"/>
      <c r="EFU117" s="230"/>
      <c r="EFV117" s="230"/>
      <c r="EFW117" s="230"/>
      <c r="EFX117" s="230"/>
      <c r="EFY117" s="230"/>
      <c r="EFZ117" s="230"/>
      <c r="EGA117" s="230"/>
      <c r="EGB117" s="230"/>
      <c r="EGC117" s="230"/>
      <c r="EGD117" s="230"/>
      <c r="EGE117" s="230"/>
      <c r="EGF117" s="230"/>
      <c r="EGG117" s="230"/>
      <c r="EGH117" s="230"/>
      <c r="EGI117" s="230"/>
      <c r="EGJ117" s="230"/>
      <c r="EGK117" s="230"/>
      <c r="EGL117" s="230"/>
      <c r="EGM117" s="230"/>
      <c r="EGN117" s="230"/>
      <c r="EGO117" s="230"/>
      <c r="EGP117" s="230"/>
      <c r="EGQ117" s="230"/>
      <c r="EGR117" s="230"/>
      <c r="EGS117" s="230"/>
      <c r="EGT117" s="230"/>
      <c r="EGU117" s="230"/>
      <c r="EGV117" s="230"/>
      <c r="EGW117" s="230"/>
      <c r="EGX117" s="230"/>
      <c r="EGY117" s="230"/>
      <c r="EGZ117" s="230"/>
      <c r="EHA117" s="230"/>
      <c r="EHB117" s="230"/>
      <c r="EHC117" s="230"/>
      <c r="EHD117" s="230"/>
      <c r="EHE117" s="230"/>
      <c r="EHF117" s="230"/>
      <c r="EHG117" s="230"/>
      <c r="EHH117" s="230"/>
      <c r="EHI117" s="230"/>
      <c r="EHJ117" s="230"/>
      <c r="EHK117" s="230"/>
      <c r="EHL117" s="230"/>
      <c r="EHM117" s="230"/>
      <c r="EHN117" s="230"/>
      <c r="EHO117" s="230"/>
      <c r="EHP117" s="230"/>
      <c r="EHQ117" s="230"/>
      <c r="EHR117" s="230"/>
      <c r="EHS117" s="230"/>
      <c r="EHT117" s="230"/>
      <c r="EHU117" s="230"/>
      <c r="EHV117" s="230"/>
      <c r="EHW117" s="230"/>
      <c r="EHX117" s="230"/>
      <c r="EHY117" s="230"/>
      <c r="EHZ117" s="230"/>
      <c r="EIA117" s="230"/>
      <c r="EIB117" s="230"/>
      <c r="EIC117" s="230"/>
      <c r="EID117" s="230"/>
      <c r="EIE117" s="230"/>
      <c r="EIF117" s="230"/>
      <c r="EIG117" s="230"/>
      <c r="EIH117" s="230"/>
      <c r="EII117" s="230"/>
      <c r="EIJ117" s="230"/>
      <c r="EIK117" s="230"/>
      <c r="EIL117" s="230"/>
      <c r="EIM117" s="230"/>
      <c r="EIN117" s="230"/>
      <c r="EIO117" s="230"/>
      <c r="EIP117" s="230"/>
      <c r="EIQ117" s="230"/>
      <c r="EIR117" s="230"/>
      <c r="EIS117" s="230"/>
      <c r="EIT117" s="230"/>
      <c r="EIU117" s="230"/>
      <c r="EIV117" s="230"/>
      <c r="EIW117" s="230"/>
      <c r="EIX117" s="230"/>
      <c r="EIY117" s="230"/>
      <c r="EIZ117" s="230"/>
      <c r="EJA117" s="230"/>
      <c r="EJB117" s="230"/>
      <c r="EJC117" s="230"/>
      <c r="EJD117" s="230"/>
      <c r="EJE117" s="230"/>
      <c r="EJF117" s="230"/>
      <c r="EJG117" s="230"/>
      <c r="EJH117" s="230"/>
      <c r="EJI117" s="230"/>
      <c r="EJJ117" s="230"/>
      <c r="EJK117" s="230"/>
      <c r="EJL117" s="230"/>
      <c r="EJM117" s="230"/>
      <c r="EJN117" s="230"/>
      <c r="EJO117" s="230"/>
      <c r="EJP117" s="230"/>
      <c r="EJQ117" s="230"/>
      <c r="EJR117" s="230"/>
      <c r="EJS117" s="230"/>
      <c r="EJT117" s="230"/>
      <c r="EJU117" s="230"/>
      <c r="EJV117" s="230"/>
      <c r="EJW117" s="230"/>
      <c r="EJX117" s="230"/>
      <c r="EJY117" s="230"/>
      <c r="EJZ117" s="230"/>
      <c r="EKA117" s="230"/>
      <c r="EKB117" s="230"/>
      <c r="EKC117" s="230"/>
      <c r="EKD117" s="230"/>
      <c r="EKE117" s="230"/>
      <c r="EKF117" s="230"/>
      <c r="EKG117" s="230"/>
      <c r="EKH117" s="230"/>
      <c r="EKI117" s="230"/>
      <c r="EKJ117" s="230"/>
      <c r="EKK117" s="230"/>
      <c r="EKL117" s="230"/>
      <c r="EKM117" s="230"/>
      <c r="EKN117" s="230"/>
      <c r="EKO117" s="230"/>
      <c r="EKP117" s="230"/>
      <c r="EKQ117" s="230"/>
      <c r="EKR117" s="230"/>
      <c r="EKS117" s="230"/>
      <c r="EKT117" s="230"/>
      <c r="EKU117" s="230"/>
      <c r="EKV117" s="230"/>
      <c r="EKW117" s="230"/>
      <c r="EKX117" s="230"/>
      <c r="EKY117" s="230"/>
      <c r="EKZ117" s="230"/>
      <c r="ELA117" s="230"/>
      <c r="ELB117" s="230"/>
      <c r="ELC117" s="230"/>
      <c r="ELD117" s="230"/>
      <c r="ELE117" s="230"/>
      <c r="ELF117" s="230"/>
      <c r="ELG117" s="230"/>
      <c r="ELH117" s="230"/>
      <c r="ELI117" s="230"/>
      <c r="ELJ117" s="230"/>
      <c r="ELK117" s="230"/>
      <c r="ELL117" s="230"/>
      <c r="ELM117" s="230"/>
      <c r="ELN117" s="230"/>
      <c r="ELO117" s="230"/>
      <c r="ELP117" s="230"/>
      <c r="ELQ117" s="230"/>
      <c r="ELR117" s="230"/>
      <c r="ELS117" s="230"/>
      <c r="ELT117" s="230"/>
      <c r="ELU117" s="230"/>
      <c r="ELV117" s="230"/>
      <c r="ELW117" s="230"/>
      <c r="ELX117" s="230"/>
      <c r="ELY117" s="230"/>
      <c r="ELZ117" s="230"/>
      <c r="EMA117" s="230"/>
      <c r="EMB117" s="230"/>
      <c r="EMC117" s="230"/>
      <c r="EMD117" s="230"/>
      <c r="EME117" s="230"/>
      <c r="EMF117" s="230"/>
      <c r="EMG117" s="230"/>
      <c r="EMH117" s="230"/>
      <c r="EMI117" s="230"/>
      <c r="EMJ117" s="230"/>
      <c r="EMK117" s="230"/>
      <c r="EML117" s="230"/>
      <c r="EMM117" s="230"/>
      <c r="EMN117" s="230"/>
      <c r="EMO117" s="230"/>
      <c r="EMP117" s="230"/>
      <c r="EMQ117" s="230"/>
      <c r="EMR117" s="230"/>
      <c r="EMS117" s="230"/>
      <c r="EMT117" s="230"/>
      <c r="EMU117" s="230"/>
      <c r="EMV117" s="230"/>
      <c r="EMW117" s="230"/>
      <c r="EMX117" s="230"/>
      <c r="EMY117" s="230"/>
      <c r="EMZ117" s="230"/>
      <c r="ENA117" s="230"/>
      <c r="ENB117" s="230"/>
      <c r="ENC117" s="230"/>
      <c r="END117" s="230"/>
      <c r="ENE117" s="230"/>
      <c r="ENF117" s="230"/>
      <c r="ENG117" s="230"/>
      <c r="ENH117" s="230"/>
      <c r="ENI117" s="230"/>
      <c r="ENJ117" s="230"/>
      <c r="ENK117" s="230"/>
      <c r="ENL117" s="230"/>
      <c r="ENM117" s="230"/>
      <c r="ENN117" s="230"/>
      <c r="ENO117" s="230"/>
      <c r="ENP117" s="230"/>
      <c r="ENQ117" s="230"/>
      <c r="ENR117" s="230"/>
      <c r="ENS117" s="230"/>
      <c r="ENT117" s="230"/>
      <c r="ENU117" s="230"/>
      <c r="ENV117" s="230"/>
      <c r="ENW117" s="230"/>
      <c r="ENX117" s="230"/>
      <c r="ENY117" s="230"/>
      <c r="ENZ117" s="230"/>
      <c r="EOA117" s="230"/>
      <c r="EOB117" s="230"/>
      <c r="EOC117" s="230"/>
      <c r="EOD117" s="230"/>
      <c r="EOE117" s="230"/>
      <c r="EOF117" s="230"/>
      <c r="EOG117" s="230"/>
      <c r="EOH117" s="230"/>
      <c r="EOI117" s="230"/>
      <c r="EOJ117" s="230"/>
      <c r="EOK117" s="230"/>
      <c r="EOL117" s="230"/>
      <c r="EOM117" s="230"/>
      <c r="EON117" s="230"/>
      <c r="EOO117" s="230"/>
      <c r="EOP117" s="230"/>
      <c r="EOQ117" s="230"/>
      <c r="EOR117" s="230"/>
      <c r="EOS117" s="230"/>
      <c r="EOT117" s="230"/>
      <c r="EOU117" s="230"/>
      <c r="EOV117" s="230"/>
      <c r="EOW117" s="230"/>
      <c r="EOX117" s="230"/>
      <c r="EOY117" s="230"/>
      <c r="EOZ117" s="230"/>
      <c r="EPA117" s="230"/>
      <c r="EPB117" s="230"/>
      <c r="EPC117" s="230"/>
      <c r="EPD117" s="230"/>
      <c r="EPE117" s="230"/>
      <c r="EPF117" s="230"/>
      <c r="EPG117" s="230"/>
      <c r="EPH117" s="230"/>
      <c r="EPI117" s="230"/>
      <c r="EPJ117" s="230"/>
      <c r="EPK117" s="230"/>
      <c r="EPL117" s="230"/>
      <c r="EPM117" s="230"/>
      <c r="EPN117" s="230"/>
      <c r="EPO117" s="230"/>
      <c r="EPP117" s="230"/>
      <c r="EPQ117" s="230"/>
      <c r="EPR117" s="230"/>
      <c r="EPS117" s="230"/>
      <c r="EPT117" s="230"/>
      <c r="EPU117" s="230"/>
      <c r="EPV117" s="230"/>
      <c r="EPW117" s="230"/>
      <c r="EPX117" s="230"/>
      <c r="EPY117" s="230"/>
      <c r="EPZ117" s="230"/>
      <c r="EQA117" s="230"/>
      <c r="EQB117" s="230"/>
      <c r="EQC117" s="230"/>
      <c r="EQD117" s="230"/>
      <c r="EQE117" s="230"/>
      <c r="EQF117" s="230"/>
      <c r="EQG117" s="230"/>
      <c r="EQH117" s="230"/>
      <c r="EQI117" s="230"/>
      <c r="EQJ117" s="230"/>
      <c r="EQK117" s="230"/>
      <c r="EQL117" s="230"/>
      <c r="EQM117" s="230"/>
      <c r="EQN117" s="230"/>
      <c r="EQO117" s="230"/>
      <c r="EQP117" s="230"/>
      <c r="EQQ117" s="230"/>
      <c r="EQR117" s="230"/>
      <c r="EQS117" s="230"/>
      <c r="EQT117" s="230"/>
      <c r="EQU117" s="230"/>
      <c r="EQV117" s="230"/>
      <c r="EQW117" s="230"/>
      <c r="EQX117" s="230"/>
      <c r="EQY117" s="230"/>
      <c r="EQZ117" s="230"/>
      <c r="ERA117" s="230"/>
      <c r="ERB117" s="230"/>
      <c r="ERC117" s="230"/>
      <c r="ERD117" s="230"/>
      <c r="ERE117" s="230"/>
      <c r="ERF117" s="230"/>
      <c r="ERG117" s="230"/>
      <c r="ERH117" s="230"/>
      <c r="ERI117" s="230"/>
      <c r="ERJ117" s="230"/>
      <c r="ERK117" s="230"/>
      <c r="ERL117" s="230"/>
      <c r="ERM117" s="230"/>
      <c r="ERN117" s="230"/>
      <c r="ERO117" s="230"/>
      <c r="ERP117" s="230"/>
      <c r="ERQ117" s="230"/>
      <c r="ERR117" s="230"/>
      <c r="ERS117" s="230"/>
      <c r="ERT117" s="230"/>
      <c r="ERU117" s="230"/>
      <c r="ERV117" s="230"/>
      <c r="ERW117" s="230"/>
      <c r="ERX117" s="230"/>
      <c r="ERY117" s="230"/>
      <c r="ERZ117" s="230"/>
      <c r="ESA117" s="230"/>
      <c r="ESB117" s="230"/>
      <c r="ESC117" s="230"/>
      <c r="ESD117" s="230"/>
      <c r="ESE117" s="230"/>
      <c r="ESF117" s="230"/>
      <c r="ESG117" s="230"/>
      <c r="ESH117" s="230"/>
      <c r="ESI117" s="230"/>
      <c r="ESJ117" s="230"/>
      <c r="ESK117" s="230"/>
      <c r="ESL117" s="230"/>
      <c r="ESM117" s="230"/>
      <c r="ESN117" s="230"/>
      <c r="ESO117" s="230"/>
      <c r="ESP117" s="230"/>
      <c r="ESQ117" s="230"/>
      <c r="ESR117" s="230"/>
      <c r="ESS117" s="230"/>
      <c r="EST117" s="230"/>
      <c r="ESU117" s="230"/>
      <c r="ESV117" s="230"/>
      <c r="ESW117" s="230"/>
      <c r="ESX117" s="230"/>
      <c r="ESY117" s="230"/>
      <c r="ESZ117" s="230"/>
      <c r="ETA117" s="230"/>
      <c r="ETB117" s="230"/>
      <c r="ETC117" s="230"/>
      <c r="ETD117" s="230"/>
      <c r="ETE117" s="230"/>
      <c r="ETF117" s="230"/>
      <c r="ETG117" s="230"/>
      <c r="ETH117" s="230"/>
      <c r="ETI117" s="230"/>
      <c r="ETJ117" s="230"/>
      <c r="ETK117" s="230"/>
      <c r="ETL117" s="230"/>
      <c r="ETM117" s="230"/>
      <c r="ETN117" s="230"/>
      <c r="ETO117" s="230"/>
      <c r="ETP117" s="230"/>
      <c r="ETQ117" s="230"/>
      <c r="ETR117" s="230"/>
      <c r="ETS117" s="230"/>
      <c r="ETT117" s="230"/>
      <c r="ETU117" s="230"/>
      <c r="ETV117" s="230"/>
      <c r="ETW117" s="230"/>
      <c r="ETX117" s="230"/>
      <c r="ETY117" s="230"/>
      <c r="ETZ117" s="230"/>
      <c r="EUA117" s="230"/>
      <c r="EUB117" s="230"/>
      <c r="EUC117" s="230"/>
      <c r="EUD117" s="230"/>
      <c r="EUE117" s="230"/>
      <c r="EUF117" s="230"/>
      <c r="EUG117" s="230"/>
      <c r="EUH117" s="230"/>
      <c r="EUI117" s="230"/>
      <c r="EUJ117" s="230"/>
      <c r="EUK117" s="230"/>
      <c r="EUL117" s="230"/>
      <c r="EUM117" s="230"/>
      <c r="EUN117" s="230"/>
      <c r="EUO117" s="230"/>
      <c r="EUP117" s="230"/>
      <c r="EUQ117" s="230"/>
      <c r="EUR117" s="230"/>
      <c r="EUS117" s="230"/>
      <c r="EUT117" s="230"/>
      <c r="EUU117" s="230"/>
      <c r="EUV117" s="230"/>
      <c r="EUW117" s="230"/>
      <c r="EUX117" s="230"/>
      <c r="EUY117" s="230"/>
      <c r="EUZ117" s="230"/>
      <c r="EVA117" s="230"/>
      <c r="EVB117" s="230"/>
      <c r="EVC117" s="230"/>
      <c r="EVD117" s="230"/>
      <c r="EVE117" s="230"/>
      <c r="EVF117" s="230"/>
      <c r="EVG117" s="230"/>
      <c r="EVH117" s="230"/>
      <c r="EVI117" s="230"/>
      <c r="EVJ117" s="230"/>
      <c r="EVK117" s="230"/>
      <c r="EVL117" s="230"/>
      <c r="EVM117" s="230"/>
      <c r="EVN117" s="230"/>
      <c r="EVO117" s="230"/>
      <c r="EVP117" s="230"/>
      <c r="EVQ117" s="230"/>
      <c r="EVR117" s="230"/>
      <c r="EVS117" s="230"/>
      <c r="EVT117" s="230"/>
      <c r="EVU117" s="230"/>
      <c r="EVV117" s="230"/>
      <c r="EVW117" s="230"/>
      <c r="EVX117" s="230"/>
      <c r="EVY117" s="230"/>
      <c r="EVZ117" s="230"/>
      <c r="EWA117" s="230"/>
      <c r="EWB117" s="230"/>
      <c r="EWC117" s="230"/>
      <c r="EWD117" s="230"/>
      <c r="EWE117" s="230"/>
      <c r="EWF117" s="230"/>
      <c r="EWG117" s="230"/>
      <c r="EWH117" s="230"/>
      <c r="EWI117" s="230"/>
      <c r="EWJ117" s="230"/>
      <c r="EWK117" s="230"/>
      <c r="EWL117" s="230"/>
      <c r="EWM117" s="230"/>
      <c r="EWN117" s="230"/>
      <c r="EWO117" s="230"/>
      <c r="EWP117" s="230"/>
      <c r="EWQ117" s="230"/>
      <c r="EWR117" s="230"/>
      <c r="EWS117" s="230"/>
      <c r="EWT117" s="230"/>
      <c r="EWU117" s="230"/>
      <c r="EWV117" s="230"/>
      <c r="EWW117" s="230"/>
      <c r="EWX117" s="230"/>
      <c r="EWY117" s="230"/>
      <c r="EWZ117" s="230"/>
      <c r="EXA117" s="230"/>
      <c r="EXB117" s="230"/>
      <c r="EXC117" s="230"/>
      <c r="EXD117" s="230"/>
      <c r="EXE117" s="230"/>
      <c r="EXF117" s="230"/>
      <c r="EXG117" s="230"/>
      <c r="EXH117" s="230"/>
      <c r="EXI117" s="230"/>
      <c r="EXJ117" s="230"/>
      <c r="EXK117" s="230"/>
      <c r="EXL117" s="230"/>
      <c r="EXM117" s="230"/>
      <c r="EXN117" s="230"/>
      <c r="EXO117" s="230"/>
      <c r="EXP117" s="230"/>
      <c r="EXQ117" s="230"/>
      <c r="EXR117" s="230"/>
      <c r="EXS117" s="230"/>
      <c r="EXT117" s="230"/>
      <c r="EXU117" s="230"/>
      <c r="EXV117" s="230"/>
      <c r="EXW117" s="230"/>
      <c r="EXX117" s="230"/>
      <c r="EXY117" s="230"/>
      <c r="EXZ117" s="230"/>
      <c r="EYA117" s="230"/>
      <c r="EYB117" s="230"/>
      <c r="EYC117" s="230"/>
      <c r="EYD117" s="230"/>
      <c r="EYE117" s="230"/>
      <c r="EYF117" s="230"/>
      <c r="EYG117" s="230"/>
      <c r="EYH117" s="230"/>
      <c r="EYI117" s="230"/>
      <c r="EYJ117" s="230"/>
      <c r="EYK117" s="230"/>
      <c r="EYL117" s="230"/>
      <c r="EYM117" s="230"/>
      <c r="EYN117" s="230"/>
      <c r="EYO117" s="230"/>
      <c r="EYP117" s="230"/>
      <c r="EYQ117" s="230"/>
      <c r="EYR117" s="230"/>
      <c r="EYS117" s="230"/>
      <c r="EYT117" s="230"/>
      <c r="EYU117" s="230"/>
      <c r="EYV117" s="230"/>
      <c r="EYW117" s="230"/>
      <c r="EYX117" s="230"/>
      <c r="EYY117" s="230"/>
      <c r="EYZ117" s="230"/>
      <c r="EZA117" s="230"/>
      <c r="EZB117" s="230"/>
      <c r="EZC117" s="230"/>
      <c r="EZD117" s="230"/>
      <c r="EZE117" s="230"/>
      <c r="EZF117" s="230"/>
      <c r="EZG117" s="230"/>
      <c r="EZH117" s="230"/>
      <c r="EZI117" s="230"/>
      <c r="EZJ117" s="230"/>
      <c r="EZK117" s="230"/>
      <c r="EZL117" s="230"/>
      <c r="EZM117" s="230"/>
      <c r="EZN117" s="230"/>
      <c r="EZO117" s="230"/>
      <c r="EZP117" s="230"/>
      <c r="EZQ117" s="230"/>
      <c r="EZR117" s="230"/>
      <c r="EZS117" s="230"/>
      <c r="EZT117" s="230"/>
      <c r="EZU117" s="230"/>
      <c r="EZV117" s="230"/>
      <c r="EZW117" s="230"/>
      <c r="EZX117" s="230"/>
      <c r="EZY117" s="230"/>
      <c r="EZZ117" s="230"/>
      <c r="FAA117" s="230"/>
      <c r="FAB117" s="230"/>
      <c r="FAC117" s="230"/>
      <c r="FAD117" s="230"/>
      <c r="FAE117" s="230"/>
      <c r="FAF117" s="230"/>
      <c r="FAG117" s="230"/>
      <c r="FAH117" s="230"/>
      <c r="FAI117" s="230"/>
      <c r="FAJ117" s="230"/>
      <c r="FAK117" s="230"/>
      <c r="FAL117" s="230"/>
      <c r="FAM117" s="230"/>
      <c r="FAN117" s="230"/>
      <c r="FAO117" s="230"/>
      <c r="FAP117" s="230"/>
      <c r="FAQ117" s="230"/>
      <c r="FAR117" s="230"/>
      <c r="FAS117" s="230"/>
      <c r="FAT117" s="230"/>
      <c r="FAU117" s="230"/>
      <c r="FAV117" s="230"/>
      <c r="FAW117" s="230"/>
      <c r="FAX117" s="230"/>
      <c r="FAY117" s="230"/>
      <c r="FAZ117" s="230"/>
      <c r="FBA117" s="230"/>
      <c r="FBB117" s="230"/>
      <c r="FBC117" s="230"/>
      <c r="FBD117" s="230"/>
      <c r="FBE117" s="230"/>
      <c r="FBF117" s="230"/>
      <c r="FBG117" s="230"/>
      <c r="FBH117" s="230"/>
      <c r="FBI117" s="230"/>
      <c r="FBJ117" s="230"/>
      <c r="FBK117" s="230"/>
      <c r="FBL117" s="230"/>
      <c r="FBM117" s="230"/>
      <c r="FBN117" s="230"/>
      <c r="FBO117" s="230"/>
      <c r="FBP117" s="230"/>
      <c r="FBQ117" s="230"/>
      <c r="FBR117" s="230"/>
      <c r="FBS117" s="230"/>
      <c r="FBT117" s="230"/>
      <c r="FBU117" s="230"/>
      <c r="FBV117" s="230"/>
      <c r="FBW117" s="230"/>
      <c r="FBX117" s="230"/>
      <c r="FBY117" s="230"/>
      <c r="FBZ117" s="230"/>
      <c r="FCA117" s="230"/>
      <c r="FCB117" s="230"/>
      <c r="FCC117" s="230"/>
      <c r="FCD117" s="230"/>
      <c r="FCE117" s="230"/>
      <c r="FCF117" s="230"/>
      <c r="FCG117" s="230"/>
      <c r="FCH117" s="230"/>
      <c r="FCI117" s="230"/>
      <c r="FCJ117" s="230"/>
      <c r="FCK117" s="230"/>
      <c r="FCL117" s="230"/>
      <c r="FCM117" s="230"/>
      <c r="FCN117" s="230"/>
      <c r="FCO117" s="230"/>
      <c r="FCP117" s="230"/>
      <c r="FCQ117" s="230"/>
      <c r="FCR117" s="230"/>
      <c r="FCS117" s="230"/>
      <c r="FCT117" s="230"/>
      <c r="FCU117" s="230"/>
      <c r="FCV117" s="230"/>
      <c r="FCW117" s="230"/>
      <c r="FCX117" s="230"/>
      <c r="FCY117" s="230"/>
      <c r="FCZ117" s="230"/>
      <c r="FDA117" s="230"/>
      <c r="FDB117" s="230"/>
      <c r="FDC117" s="230"/>
      <c r="FDD117" s="230"/>
      <c r="FDE117" s="230"/>
      <c r="FDF117" s="230"/>
      <c r="FDG117" s="230"/>
      <c r="FDH117" s="230"/>
      <c r="FDI117" s="230"/>
      <c r="FDJ117" s="230"/>
      <c r="FDK117" s="230"/>
      <c r="FDL117" s="230"/>
      <c r="FDM117" s="230"/>
      <c r="FDN117" s="230"/>
      <c r="FDO117" s="230"/>
      <c r="FDP117" s="230"/>
      <c r="FDQ117" s="230"/>
      <c r="FDR117" s="230"/>
      <c r="FDS117" s="230"/>
      <c r="FDT117" s="230"/>
      <c r="FDU117" s="230"/>
      <c r="FDV117" s="230"/>
      <c r="FDW117" s="230"/>
      <c r="FDX117" s="230"/>
      <c r="FDY117" s="230"/>
      <c r="FDZ117" s="230"/>
      <c r="FEA117" s="230"/>
      <c r="FEB117" s="230"/>
      <c r="FEC117" s="230"/>
      <c r="FED117" s="230"/>
      <c r="FEE117" s="230"/>
      <c r="FEF117" s="230"/>
      <c r="FEG117" s="230"/>
      <c r="FEH117" s="230"/>
      <c r="FEI117" s="230"/>
      <c r="FEJ117" s="230"/>
      <c r="FEK117" s="230"/>
      <c r="FEL117" s="230"/>
      <c r="FEM117" s="230"/>
      <c r="FEN117" s="230"/>
      <c r="FEO117" s="230"/>
      <c r="FEP117" s="230"/>
      <c r="FEQ117" s="230"/>
      <c r="FER117" s="230"/>
      <c r="FES117" s="230"/>
      <c r="FET117" s="230"/>
      <c r="FEU117" s="230"/>
      <c r="FEV117" s="230"/>
      <c r="FEW117" s="230"/>
      <c r="FEX117" s="230"/>
      <c r="FEY117" s="230"/>
      <c r="FEZ117" s="230"/>
      <c r="FFA117" s="230"/>
      <c r="FFB117" s="230"/>
      <c r="FFC117" s="230"/>
      <c r="FFD117" s="230"/>
      <c r="FFE117" s="230"/>
      <c r="FFF117" s="230"/>
      <c r="FFG117" s="230"/>
      <c r="FFH117" s="230"/>
      <c r="FFI117" s="230"/>
      <c r="FFJ117" s="230"/>
      <c r="FFK117" s="230"/>
      <c r="FFL117" s="230"/>
      <c r="FFM117" s="230"/>
      <c r="FFN117" s="230"/>
      <c r="FFO117" s="230"/>
      <c r="FFP117" s="230"/>
      <c r="FFQ117" s="230"/>
      <c r="FFR117" s="230"/>
      <c r="FFS117" s="230"/>
      <c r="FFT117" s="230"/>
      <c r="FFU117" s="230"/>
      <c r="FFV117" s="230"/>
      <c r="FFW117" s="230"/>
      <c r="FFX117" s="230"/>
      <c r="FFY117" s="230"/>
      <c r="FFZ117" s="230"/>
      <c r="FGA117" s="230"/>
      <c r="FGB117" s="230"/>
      <c r="FGC117" s="230"/>
      <c r="FGD117" s="230"/>
      <c r="FGE117" s="230"/>
      <c r="FGF117" s="230"/>
      <c r="FGG117" s="230"/>
      <c r="FGH117" s="230"/>
      <c r="FGI117" s="230"/>
      <c r="FGJ117" s="230"/>
      <c r="FGK117" s="230"/>
      <c r="FGL117" s="230"/>
      <c r="FGM117" s="230"/>
      <c r="FGN117" s="230"/>
      <c r="FGO117" s="230"/>
      <c r="FGP117" s="230"/>
      <c r="FGQ117" s="230"/>
      <c r="FGR117" s="230"/>
      <c r="FGS117" s="230"/>
      <c r="FGT117" s="230"/>
      <c r="FGU117" s="230"/>
      <c r="FGV117" s="230"/>
      <c r="FGW117" s="230"/>
      <c r="FGX117" s="230"/>
      <c r="FGY117" s="230"/>
      <c r="FGZ117" s="230"/>
      <c r="FHA117" s="230"/>
      <c r="FHB117" s="230"/>
      <c r="FHC117" s="230"/>
      <c r="FHD117" s="230"/>
      <c r="FHE117" s="230"/>
      <c r="FHF117" s="230"/>
      <c r="FHG117" s="230"/>
      <c r="FHH117" s="230"/>
      <c r="FHI117" s="230"/>
      <c r="FHJ117" s="230"/>
      <c r="FHK117" s="230"/>
      <c r="FHL117" s="230"/>
      <c r="FHM117" s="230"/>
      <c r="FHN117" s="230"/>
      <c r="FHO117" s="230"/>
      <c r="FHP117" s="230"/>
      <c r="FHQ117" s="230"/>
      <c r="FHR117" s="230"/>
      <c r="FHS117" s="230"/>
      <c r="FHT117" s="230"/>
      <c r="FHU117" s="230"/>
      <c r="FHV117" s="230"/>
      <c r="FHW117" s="230"/>
      <c r="FHX117" s="230"/>
      <c r="FHY117" s="230"/>
      <c r="FHZ117" s="230"/>
      <c r="FIA117" s="230"/>
      <c r="FIB117" s="230"/>
      <c r="FIC117" s="230"/>
      <c r="FID117" s="230"/>
      <c r="FIE117" s="230"/>
      <c r="FIF117" s="230"/>
      <c r="FIG117" s="230"/>
      <c r="FIH117" s="230"/>
      <c r="FII117" s="230"/>
      <c r="FIJ117" s="230"/>
      <c r="FIK117" s="230"/>
      <c r="FIL117" s="230"/>
      <c r="FIM117" s="230"/>
      <c r="FIN117" s="230"/>
      <c r="FIO117" s="230"/>
      <c r="FIP117" s="230"/>
      <c r="FIQ117" s="230"/>
      <c r="FIR117" s="230"/>
      <c r="FIS117" s="230"/>
      <c r="FIT117" s="230"/>
      <c r="FIU117" s="230"/>
      <c r="FIV117" s="230"/>
      <c r="FIW117" s="230"/>
      <c r="FIX117" s="230"/>
      <c r="FIY117" s="230"/>
      <c r="FIZ117" s="230"/>
      <c r="FJA117" s="230"/>
      <c r="FJB117" s="230"/>
      <c r="FJC117" s="230"/>
      <c r="FJD117" s="230"/>
      <c r="FJE117" s="230"/>
      <c r="FJF117" s="230"/>
      <c r="FJG117" s="230"/>
      <c r="FJH117" s="230"/>
      <c r="FJI117" s="230"/>
      <c r="FJJ117" s="230"/>
      <c r="FJK117" s="230"/>
      <c r="FJL117" s="230"/>
      <c r="FJM117" s="230"/>
      <c r="FJN117" s="230"/>
      <c r="FJO117" s="230"/>
      <c r="FJP117" s="230"/>
      <c r="FJQ117" s="230"/>
      <c r="FJR117" s="230"/>
      <c r="FJS117" s="230"/>
      <c r="FJT117" s="230"/>
      <c r="FJU117" s="230"/>
      <c r="FJV117" s="230"/>
      <c r="FJW117" s="230"/>
      <c r="FJX117" s="230"/>
      <c r="FJY117" s="230"/>
      <c r="FJZ117" s="230"/>
      <c r="FKA117" s="230"/>
      <c r="FKB117" s="230"/>
      <c r="FKC117" s="230"/>
      <c r="FKD117" s="230"/>
      <c r="FKE117" s="230"/>
      <c r="FKF117" s="230"/>
      <c r="FKG117" s="230"/>
      <c r="FKH117" s="230"/>
      <c r="FKI117" s="230"/>
      <c r="FKJ117" s="230"/>
      <c r="FKK117" s="230"/>
      <c r="FKL117" s="230"/>
      <c r="FKM117" s="230"/>
      <c r="FKN117" s="230"/>
      <c r="FKO117" s="230"/>
      <c r="FKP117" s="230"/>
      <c r="FKQ117" s="230"/>
      <c r="FKR117" s="230"/>
      <c r="FKS117" s="230"/>
      <c r="FKT117" s="230"/>
      <c r="FKU117" s="230"/>
      <c r="FKV117" s="230"/>
      <c r="FKW117" s="230"/>
      <c r="FKX117" s="230"/>
      <c r="FKY117" s="230"/>
      <c r="FKZ117" s="230"/>
      <c r="FLA117" s="230"/>
      <c r="FLB117" s="230"/>
      <c r="FLC117" s="230"/>
      <c r="FLD117" s="230"/>
      <c r="FLE117" s="230"/>
      <c r="FLF117" s="230"/>
      <c r="FLG117" s="230"/>
      <c r="FLH117" s="230"/>
      <c r="FLI117" s="230"/>
      <c r="FLJ117" s="230"/>
      <c r="FLK117" s="230"/>
      <c r="FLL117" s="230"/>
      <c r="FLM117" s="230"/>
      <c r="FLN117" s="230"/>
      <c r="FLO117" s="230"/>
      <c r="FLP117" s="230"/>
      <c r="FLQ117" s="230"/>
      <c r="FLR117" s="230"/>
      <c r="FLS117" s="230"/>
      <c r="FLT117" s="230"/>
      <c r="FLU117" s="230"/>
      <c r="FLV117" s="230"/>
      <c r="FLW117" s="230"/>
      <c r="FLX117" s="230"/>
      <c r="FLY117" s="230"/>
      <c r="FLZ117" s="230"/>
      <c r="FMA117" s="230"/>
      <c r="FMB117" s="230"/>
      <c r="FMC117" s="230"/>
      <c r="FMD117" s="230"/>
      <c r="FME117" s="230"/>
      <c r="FMF117" s="230"/>
      <c r="FMG117" s="230"/>
      <c r="FMH117" s="230"/>
      <c r="FMI117" s="230"/>
      <c r="FMJ117" s="230"/>
      <c r="FMK117" s="230"/>
      <c r="FML117" s="230"/>
      <c r="FMM117" s="230"/>
      <c r="FMN117" s="230"/>
      <c r="FMO117" s="230"/>
      <c r="FMP117" s="230"/>
      <c r="FMQ117" s="230"/>
      <c r="FMR117" s="230"/>
      <c r="FMS117" s="230"/>
      <c r="FMT117" s="230"/>
      <c r="FMU117" s="230"/>
      <c r="FMV117" s="230"/>
      <c r="FMW117" s="230"/>
      <c r="FMX117" s="230"/>
      <c r="FMY117" s="230"/>
      <c r="FMZ117" s="230"/>
      <c r="FNA117" s="230"/>
      <c r="FNB117" s="230"/>
      <c r="FNC117" s="230"/>
      <c r="FND117" s="230"/>
      <c r="FNE117" s="230"/>
      <c r="FNF117" s="230"/>
      <c r="FNG117" s="230"/>
      <c r="FNH117" s="230"/>
      <c r="FNI117" s="230"/>
      <c r="FNJ117" s="230"/>
      <c r="FNK117" s="230"/>
      <c r="FNL117" s="230"/>
      <c r="FNM117" s="230"/>
      <c r="FNN117" s="230"/>
      <c r="FNO117" s="230"/>
      <c r="FNP117" s="230"/>
      <c r="FNQ117" s="230"/>
      <c r="FNR117" s="230"/>
      <c r="FNS117" s="230"/>
      <c r="FNT117" s="230"/>
      <c r="FNU117" s="230"/>
      <c r="FNV117" s="230"/>
      <c r="FNW117" s="230"/>
      <c r="FNX117" s="230"/>
      <c r="FNY117" s="230"/>
      <c r="FNZ117" s="230"/>
      <c r="FOA117" s="230"/>
      <c r="FOB117" s="230"/>
      <c r="FOC117" s="230"/>
      <c r="FOD117" s="230"/>
      <c r="FOE117" s="230"/>
      <c r="FOF117" s="230"/>
      <c r="FOG117" s="230"/>
      <c r="FOH117" s="230"/>
      <c r="FOI117" s="230"/>
      <c r="FOJ117" s="230"/>
      <c r="FOK117" s="230"/>
      <c r="FOL117" s="230"/>
      <c r="FOM117" s="230"/>
      <c r="FON117" s="230"/>
      <c r="FOO117" s="230"/>
      <c r="FOP117" s="230"/>
      <c r="FOQ117" s="230"/>
      <c r="FOR117" s="230"/>
      <c r="FOS117" s="230"/>
      <c r="FOT117" s="230"/>
      <c r="FOU117" s="230"/>
      <c r="FOV117" s="230"/>
      <c r="FOW117" s="230"/>
      <c r="FOX117" s="230"/>
      <c r="FOY117" s="230"/>
      <c r="FOZ117" s="230"/>
      <c r="FPA117" s="230"/>
      <c r="FPB117" s="230"/>
      <c r="FPC117" s="230"/>
      <c r="FPD117" s="230"/>
      <c r="FPE117" s="230"/>
      <c r="FPF117" s="230"/>
      <c r="FPG117" s="230"/>
      <c r="FPH117" s="230"/>
      <c r="FPI117" s="230"/>
      <c r="FPJ117" s="230"/>
      <c r="FPK117" s="230"/>
      <c r="FPL117" s="230"/>
      <c r="FPM117" s="230"/>
      <c r="FPN117" s="230"/>
      <c r="FPO117" s="230"/>
      <c r="FPP117" s="230"/>
      <c r="FPQ117" s="230"/>
      <c r="FPR117" s="230"/>
      <c r="FPS117" s="230"/>
      <c r="FPT117" s="230"/>
      <c r="FPU117" s="230"/>
      <c r="FPV117" s="230"/>
      <c r="FPW117" s="230"/>
      <c r="FPX117" s="230"/>
      <c r="FPY117" s="230"/>
      <c r="FPZ117" s="230"/>
      <c r="FQA117" s="230"/>
      <c r="FQB117" s="230"/>
      <c r="FQC117" s="230"/>
      <c r="FQD117" s="230"/>
      <c r="FQE117" s="230"/>
      <c r="FQF117" s="230"/>
      <c r="FQG117" s="230"/>
      <c r="FQH117" s="230"/>
      <c r="FQI117" s="230"/>
      <c r="FQJ117" s="230"/>
      <c r="FQK117" s="230"/>
      <c r="FQL117" s="230"/>
      <c r="FQM117" s="230"/>
      <c r="FQN117" s="230"/>
      <c r="FQO117" s="230"/>
      <c r="FQP117" s="230"/>
      <c r="FQQ117" s="230"/>
      <c r="FQR117" s="230"/>
      <c r="FQS117" s="230"/>
      <c r="FQT117" s="230"/>
      <c r="FQU117" s="230"/>
      <c r="FQV117" s="230"/>
      <c r="FQW117" s="230"/>
      <c r="FQX117" s="230"/>
      <c r="FQY117" s="230"/>
      <c r="FQZ117" s="230"/>
      <c r="FRA117" s="230"/>
      <c r="FRB117" s="230"/>
      <c r="FRC117" s="230"/>
      <c r="FRD117" s="230"/>
      <c r="FRE117" s="230"/>
      <c r="FRF117" s="230"/>
      <c r="FRG117" s="230"/>
      <c r="FRH117" s="230"/>
      <c r="FRI117" s="230"/>
      <c r="FRJ117" s="230"/>
      <c r="FRK117" s="230"/>
      <c r="FRL117" s="230"/>
      <c r="FRM117" s="230"/>
      <c r="FRN117" s="230"/>
      <c r="FRO117" s="230"/>
      <c r="FRP117" s="230"/>
      <c r="FRQ117" s="230"/>
      <c r="FRR117" s="230"/>
      <c r="FRS117" s="230"/>
      <c r="FRT117" s="230"/>
      <c r="FRU117" s="230"/>
      <c r="FRV117" s="230"/>
      <c r="FRW117" s="230"/>
      <c r="FRX117" s="230"/>
      <c r="FRY117" s="230"/>
      <c r="FRZ117" s="230"/>
      <c r="FSA117" s="230"/>
      <c r="FSB117" s="230"/>
      <c r="FSC117" s="230"/>
      <c r="FSD117" s="230"/>
      <c r="FSE117" s="230"/>
      <c r="FSF117" s="230"/>
      <c r="FSG117" s="230"/>
      <c r="FSH117" s="230"/>
      <c r="FSI117" s="230"/>
      <c r="FSJ117" s="230"/>
      <c r="FSK117" s="230"/>
      <c r="FSL117" s="230"/>
      <c r="FSM117" s="230"/>
      <c r="FSN117" s="230"/>
      <c r="FSO117" s="230"/>
      <c r="FSP117" s="230"/>
      <c r="FSQ117" s="230"/>
      <c r="FSR117" s="230"/>
      <c r="FSS117" s="230"/>
      <c r="FST117" s="230"/>
      <c r="FSU117" s="230"/>
      <c r="FSV117" s="230"/>
      <c r="FSW117" s="230"/>
      <c r="FSX117" s="230"/>
      <c r="FSY117" s="230"/>
      <c r="FSZ117" s="230"/>
      <c r="FTA117" s="230"/>
      <c r="FTB117" s="230"/>
      <c r="FTC117" s="230"/>
      <c r="FTD117" s="230"/>
      <c r="FTE117" s="230"/>
      <c r="FTF117" s="230"/>
      <c r="FTG117" s="230"/>
      <c r="FTH117" s="230"/>
      <c r="FTI117" s="230"/>
      <c r="FTJ117" s="230"/>
      <c r="FTK117" s="230"/>
      <c r="FTL117" s="230"/>
      <c r="FTM117" s="230"/>
      <c r="FTN117" s="230"/>
      <c r="FTO117" s="230"/>
      <c r="FTP117" s="230"/>
      <c r="FTQ117" s="230"/>
      <c r="FTR117" s="230"/>
      <c r="FTS117" s="230"/>
      <c r="FTT117" s="230"/>
      <c r="FTU117" s="230"/>
      <c r="FTV117" s="230"/>
      <c r="FTW117" s="230"/>
      <c r="FTX117" s="230"/>
      <c r="FTY117" s="230"/>
      <c r="FTZ117" s="230"/>
      <c r="FUA117" s="230"/>
      <c r="FUB117" s="230"/>
      <c r="FUC117" s="230"/>
      <c r="FUD117" s="230"/>
      <c r="FUE117" s="230"/>
      <c r="FUF117" s="230"/>
      <c r="FUG117" s="230"/>
      <c r="FUH117" s="230"/>
      <c r="FUI117" s="230"/>
      <c r="FUJ117" s="230"/>
      <c r="FUK117" s="230"/>
      <c r="FUL117" s="230"/>
      <c r="FUM117" s="230"/>
      <c r="FUN117" s="230"/>
      <c r="FUO117" s="230"/>
      <c r="FUP117" s="230"/>
      <c r="FUQ117" s="230"/>
      <c r="FUR117" s="230"/>
      <c r="FUS117" s="230"/>
      <c r="FUT117" s="230"/>
      <c r="FUU117" s="230"/>
      <c r="FUV117" s="230"/>
      <c r="FUW117" s="230"/>
      <c r="FUX117" s="230"/>
      <c r="FUY117" s="230"/>
      <c r="FUZ117" s="230"/>
      <c r="FVA117" s="230"/>
      <c r="FVB117" s="230"/>
      <c r="FVC117" s="230"/>
      <c r="FVD117" s="230"/>
      <c r="FVE117" s="230"/>
      <c r="FVF117" s="230"/>
      <c r="FVG117" s="230"/>
      <c r="FVH117" s="230"/>
      <c r="FVI117" s="230"/>
      <c r="FVJ117" s="230"/>
      <c r="FVK117" s="230"/>
      <c r="FVL117" s="230"/>
      <c r="FVM117" s="230"/>
      <c r="FVN117" s="230"/>
      <c r="FVO117" s="230"/>
      <c r="FVP117" s="230"/>
      <c r="FVQ117" s="230"/>
      <c r="FVR117" s="230"/>
      <c r="FVS117" s="230"/>
      <c r="FVT117" s="230"/>
      <c r="FVU117" s="230"/>
      <c r="FVV117" s="230"/>
      <c r="FVW117" s="230"/>
      <c r="FVX117" s="230"/>
      <c r="FVY117" s="230"/>
      <c r="FVZ117" s="230"/>
      <c r="FWA117" s="230"/>
      <c r="FWB117" s="230"/>
      <c r="FWC117" s="230"/>
      <c r="FWD117" s="230"/>
      <c r="FWE117" s="230"/>
      <c r="FWF117" s="230"/>
      <c r="FWG117" s="230"/>
      <c r="FWH117" s="230"/>
      <c r="FWI117" s="230"/>
      <c r="FWJ117" s="230"/>
      <c r="FWK117" s="230"/>
      <c r="FWL117" s="230"/>
      <c r="FWM117" s="230"/>
      <c r="FWN117" s="230"/>
      <c r="FWO117" s="230"/>
      <c r="FWP117" s="230"/>
      <c r="FWQ117" s="230"/>
      <c r="FWR117" s="230"/>
      <c r="FWS117" s="230"/>
      <c r="FWT117" s="230"/>
      <c r="FWU117" s="230"/>
      <c r="FWV117" s="230"/>
      <c r="FWW117" s="230"/>
      <c r="FWX117" s="230"/>
      <c r="FWY117" s="230"/>
      <c r="FWZ117" s="230"/>
      <c r="FXA117" s="230"/>
      <c r="FXB117" s="230"/>
      <c r="FXC117" s="230"/>
      <c r="FXD117" s="230"/>
      <c r="FXE117" s="230"/>
      <c r="FXF117" s="230"/>
      <c r="FXG117" s="230"/>
      <c r="FXH117" s="230"/>
      <c r="FXI117" s="230"/>
      <c r="FXJ117" s="230"/>
      <c r="FXK117" s="230"/>
      <c r="FXL117" s="230"/>
      <c r="FXM117" s="230"/>
      <c r="FXN117" s="230"/>
      <c r="FXO117" s="230"/>
      <c r="FXP117" s="230"/>
      <c r="FXQ117" s="230"/>
      <c r="FXR117" s="230"/>
      <c r="FXS117" s="230"/>
      <c r="FXT117" s="230"/>
      <c r="FXU117" s="230"/>
      <c r="FXV117" s="230"/>
      <c r="FXW117" s="230"/>
      <c r="FXX117" s="230"/>
      <c r="FXY117" s="230"/>
      <c r="FXZ117" s="230"/>
      <c r="FYA117" s="230"/>
      <c r="FYB117" s="230"/>
      <c r="FYC117" s="230"/>
      <c r="FYD117" s="230"/>
      <c r="FYE117" s="230"/>
      <c r="FYF117" s="230"/>
      <c r="FYG117" s="230"/>
      <c r="FYH117" s="230"/>
      <c r="FYI117" s="230"/>
      <c r="FYJ117" s="230"/>
      <c r="FYK117" s="230"/>
      <c r="FYL117" s="230"/>
      <c r="FYM117" s="230"/>
      <c r="FYN117" s="230"/>
      <c r="FYO117" s="230"/>
      <c r="FYP117" s="230"/>
      <c r="FYQ117" s="230"/>
      <c r="FYR117" s="230"/>
      <c r="FYS117" s="230"/>
      <c r="FYT117" s="230"/>
      <c r="FYU117" s="230"/>
      <c r="FYV117" s="230"/>
      <c r="FYW117" s="230"/>
      <c r="FYX117" s="230"/>
      <c r="FYY117" s="230"/>
      <c r="FYZ117" s="230"/>
      <c r="FZA117" s="230"/>
      <c r="FZB117" s="230"/>
      <c r="FZC117" s="230"/>
      <c r="FZD117" s="230"/>
      <c r="FZE117" s="230"/>
      <c r="FZF117" s="230"/>
      <c r="FZG117" s="230"/>
      <c r="FZH117" s="230"/>
      <c r="FZI117" s="230"/>
      <c r="FZJ117" s="230"/>
      <c r="FZK117" s="230"/>
      <c r="FZL117" s="230"/>
      <c r="FZM117" s="230"/>
      <c r="FZN117" s="230"/>
      <c r="FZO117" s="230"/>
      <c r="FZP117" s="230"/>
      <c r="FZQ117" s="230"/>
      <c r="FZR117" s="230"/>
      <c r="FZS117" s="230"/>
      <c r="FZT117" s="230"/>
      <c r="FZU117" s="230"/>
      <c r="FZV117" s="230"/>
      <c r="FZW117" s="230"/>
      <c r="FZX117" s="230"/>
      <c r="FZY117" s="230"/>
      <c r="FZZ117" s="230"/>
      <c r="GAA117" s="230"/>
      <c r="GAB117" s="230"/>
      <c r="GAC117" s="230"/>
      <c r="GAD117" s="230"/>
      <c r="GAE117" s="230"/>
      <c r="GAF117" s="230"/>
      <c r="GAG117" s="230"/>
      <c r="GAH117" s="230"/>
      <c r="GAI117" s="230"/>
      <c r="GAJ117" s="230"/>
      <c r="GAK117" s="230"/>
      <c r="GAL117" s="230"/>
      <c r="GAM117" s="230"/>
      <c r="GAN117" s="230"/>
      <c r="GAO117" s="230"/>
      <c r="GAP117" s="230"/>
      <c r="GAQ117" s="230"/>
      <c r="GAR117" s="230"/>
      <c r="GAS117" s="230"/>
      <c r="GAT117" s="230"/>
      <c r="GAU117" s="230"/>
      <c r="GAV117" s="230"/>
      <c r="GAW117" s="230"/>
      <c r="GAX117" s="230"/>
      <c r="GAY117" s="230"/>
      <c r="GAZ117" s="230"/>
      <c r="GBA117" s="230"/>
      <c r="GBB117" s="230"/>
      <c r="GBC117" s="230"/>
      <c r="GBD117" s="230"/>
      <c r="GBE117" s="230"/>
      <c r="GBF117" s="230"/>
      <c r="GBG117" s="230"/>
      <c r="GBH117" s="230"/>
      <c r="GBI117" s="230"/>
      <c r="GBJ117" s="230"/>
      <c r="GBK117" s="230"/>
      <c r="GBL117" s="230"/>
      <c r="GBM117" s="230"/>
      <c r="GBN117" s="230"/>
      <c r="GBO117" s="230"/>
      <c r="GBP117" s="230"/>
      <c r="GBQ117" s="230"/>
      <c r="GBR117" s="230"/>
      <c r="GBS117" s="230"/>
      <c r="GBT117" s="230"/>
      <c r="GBU117" s="230"/>
      <c r="GBV117" s="230"/>
      <c r="GBW117" s="230"/>
      <c r="GBX117" s="230"/>
      <c r="GBY117" s="230"/>
      <c r="GBZ117" s="230"/>
      <c r="GCA117" s="230"/>
      <c r="GCB117" s="230"/>
      <c r="GCC117" s="230"/>
      <c r="GCD117" s="230"/>
      <c r="GCE117" s="230"/>
      <c r="GCF117" s="230"/>
      <c r="GCG117" s="230"/>
      <c r="GCH117" s="230"/>
      <c r="GCI117" s="230"/>
      <c r="GCJ117" s="230"/>
      <c r="GCK117" s="230"/>
      <c r="GCL117" s="230"/>
      <c r="GCM117" s="230"/>
      <c r="GCN117" s="230"/>
      <c r="GCO117" s="230"/>
      <c r="GCP117" s="230"/>
      <c r="GCQ117" s="230"/>
      <c r="GCR117" s="230"/>
      <c r="GCS117" s="230"/>
      <c r="GCT117" s="230"/>
      <c r="GCU117" s="230"/>
      <c r="GCV117" s="230"/>
      <c r="GCW117" s="230"/>
      <c r="GCX117" s="230"/>
      <c r="GCY117" s="230"/>
      <c r="GCZ117" s="230"/>
      <c r="GDA117" s="230"/>
      <c r="GDB117" s="230"/>
      <c r="GDC117" s="230"/>
      <c r="GDD117" s="230"/>
      <c r="GDE117" s="230"/>
      <c r="GDF117" s="230"/>
      <c r="GDG117" s="230"/>
      <c r="GDH117" s="230"/>
      <c r="GDI117" s="230"/>
      <c r="GDJ117" s="230"/>
      <c r="GDK117" s="230"/>
      <c r="GDL117" s="230"/>
      <c r="GDM117" s="230"/>
      <c r="GDN117" s="230"/>
      <c r="GDO117" s="230"/>
      <c r="GDP117" s="230"/>
      <c r="GDQ117" s="230"/>
      <c r="GDR117" s="230"/>
      <c r="GDS117" s="230"/>
      <c r="GDT117" s="230"/>
      <c r="GDU117" s="230"/>
      <c r="GDV117" s="230"/>
      <c r="GDW117" s="230"/>
      <c r="GDX117" s="230"/>
      <c r="GDY117" s="230"/>
      <c r="GDZ117" s="230"/>
      <c r="GEA117" s="230"/>
      <c r="GEB117" s="230"/>
      <c r="GEC117" s="230"/>
      <c r="GED117" s="230"/>
      <c r="GEE117" s="230"/>
      <c r="GEF117" s="230"/>
      <c r="GEG117" s="230"/>
      <c r="GEH117" s="230"/>
      <c r="GEI117" s="230"/>
      <c r="GEJ117" s="230"/>
      <c r="GEK117" s="230"/>
      <c r="GEL117" s="230"/>
      <c r="GEM117" s="230"/>
      <c r="GEN117" s="230"/>
      <c r="GEO117" s="230"/>
      <c r="GEP117" s="230"/>
      <c r="GEQ117" s="230"/>
      <c r="GER117" s="230"/>
      <c r="GES117" s="230"/>
      <c r="GET117" s="230"/>
      <c r="GEU117" s="230"/>
      <c r="GEV117" s="230"/>
      <c r="GEW117" s="230"/>
      <c r="GEX117" s="230"/>
      <c r="GEY117" s="230"/>
      <c r="GEZ117" s="230"/>
      <c r="GFA117" s="230"/>
      <c r="GFB117" s="230"/>
      <c r="GFC117" s="230"/>
      <c r="GFD117" s="230"/>
      <c r="GFE117" s="230"/>
      <c r="GFF117" s="230"/>
      <c r="GFG117" s="230"/>
      <c r="GFH117" s="230"/>
      <c r="GFI117" s="230"/>
      <c r="GFJ117" s="230"/>
      <c r="GFK117" s="230"/>
      <c r="GFL117" s="230"/>
      <c r="GFM117" s="230"/>
      <c r="GFN117" s="230"/>
      <c r="GFO117" s="230"/>
      <c r="GFP117" s="230"/>
      <c r="GFQ117" s="230"/>
      <c r="GFR117" s="230"/>
      <c r="GFS117" s="230"/>
      <c r="GFT117" s="230"/>
      <c r="GFU117" s="230"/>
      <c r="GFV117" s="230"/>
      <c r="GFW117" s="230"/>
      <c r="GFX117" s="230"/>
      <c r="GFY117" s="230"/>
      <c r="GFZ117" s="230"/>
      <c r="GGA117" s="230"/>
      <c r="GGB117" s="230"/>
      <c r="GGC117" s="230"/>
      <c r="GGD117" s="230"/>
      <c r="GGE117" s="230"/>
      <c r="GGF117" s="230"/>
      <c r="GGG117" s="230"/>
      <c r="GGH117" s="230"/>
      <c r="GGI117" s="230"/>
      <c r="GGJ117" s="230"/>
      <c r="GGK117" s="230"/>
      <c r="GGL117" s="230"/>
      <c r="GGM117" s="230"/>
      <c r="GGN117" s="230"/>
      <c r="GGO117" s="230"/>
      <c r="GGP117" s="230"/>
      <c r="GGQ117" s="230"/>
      <c r="GGR117" s="230"/>
      <c r="GGS117" s="230"/>
      <c r="GGT117" s="230"/>
      <c r="GGU117" s="230"/>
      <c r="GGV117" s="230"/>
      <c r="GGW117" s="230"/>
      <c r="GGX117" s="230"/>
      <c r="GGY117" s="230"/>
      <c r="GGZ117" s="230"/>
      <c r="GHA117" s="230"/>
      <c r="GHB117" s="230"/>
      <c r="GHC117" s="230"/>
      <c r="GHD117" s="230"/>
      <c r="GHE117" s="230"/>
      <c r="GHF117" s="230"/>
      <c r="GHG117" s="230"/>
      <c r="GHH117" s="230"/>
      <c r="GHI117" s="230"/>
      <c r="GHJ117" s="230"/>
      <c r="GHK117" s="230"/>
      <c r="GHL117" s="230"/>
      <c r="GHM117" s="230"/>
      <c r="GHN117" s="230"/>
      <c r="GHO117" s="230"/>
      <c r="GHP117" s="230"/>
      <c r="GHQ117" s="230"/>
      <c r="GHR117" s="230"/>
      <c r="GHS117" s="230"/>
      <c r="GHT117" s="230"/>
      <c r="GHU117" s="230"/>
      <c r="GHV117" s="230"/>
      <c r="GHW117" s="230"/>
      <c r="GHX117" s="230"/>
      <c r="GHY117" s="230"/>
      <c r="GHZ117" s="230"/>
      <c r="GIA117" s="230"/>
      <c r="GIB117" s="230"/>
      <c r="GIC117" s="230"/>
      <c r="GID117" s="230"/>
      <c r="GIE117" s="230"/>
      <c r="GIF117" s="230"/>
      <c r="GIG117" s="230"/>
      <c r="GIH117" s="230"/>
      <c r="GII117" s="230"/>
      <c r="GIJ117" s="230"/>
      <c r="GIK117" s="230"/>
      <c r="GIL117" s="230"/>
      <c r="GIM117" s="230"/>
      <c r="GIN117" s="230"/>
      <c r="GIO117" s="230"/>
      <c r="GIP117" s="230"/>
      <c r="GIQ117" s="230"/>
      <c r="GIR117" s="230"/>
      <c r="GIS117" s="230"/>
      <c r="GIT117" s="230"/>
      <c r="GIU117" s="230"/>
      <c r="GIV117" s="230"/>
      <c r="GIW117" s="230"/>
      <c r="GIX117" s="230"/>
      <c r="GIY117" s="230"/>
      <c r="GIZ117" s="230"/>
      <c r="GJA117" s="230"/>
      <c r="GJB117" s="230"/>
      <c r="GJC117" s="230"/>
      <c r="GJD117" s="230"/>
      <c r="GJE117" s="230"/>
      <c r="GJF117" s="230"/>
      <c r="GJG117" s="230"/>
      <c r="GJH117" s="230"/>
      <c r="GJI117" s="230"/>
      <c r="GJJ117" s="230"/>
      <c r="GJK117" s="230"/>
      <c r="GJL117" s="230"/>
      <c r="GJM117" s="230"/>
      <c r="GJN117" s="230"/>
      <c r="GJO117" s="230"/>
      <c r="GJP117" s="230"/>
      <c r="GJQ117" s="230"/>
      <c r="GJR117" s="230"/>
      <c r="GJS117" s="230"/>
      <c r="GJT117" s="230"/>
      <c r="GJU117" s="230"/>
      <c r="GJV117" s="230"/>
      <c r="GJW117" s="230"/>
      <c r="GJX117" s="230"/>
      <c r="GJY117" s="230"/>
      <c r="GJZ117" s="230"/>
      <c r="GKA117" s="230"/>
      <c r="GKB117" s="230"/>
      <c r="GKC117" s="230"/>
      <c r="GKD117" s="230"/>
      <c r="GKE117" s="230"/>
      <c r="GKF117" s="230"/>
      <c r="GKG117" s="230"/>
      <c r="GKH117" s="230"/>
      <c r="GKI117" s="230"/>
      <c r="GKJ117" s="230"/>
      <c r="GKK117" s="230"/>
      <c r="GKL117" s="230"/>
      <c r="GKM117" s="230"/>
      <c r="GKN117" s="230"/>
      <c r="GKO117" s="230"/>
      <c r="GKP117" s="230"/>
      <c r="GKQ117" s="230"/>
      <c r="GKR117" s="230"/>
      <c r="GKS117" s="230"/>
      <c r="GKT117" s="230"/>
      <c r="GKU117" s="230"/>
      <c r="GKV117" s="230"/>
      <c r="GKW117" s="230"/>
      <c r="GKX117" s="230"/>
      <c r="GKY117" s="230"/>
      <c r="GKZ117" s="230"/>
      <c r="GLA117" s="230"/>
      <c r="GLB117" s="230"/>
      <c r="GLC117" s="230"/>
      <c r="GLD117" s="230"/>
      <c r="GLE117" s="230"/>
      <c r="GLF117" s="230"/>
      <c r="GLG117" s="230"/>
      <c r="GLH117" s="230"/>
      <c r="GLI117" s="230"/>
      <c r="GLJ117" s="230"/>
      <c r="GLK117" s="230"/>
      <c r="GLL117" s="230"/>
      <c r="GLM117" s="230"/>
      <c r="GLN117" s="230"/>
      <c r="GLO117" s="230"/>
      <c r="GLP117" s="230"/>
      <c r="GLQ117" s="230"/>
      <c r="GLR117" s="230"/>
      <c r="GLS117" s="230"/>
      <c r="GLT117" s="230"/>
      <c r="GLU117" s="230"/>
      <c r="GLV117" s="230"/>
      <c r="GLW117" s="230"/>
      <c r="GLX117" s="230"/>
      <c r="GLY117" s="230"/>
      <c r="GLZ117" s="230"/>
      <c r="GMA117" s="230"/>
      <c r="GMB117" s="230"/>
      <c r="GMC117" s="230"/>
      <c r="GMD117" s="230"/>
      <c r="GME117" s="230"/>
      <c r="GMF117" s="230"/>
      <c r="GMG117" s="230"/>
      <c r="GMH117" s="230"/>
      <c r="GMI117" s="230"/>
      <c r="GMJ117" s="230"/>
      <c r="GMK117" s="230"/>
      <c r="GML117" s="230"/>
      <c r="GMM117" s="230"/>
      <c r="GMN117" s="230"/>
      <c r="GMO117" s="230"/>
      <c r="GMP117" s="230"/>
      <c r="GMQ117" s="230"/>
      <c r="GMR117" s="230"/>
      <c r="GMS117" s="230"/>
      <c r="GMT117" s="230"/>
      <c r="GMU117" s="230"/>
      <c r="GMV117" s="230"/>
      <c r="GMW117" s="230"/>
      <c r="GMX117" s="230"/>
      <c r="GMY117" s="230"/>
      <c r="GMZ117" s="230"/>
      <c r="GNA117" s="230"/>
      <c r="GNB117" s="230"/>
      <c r="GNC117" s="230"/>
      <c r="GND117" s="230"/>
      <c r="GNE117" s="230"/>
      <c r="GNF117" s="230"/>
      <c r="GNG117" s="230"/>
      <c r="GNH117" s="230"/>
      <c r="GNI117" s="230"/>
      <c r="GNJ117" s="230"/>
      <c r="GNK117" s="230"/>
      <c r="GNL117" s="230"/>
      <c r="GNM117" s="230"/>
      <c r="GNN117" s="230"/>
      <c r="GNO117" s="230"/>
      <c r="GNP117" s="230"/>
      <c r="GNQ117" s="230"/>
      <c r="GNR117" s="230"/>
      <c r="GNS117" s="230"/>
      <c r="GNT117" s="230"/>
      <c r="GNU117" s="230"/>
      <c r="GNV117" s="230"/>
      <c r="GNW117" s="230"/>
      <c r="GNX117" s="230"/>
      <c r="GNY117" s="230"/>
      <c r="GNZ117" s="230"/>
      <c r="GOA117" s="230"/>
      <c r="GOB117" s="230"/>
      <c r="GOC117" s="230"/>
      <c r="GOD117" s="230"/>
      <c r="GOE117" s="230"/>
      <c r="GOF117" s="230"/>
      <c r="GOG117" s="230"/>
      <c r="GOH117" s="230"/>
      <c r="GOI117" s="230"/>
      <c r="GOJ117" s="230"/>
      <c r="GOK117" s="230"/>
      <c r="GOL117" s="230"/>
      <c r="GOM117" s="230"/>
      <c r="GON117" s="230"/>
      <c r="GOO117" s="230"/>
      <c r="GOP117" s="230"/>
      <c r="GOQ117" s="230"/>
      <c r="GOR117" s="230"/>
      <c r="GOS117" s="230"/>
      <c r="GOT117" s="230"/>
      <c r="GOU117" s="230"/>
      <c r="GOV117" s="230"/>
      <c r="GOW117" s="230"/>
      <c r="GOX117" s="230"/>
      <c r="GOY117" s="230"/>
      <c r="GOZ117" s="230"/>
      <c r="GPA117" s="230"/>
      <c r="GPB117" s="230"/>
      <c r="GPC117" s="230"/>
      <c r="GPD117" s="230"/>
      <c r="GPE117" s="230"/>
      <c r="GPF117" s="230"/>
      <c r="GPG117" s="230"/>
      <c r="GPH117" s="230"/>
      <c r="GPI117" s="230"/>
      <c r="GPJ117" s="230"/>
      <c r="GPK117" s="230"/>
      <c r="GPL117" s="230"/>
      <c r="GPM117" s="230"/>
      <c r="GPN117" s="230"/>
      <c r="GPO117" s="230"/>
      <c r="GPP117" s="230"/>
      <c r="GPQ117" s="230"/>
      <c r="GPR117" s="230"/>
      <c r="GPS117" s="230"/>
      <c r="GPT117" s="230"/>
      <c r="GPU117" s="230"/>
      <c r="GPV117" s="230"/>
      <c r="GPW117" s="230"/>
      <c r="GPX117" s="230"/>
      <c r="GPY117" s="230"/>
      <c r="GPZ117" s="230"/>
      <c r="GQA117" s="230"/>
      <c r="GQB117" s="230"/>
      <c r="GQC117" s="230"/>
      <c r="GQD117" s="230"/>
      <c r="GQE117" s="230"/>
      <c r="GQF117" s="230"/>
      <c r="GQG117" s="230"/>
      <c r="GQH117" s="230"/>
      <c r="GQI117" s="230"/>
      <c r="GQJ117" s="230"/>
      <c r="GQK117" s="230"/>
      <c r="GQL117" s="230"/>
      <c r="GQM117" s="230"/>
      <c r="GQN117" s="230"/>
      <c r="GQO117" s="230"/>
      <c r="GQP117" s="230"/>
      <c r="GQQ117" s="230"/>
      <c r="GQR117" s="230"/>
      <c r="GQS117" s="230"/>
      <c r="GQT117" s="230"/>
      <c r="GQU117" s="230"/>
      <c r="GQV117" s="230"/>
      <c r="GQW117" s="230"/>
      <c r="GQX117" s="230"/>
      <c r="GQY117" s="230"/>
      <c r="GQZ117" s="230"/>
      <c r="GRA117" s="230"/>
      <c r="GRB117" s="230"/>
      <c r="GRC117" s="230"/>
      <c r="GRD117" s="230"/>
      <c r="GRE117" s="230"/>
      <c r="GRF117" s="230"/>
      <c r="GRG117" s="230"/>
      <c r="GRH117" s="230"/>
      <c r="GRI117" s="230"/>
      <c r="GRJ117" s="230"/>
      <c r="GRK117" s="230"/>
      <c r="GRL117" s="230"/>
      <c r="GRM117" s="230"/>
      <c r="GRN117" s="230"/>
      <c r="GRO117" s="230"/>
      <c r="GRP117" s="230"/>
      <c r="GRQ117" s="230"/>
      <c r="GRR117" s="230"/>
      <c r="GRS117" s="230"/>
      <c r="GRT117" s="230"/>
      <c r="GRU117" s="230"/>
      <c r="GRV117" s="230"/>
      <c r="GRW117" s="230"/>
      <c r="GRX117" s="230"/>
      <c r="GRY117" s="230"/>
      <c r="GRZ117" s="230"/>
      <c r="GSA117" s="230"/>
      <c r="GSB117" s="230"/>
      <c r="GSC117" s="230"/>
      <c r="GSD117" s="230"/>
      <c r="GSE117" s="230"/>
      <c r="GSF117" s="230"/>
      <c r="GSG117" s="230"/>
      <c r="GSH117" s="230"/>
      <c r="GSI117" s="230"/>
      <c r="GSJ117" s="230"/>
      <c r="GSK117" s="230"/>
      <c r="GSL117" s="230"/>
      <c r="GSM117" s="230"/>
      <c r="GSN117" s="230"/>
      <c r="GSO117" s="230"/>
      <c r="GSP117" s="230"/>
      <c r="GSQ117" s="230"/>
      <c r="GSR117" s="230"/>
      <c r="GSS117" s="230"/>
      <c r="GST117" s="230"/>
      <c r="GSU117" s="230"/>
      <c r="GSV117" s="230"/>
      <c r="GSW117" s="230"/>
      <c r="GSX117" s="230"/>
      <c r="GSY117" s="230"/>
      <c r="GSZ117" s="230"/>
      <c r="GTA117" s="230"/>
      <c r="GTB117" s="230"/>
      <c r="GTC117" s="230"/>
      <c r="GTD117" s="230"/>
      <c r="GTE117" s="230"/>
      <c r="GTF117" s="230"/>
      <c r="GTG117" s="230"/>
      <c r="GTH117" s="230"/>
      <c r="GTI117" s="230"/>
      <c r="GTJ117" s="230"/>
      <c r="GTK117" s="230"/>
      <c r="GTL117" s="230"/>
      <c r="GTM117" s="230"/>
      <c r="GTN117" s="230"/>
      <c r="GTO117" s="230"/>
      <c r="GTP117" s="230"/>
      <c r="GTQ117" s="230"/>
      <c r="GTR117" s="230"/>
      <c r="GTS117" s="230"/>
      <c r="GTT117" s="230"/>
      <c r="GTU117" s="230"/>
      <c r="GTV117" s="230"/>
      <c r="GTW117" s="230"/>
      <c r="GTX117" s="230"/>
      <c r="GTY117" s="230"/>
      <c r="GTZ117" s="230"/>
      <c r="GUA117" s="230"/>
      <c r="GUB117" s="230"/>
      <c r="GUC117" s="230"/>
      <c r="GUD117" s="230"/>
      <c r="GUE117" s="230"/>
      <c r="GUF117" s="230"/>
      <c r="GUG117" s="230"/>
      <c r="GUH117" s="230"/>
      <c r="GUI117" s="230"/>
      <c r="GUJ117" s="230"/>
      <c r="GUK117" s="230"/>
      <c r="GUL117" s="230"/>
      <c r="GUM117" s="230"/>
      <c r="GUN117" s="230"/>
      <c r="GUO117" s="230"/>
      <c r="GUP117" s="230"/>
      <c r="GUQ117" s="230"/>
      <c r="GUR117" s="230"/>
      <c r="GUS117" s="230"/>
      <c r="GUT117" s="230"/>
      <c r="GUU117" s="230"/>
      <c r="GUV117" s="230"/>
      <c r="GUW117" s="230"/>
      <c r="GUX117" s="230"/>
      <c r="GUY117" s="230"/>
      <c r="GUZ117" s="230"/>
      <c r="GVA117" s="230"/>
      <c r="GVB117" s="230"/>
      <c r="GVC117" s="230"/>
      <c r="GVD117" s="230"/>
      <c r="GVE117" s="230"/>
      <c r="GVF117" s="230"/>
      <c r="GVG117" s="230"/>
      <c r="GVH117" s="230"/>
      <c r="GVI117" s="230"/>
      <c r="GVJ117" s="230"/>
      <c r="GVK117" s="230"/>
      <c r="GVL117" s="230"/>
      <c r="GVM117" s="230"/>
      <c r="GVN117" s="230"/>
      <c r="GVO117" s="230"/>
      <c r="GVP117" s="230"/>
      <c r="GVQ117" s="230"/>
      <c r="GVR117" s="230"/>
      <c r="GVS117" s="230"/>
      <c r="GVT117" s="230"/>
      <c r="GVU117" s="230"/>
      <c r="GVV117" s="230"/>
      <c r="GVW117" s="230"/>
      <c r="GVX117" s="230"/>
      <c r="GVY117" s="230"/>
      <c r="GVZ117" s="230"/>
      <c r="GWA117" s="230"/>
      <c r="GWB117" s="230"/>
      <c r="GWC117" s="230"/>
      <c r="GWD117" s="230"/>
      <c r="GWE117" s="230"/>
      <c r="GWF117" s="230"/>
      <c r="GWG117" s="230"/>
      <c r="GWH117" s="230"/>
      <c r="GWI117" s="230"/>
      <c r="GWJ117" s="230"/>
      <c r="GWK117" s="230"/>
      <c r="GWL117" s="230"/>
      <c r="GWM117" s="230"/>
      <c r="GWN117" s="230"/>
      <c r="GWO117" s="230"/>
      <c r="GWP117" s="230"/>
      <c r="GWQ117" s="230"/>
      <c r="GWR117" s="230"/>
      <c r="GWS117" s="230"/>
      <c r="GWT117" s="230"/>
      <c r="GWU117" s="230"/>
      <c r="GWV117" s="230"/>
      <c r="GWW117" s="230"/>
      <c r="GWX117" s="230"/>
      <c r="GWY117" s="230"/>
      <c r="GWZ117" s="230"/>
      <c r="GXA117" s="230"/>
      <c r="GXB117" s="230"/>
      <c r="GXC117" s="230"/>
      <c r="GXD117" s="230"/>
      <c r="GXE117" s="230"/>
      <c r="GXF117" s="230"/>
      <c r="GXG117" s="230"/>
      <c r="GXH117" s="230"/>
      <c r="GXI117" s="230"/>
      <c r="GXJ117" s="230"/>
      <c r="GXK117" s="230"/>
      <c r="GXL117" s="230"/>
      <c r="GXM117" s="230"/>
      <c r="GXN117" s="230"/>
      <c r="GXO117" s="230"/>
      <c r="GXP117" s="230"/>
      <c r="GXQ117" s="230"/>
      <c r="GXR117" s="230"/>
      <c r="GXS117" s="230"/>
      <c r="GXT117" s="230"/>
      <c r="GXU117" s="230"/>
      <c r="GXV117" s="230"/>
      <c r="GXW117" s="230"/>
      <c r="GXX117" s="230"/>
      <c r="GXY117" s="230"/>
      <c r="GXZ117" s="230"/>
      <c r="GYA117" s="230"/>
      <c r="GYB117" s="230"/>
      <c r="GYC117" s="230"/>
      <c r="GYD117" s="230"/>
      <c r="GYE117" s="230"/>
      <c r="GYF117" s="230"/>
      <c r="GYG117" s="230"/>
      <c r="GYH117" s="230"/>
      <c r="GYI117" s="230"/>
      <c r="GYJ117" s="230"/>
      <c r="GYK117" s="230"/>
      <c r="GYL117" s="230"/>
      <c r="GYM117" s="230"/>
      <c r="GYN117" s="230"/>
      <c r="GYO117" s="230"/>
      <c r="GYP117" s="230"/>
      <c r="GYQ117" s="230"/>
      <c r="GYR117" s="230"/>
      <c r="GYS117" s="230"/>
      <c r="GYT117" s="230"/>
      <c r="GYU117" s="230"/>
      <c r="GYV117" s="230"/>
      <c r="GYW117" s="230"/>
      <c r="GYX117" s="230"/>
      <c r="GYY117" s="230"/>
      <c r="GYZ117" s="230"/>
      <c r="GZA117" s="230"/>
      <c r="GZB117" s="230"/>
      <c r="GZC117" s="230"/>
      <c r="GZD117" s="230"/>
      <c r="GZE117" s="230"/>
      <c r="GZF117" s="230"/>
      <c r="GZG117" s="230"/>
      <c r="GZH117" s="230"/>
      <c r="GZI117" s="230"/>
      <c r="GZJ117" s="230"/>
      <c r="GZK117" s="230"/>
      <c r="GZL117" s="230"/>
      <c r="GZM117" s="230"/>
      <c r="GZN117" s="230"/>
      <c r="GZO117" s="230"/>
      <c r="GZP117" s="230"/>
      <c r="GZQ117" s="230"/>
      <c r="GZR117" s="230"/>
      <c r="GZS117" s="230"/>
      <c r="GZT117" s="230"/>
      <c r="GZU117" s="230"/>
      <c r="GZV117" s="230"/>
      <c r="GZW117" s="230"/>
      <c r="GZX117" s="230"/>
      <c r="GZY117" s="230"/>
      <c r="GZZ117" s="230"/>
      <c r="HAA117" s="230"/>
      <c r="HAB117" s="230"/>
      <c r="HAC117" s="230"/>
      <c r="HAD117" s="230"/>
      <c r="HAE117" s="230"/>
      <c r="HAF117" s="230"/>
      <c r="HAG117" s="230"/>
      <c r="HAH117" s="230"/>
      <c r="HAI117" s="230"/>
      <c r="HAJ117" s="230"/>
      <c r="HAK117" s="230"/>
      <c r="HAL117" s="230"/>
      <c r="HAM117" s="230"/>
      <c r="HAN117" s="230"/>
      <c r="HAO117" s="230"/>
      <c r="HAP117" s="230"/>
      <c r="HAQ117" s="230"/>
      <c r="HAR117" s="230"/>
      <c r="HAS117" s="230"/>
      <c r="HAT117" s="230"/>
      <c r="HAU117" s="230"/>
      <c r="HAV117" s="230"/>
      <c r="HAW117" s="230"/>
      <c r="HAX117" s="230"/>
      <c r="HAY117" s="230"/>
      <c r="HAZ117" s="230"/>
      <c r="HBA117" s="230"/>
      <c r="HBB117" s="230"/>
      <c r="HBC117" s="230"/>
      <c r="HBD117" s="230"/>
      <c r="HBE117" s="230"/>
      <c r="HBF117" s="230"/>
      <c r="HBG117" s="230"/>
      <c r="HBH117" s="230"/>
      <c r="HBI117" s="230"/>
      <c r="HBJ117" s="230"/>
      <c r="HBK117" s="230"/>
      <c r="HBL117" s="230"/>
      <c r="HBM117" s="230"/>
      <c r="HBN117" s="230"/>
      <c r="HBO117" s="230"/>
      <c r="HBP117" s="230"/>
      <c r="HBQ117" s="230"/>
      <c r="HBR117" s="230"/>
      <c r="HBS117" s="230"/>
      <c r="HBT117" s="230"/>
      <c r="HBU117" s="230"/>
      <c r="HBV117" s="230"/>
      <c r="HBW117" s="230"/>
      <c r="HBX117" s="230"/>
      <c r="HBY117" s="230"/>
      <c r="HBZ117" s="230"/>
      <c r="HCA117" s="230"/>
      <c r="HCB117" s="230"/>
      <c r="HCC117" s="230"/>
      <c r="HCD117" s="230"/>
      <c r="HCE117" s="230"/>
      <c r="HCF117" s="230"/>
      <c r="HCG117" s="230"/>
      <c r="HCH117" s="230"/>
      <c r="HCI117" s="230"/>
      <c r="HCJ117" s="230"/>
      <c r="HCK117" s="230"/>
      <c r="HCL117" s="230"/>
      <c r="HCM117" s="230"/>
      <c r="HCN117" s="230"/>
      <c r="HCO117" s="230"/>
      <c r="HCP117" s="230"/>
      <c r="HCQ117" s="230"/>
      <c r="HCR117" s="230"/>
      <c r="HCS117" s="230"/>
      <c r="HCT117" s="230"/>
      <c r="HCU117" s="230"/>
      <c r="HCV117" s="230"/>
      <c r="HCW117" s="230"/>
      <c r="HCX117" s="230"/>
      <c r="HCY117" s="230"/>
      <c r="HCZ117" s="230"/>
      <c r="HDA117" s="230"/>
      <c r="HDB117" s="230"/>
      <c r="HDC117" s="230"/>
      <c r="HDD117" s="230"/>
      <c r="HDE117" s="230"/>
      <c r="HDF117" s="230"/>
      <c r="HDG117" s="230"/>
      <c r="HDH117" s="230"/>
      <c r="HDI117" s="230"/>
      <c r="HDJ117" s="230"/>
      <c r="HDK117" s="230"/>
      <c r="HDL117" s="230"/>
      <c r="HDM117" s="230"/>
      <c r="HDN117" s="230"/>
      <c r="HDO117" s="230"/>
      <c r="HDP117" s="230"/>
      <c r="HDQ117" s="230"/>
      <c r="HDR117" s="230"/>
      <c r="HDS117" s="230"/>
      <c r="HDT117" s="230"/>
      <c r="HDU117" s="230"/>
      <c r="HDV117" s="230"/>
      <c r="HDW117" s="230"/>
      <c r="HDX117" s="230"/>
      <c r="HDY117" s="230"/>
      <c r="HDZ117" s="230"/>
      <c r="HEA117" s="230"/>
      <c r="HEB117" s="230"/>
      <c r="HEC117" s="230"/>
      <c r="HED117" s="230"/>
      <c r="HEE117" s="230"/>
      <c r="HEF117" s="230"/>
      <c r="HEG117" s="230"/>
      <c r="HEH117" s="230"/>
      <c r="HEI117" s="230"/>
      <c r="HEJ117" s="230"/>
      <c r="HEK117" s="230"/>
      <c r="HEL117" s="230"/>
      <c r="HEM117" s="230"/>
      <c r="HEN117" s="230"/>
      <c r="HEO117" s="230"/>
      <c r="HEP117" s="230"/>
      <c r="HEQ117" s="230"/>
      <c r="HER117" s="230"/>
      <c r="HES117" s="230"/>
      <c r="HET117" s="230"/>
      <c r="HEU117" s="230"/>
      <c r="HEV117" s="230"/>
      <c r="HEW117" s="230"/>
      <c r="HEX117" s="230"/>
      <c r="HEY117" s="230"/>
      <c r="HEZ117" s="230"/>
      <c r="HFA117" s="230"/>
      <c r="HFB117" s="230"/>
      <c r="HFC117" s="230"/>
      <c r="HFD117" s="230"/>
      <c r="HFE117" s="230"/>
      <c r="HFF117" s="230"/>
      <c r="HFG117" s="230"/>
      <c r="HFH117" s="230"/>
      <c r="HFI117" s="230"/>
      <c r="HFJ117" s="230"/>
      <c r="HFK117" s="230"/>
      <c r="HFL117" s="230"/>
      <c r="HFM117" s="230"/>
      <c r="HFN117" s="230"/>
      <c r="HFO117" s="230"/>
      <c r="HFP117" s="230"/>
      <c r="HFQ117" s="230"/>
      <c r="HFR117" s="230"/>
      <c r="HFS117" s="230"/>
      <c r="HFT117" s="230"/>
      <c r="HFU117" s="230"/>
      <c r="HFV117" s="230"/>
      <c r="HFW117" s="230"/>
      <c r="HFX117" s="230"/>
      <c r="HFY117" s="230"/>
      <c r="HFZ117" s="230"/>
      <c r="HGA117" s="230"/>
      <c r="HGB117" s="230"/>
      <c r="HGC117" s="230"/>
      <c r="HGD117" s="230"/>
      <c r="HGE117" s="230"/>
      <c r="HGF117" s="230"/>
      <c r="HGG117" s="230"/>
      <c r="HGH117" s="230"/>
      <c r="HGI117" s="230"/>
      <c r="HGJ117" s="230"/>
      <c r="HGK117" s="230"/>
      <c r="HGL117" s="230"/>
      <c r="HGM117" s="230"/>
      <c r="HGN117" s="230"/>
      <c r="HGO117" s="230"/>
      <c r="HGP117" s="230"/>
      <c r="HGQ117" s="230"/>
      <c r="HGR117" s="230"/>
      <c r="HGS117" s="230"/>
      <c r="HGT117" s="230"/>
      <c r="HGU117" s="230"/>
      <c r="HGV117" s="230"/>
      <c r="HGW117" s="230"/>
      <c r="HGX117" s="230"/>
      <c r="HGY117" s="230"/>
      <c r="HGZ117" s="230"/>
      <c r="HHA117" s="230"/>
      <c r="HHB117" s="230"/>
      <c r="HHC117" s="230"/>
      <c r="HHD117" s="230"/>
      <c r="HHE117" s="230"/>
      <c r="HHF117" s="230"/>
      <c r="HHG117" s="230"/>
      <c r="HHH117" s="230"/>
      <c r="HHI117" s="230"/>
      <c r="HHJ117" s="230"/>
      <c r="HHK117" s="230"/>
      <c r="HHL117" s="230"/>
      <c r="HHM117" s="230"/>
      <c r="HHN117" s="230"/>
      <c r="HHO117" s="230"/>
      <c r="HHP117" s="230"/>
      <c r="HHQ117" s="230"/>
      <c r="HHR117" s="230"/>
      <c r="HHS117" s="230"/>
      <c r="HHT117" s="230"/>
      <c r="HHU117" s="230"/>
      <c r="HHV117" s="230"/>
      <c r="HHW117" s="230"/>
      <c r="HHX117" s="230"/>
      <c r="HHY117" s="230"/>
      <c r="HHZ117" s="230"/>
      <c r="HIA117" s="230"/>
      <c r="HIB117" s="230"/>
      <c r="HIC117" s="230"/>
      <c r="HID117" s="230"/>
      <c r="HIE117" s="230"/>
      <c r="HIF117" s="230"/>
      <c r="HIG117" s="230"/>
      <c r="HIH117" s="230"/>
      <c r="HII117" s="230"/>
      <c r="HIJ117" s="230"/>
      <c r="HIK117" s="230"/>
      <c r="HIL117" s="230"/>
      <c r="HIM117" s="230"/>
      <c r="HIN117" s="230"/>
      <c r="HIO117" s="230"/>
      <c r="HIP117" s="230"/>
      <c r="HIQ117" s="230"/>
      <c r="HIR117" s="230"/>
      <c r="HIS117" s="230"/>
      <c r="HIT117" s="230"/>
      <c r="HIU117" s="230"/>
      <c r="HIV117" s="230"/>
      <c r="HIW117" s="230"/>
      <c r="HIX117" s="230"/>
      <c r="HIY117" s="230"/>
      <c r="HIZ117" s="230"/>
      <c r="HJA117" s="230"/>
      <c r="HJB117" s="230"/>
      <c r="HJC117" s="230"/>
      <c r="HJD117" s="230"/>
      <c r="HJE117" s="230"/>
      <c r="HJF117" s="230"/>
      <c r="HJG117" s="230"/>
      <c r="HJH117" s="230"/>
      <c r="HJI117" s="230"/>
      <c r="HJJ117" s="230"/>
      <c r="HJK117" s="230"/>
      <c r="HJL117" s="230"/>
      <c r="HJM117" s="230"/>
      <c r="HJN117" s="230"/>
      <c r="HJO117" s="230"/>
      <c r="HJP117" s="230"/>
      <c r="HJQ117" s="230"/>
      <c r="HJR117" s="230"/>
      <c r="HJS117" s="230"/>
      <c r="HJT117" s="230"/>
      <c r="HJU117" s="230"/>
      <c r="HJV117" s="230"/>
      <c r="HJW117" s="230"/>
      <c r="HJX117" s="230"/>
      <c r="HJY117" s="230"/>
      <c r="HJZ117" s="230"/>
      <c r="HKA117" s="230"/>
      <c r="HKB117" s="230"/>
      <c r="HKC117" s="230"/>
      <c r="HKD117" s="230"/>
      <c r="HKE117" s="230"/>
      <c r="HKF117" s="230"/>
      <c r="HKG117" s="230"/>
      <c r="HKH117" s="230"/>
      <c r="HKI117" s="230"/>
      <c r="HKJ117" s="230"/>
      <c r="HKK117" s="230"/>
      <c r="HKL117" s="230"/>
      <c r="HKM117" s="230"/>
      <c r="HKN117" s="230"/>
      <c r="HKO117" s="230"/>
      <c r="HKP117" s="230"/>
      <c r="HKQ117" s="230"/>
      <c r="HKR117" s="230"/>
      <c r="HKS117" s="230"/>
      <c r="HKT117" s="230"/>
      <c r="HKU117" s="230"/>
      <c r="HKV117" s="230"/>
      <c r="HKW117" s="230"/>
      <c r="HKX117" s="230"/>
      <c r="HKY117" s="230"/>
      <c r="HKZ117" s="230"/>
      <c r="HLA117" s="230"/>
      <c r="HLB117" s="230"/>
      <c r="HLC117" s="230"/>
      <c r="HLD117" s="230"/>
      <c r="HLE117" s="230"/>
      <c r="HLF117" s="230"/>
      <c r="HLG117" s="230"/>
      <c r="HLH117" s="230"/>
      <c r="HLI117" s="230"/>
      <c r="HLJ117" s="230"/>
      <c r="HLK117" s="230"/>
      <c r="HLL117" s="230"/>
      <c r="HLM117" s="230"/>
      <c r="HLN117" s="230"/>
      <c r="HLO117" s="230"/>
      <c r="HLP117" s="230"/>
      <c r="HLQ117" s="230"/>
      <c r="HLR117" s="230"/>
      <c r="HLS117" s="230"/>
      <c r="HLT117" s="230"/>
      <c r="HLU117" s="230"/>
      <c r="HLV117" s="230"/>
      <c r="HLW117" s="230"/>
      <c r="HLX117" s="230"/>
      <c r="HLY117" s="230"/>
      <c r="HLZ117" s="230"/>
      <c r="HMA117" s="230"/>
      <c r="HMB117" s="230"/>
      <c r="HMC117" s="230"/>
      <c r="HMD117" s="230"/>
      <c r="HME117" s="230"/>
      <c r="HMF117" s="230"/>
      <c r="HMG117" s="230"/>
      <c r="HMH117" s="230"/>
      <c r="HMI117" s="230"/>
      <c r="HMJ117" s="230"/>
      <c r="HMK117" s="230"/>
      <c r="HML117" s="230"/>
      <c r="HMM117" s="230"/>
      <c r="HMN117" s="230"/>
      <c r="HMO117" s="230"/>
      <c r="HMP117" s="230"/>
      <c r="HMQ117" s="230"/>
      <c r="HMR117" s="230"/>
      <c r="HMS117" s="230"/>
      <c r="HMT117" s="230"/>
      <c r="HMU117" s="230"/>
      <c r="HMV117" s="230"/>
      <c r="HMW117" s="230"/>
      <c r="HMX117" s="230"/>
      <c r="HMY117" s="230"/>
      <c r="HMZ117" s="230"/>
      <c r="HNA117" s="230"/>
      <c r="HNB117" s="230"/>
      <c r="HNC117" s="230"/>
      <c r="HND117" s="230"/>
      <c r="HNE117" s="230"/>
      <c r="HNF117" s="230"/>
      <c r="HNG117" s="230"/>
      <c r="HNH117" s="230"/>
      <c r="HNI117" s="230"/>
      <c r="HNJ117" s="230"/>
      <c r="HNK117" s="230"/>
      <c r="HNL117" s="230"/>
      <c r="HNM117" s="230"/>
      <c r="HNN117" s="230"/>
      <c r="HNO117" s="230"/>
      <c r="HNP117" s="230"/>
      <c r="HNQ117" s="230"/>
      <c r="HNR117" s="230"/>
      <c r="HNS117" s="230"/>
      <c r="HNT117" s="230"/>
      <c r="HNU117" s="230"/>
      <c r="HNV117" s="230"/>
      <c r="HNW117" s="230"/>
      <c r="HNX117" s="230"/>
      <c r="HNY117" s="230"/>
      <c r="HNZ117" s="230"/>
      <c r="HOA117" s="230"/>
      <c r="HOB117" s="230"/>
      <c r="HOC117" s="230"/>
      <c r="HOD117" s="230"/>
      <c r="HOE117" s="230"/>
      <c r="HOF117" s="230"/>
      <c r="HOG117" s="230"/>
      <c r="HOH117" s="230"/>
      <c r="HOI117" s="230"/>
      <c r="HOJ117" s="230"/>
      <c r="HOK117" s="230"/>
      <c r="HOL117" s="230"/>
      <c r="HOM117" s="230"/>
      <c r="HON117" s="230"/>
      <c r="HOO117" s="230"/>
      <c r="HOP117" s="230"/>
      <c r="HOQ117" s="230"/>
      <c r="HOR117" s="230"/>
      <c r="HOS117" s="230"/>
      <c r="HOT117" s="230"/>
      <c r="HOU117" s="230"/>
      <c r="HOV117" s="230"/>
      <c r="HOW117" s="230"/>
      <c r="HOX117" s="230"/>
      <c r="HOY117" s="230"/>
      <c r="HOZ117" s="230"/>
      <c r="HPA117" s="230"/>
      <c r="HPB117" s="230"/>
      <c r="HPC117" s="230"/>
      <c r="HPD117" s="230"/>
      <c r="HPE117" s="230"/>
      <c r="HPF117" s="230"/>
      <c r="HPG117" s="230"/>
      <c r="HPH117" s="230"/>
      <c r="HPI117" s="230"/>
      <c r="HPJ117" s="230"/>
      <c r="HPK117" s="230"/>
      <c r="HPL117" s="230"/>
      <c r="HPM117" s="230"/>
      <c r="HPN117" s="230"/>
      <c r="HPO117" s="230"/>
      <c r="HPP117" s="230"/>
      <c r="HPQ117" s="230"/>
      <c r="HPR117" s="230"/>
      <c r="HPS117" s="230"/>
      <c r="HPT117" s="230"/>
      <c r="HPU117" s="230"/>
      <c r="HPV117" s="230"/>
      <c r="HPW117" s="230"/>
      <c r="HPX117" s="230"/>
      <c r="HPY117" s="230"/>
      <c r="HPZ117" s="230"/>
      <c r="HQA117" s="230"/>
      <c r="HQB117" s="230"/>
      <c r="HQC117" s="230"/>
      <c r="HQD117" s="230"/>
      <c r="HQE117" s="230"/>
      <c r="HQF117" s="230"/>
      <c r="HQG117" s="230"/>
      <c r="HQH117" s="230"/>
      <c r="HQI117" s="230"/>
      <c r="HQJ117" s="230"/>
      <c r="HQK117" s="230"/>
      <c r="HQL117" s="230"/>
      <c r="HQM117" s="230"/>
      <c r="HQN117" s="230"/>
      <c r="HQO117" s="230"/>
      <c r="HQP117" s="230"/>
      <c r="HQQ117" s="230"/>
      <c r="HQR117" s="230"/>
      <c r="HQS117" s="230"/>
      <c r="HQT117" s="230"/>
      <c r="HQU117" s="230"/>
      <c r="HQV117" s="230"/>
      <c r="HQW117" s="230"/>
      <c r="HQX117" s="230"/>
      <c r="HQY117" s="230"/>
      <c r="HQZ117" s="230"/>
      <c r="HRA117" s="230"/>
      <c r="HRB117" s="230"/>
      <c r="HRC117" s="230"/>
      <c r="HRD117" s="230"/>
      <c r="HRE117" s="230"/>
      <c r="HRF117" s="230"/>
      <c r="HRG117" s="230"/>
      <c r="HRH117" s="230"/>
      <c r="HRI117" s="230"/>
      <c r="HRJ117" s="230"/>
      <c r="HRK117" s="230"/>
      <c r="HRL117" s="230"/>
      <c r="HRM117" s="230"/>
      <c r="HRN117" s="230"/>
      <c r="HRO117" s="230"/>
      <c r="HRP117" s="230"/>
      <c r="HRQ117" s="230"/>
      <c r="HRR117" s="230"/>
      <c r="HRS117" s="230"/>
      <c r="HRT117" s="230"/>
      <c r="HRU117" s="230"/>
      <c r="HRV117" s="230"/>
      <c r="HRW117" s="230"/>
      <c r="HRX117" s="230"/>
      <c r="HRY117" s="230"/>
      <c r="HRZ117" s="230"/>
      <c r="HSA117" s="230"/>
      <c r="HSB117" s="230"/>
      <c r="HSC117" s="230"/>
      <c r="HSD117" s="230"/>
      <c r="HSE117" s="230"/>
      <c r="HSF117" s="230"/>
      <c r="HSG117" s="230"/>
      <c r="HSH117" s="230"/>
      <c r="HSI117" s="230"/>
      <c r="HSJ117" s="230"/>
      <c r="HSK117" s="230"/>
      <c r="HSL117" s="230"/>
      <c r="HSM117" s="230"/>
      <c r="HSN117" s="230"/>
      <c r="HSO117" s="230"/>
      <c r="HSP117" s="230"/>
      <c r="HSQ117" s="230"/>
      <c r="HSR117" s="230"/>
      <c r="HSS117" s="230"/>
      <c r="HST117" s="230"/>
      <c r="HSU117" s="230"/>
      <c r="HSV117" s="230"/>
      <c r="HSW117" s="230"/>
      <c r="HSX117" s="230"/>
      <c r="HSY117" s="230"/>
      <c r="HSZ117" s="230"/>
      <c r="HTA117" s="230"/>
      <c r="HTB117" s="230"/>
      <c r="HTC117" s="230"/>
      <c r="HTD117" s="230"/>
      <c r="HTE117" s="230"/>
      <c r="HTF117" s="230"/>
      <c r="HTG117" s="230"/>
      <c r="HTH117" s="230"/>
      <c r="HTI117" s="230"/>
      <c r="HTJ117" s="230"/>
      <c r="HTK117" s="230"/>
      <c r="HTL117" s="230"/>
      <c r="HTM117" s="230"/>
      <c r="HTN117" s="230"/>
      <c r="HTO117" s="230"/>
      <c r="HTP117" s="230"/>
      <c r="HTQ117" s="230"/>
      <c r="HTR117" s="230"/>
      <c r="HTS117" s="230"/>
      <c r="HTT117" s="230"/>
      <c r="HTU117" s="230"/>
      <c r="HTV117" s="230"/>
      <c r="HTW117" s="230"/>
      <c r="HTX117" s="230"/>
      <c r="HTY117" s="230"/>
      <c r="HTZ117" s="230"/>
      <c r="HUA117" s="230"/>
      <c r="HUB117" s="230"/>
      <c r="HUC117" s="230"/>
      <c r="HUD117" s="230"/>
      <c r="HUE117" s="230"/>
      <c r="HUF117" s="230"/>
      <c r="HUG117" s="230"/>
      <c r="HUH117" s="230"/>
      <c r="HUI117" s="230"/>
      <c r="HUJ117" s="230"/>
      <c r="HUK117" s="230"/>
      <c r="HUL117" s="230"/>
      <c r="HUM117" s="230"/>
      <c r="HUN117" s="230"/>
      <c r="HUO117" s="230"/>
      <c r="HUP117" s="230"/>
      <c r="HUQ117" s="230"/>
      <c r="HUR117" s="230"/>
      <c r="HUS117" s="230"/>
      <c r="HUT117" s="230"/>
      <c r="HUU117" s="230"/>
      <c r="HUV117" s="230"/>
      <c r="HUW117" s="230"/>
      <c r="HUX117" s="230"/>
      <c r="HUY117" s="230"/>
      <c r="HUZ117" s="230"/>
      <c r="HVA117" s="230"/>
      <c r="HVB117" s="230"/>
      <c r="HVC117" s="230"/>
      <c r="HVD117" s="230"/>
      <c r="HVE117" s="230"/>
      <c r="HVF117" s="230"/>
      <c r="HVG117" s="230"/>
      <c r="HVH117" s="230"/>
      <c r="HVI117" s="230"/>
      <c r="HVJ117" s="230"/>
      <c r="HVK117" s="230"/>
      <c r="HVL117" s="230"/>
      <c r="HVM117" s="230"/>
      <c r="HVN117" s="230"/>
      <c r="HVO117" s="230"/>
      <c r="HVP117" s="230"/>
      <c r="HVQ117" s="230"/>
      <c r="HVR117" s="230"/>
      <c r="HVS117" s="230"/>
      <c r="HVT117" s="230"/>
      <c r="HVU117" s="230"/>
      <c r="HVV117" s="230"/>
      <c r="HVW117" s="230"/>
      <c r="HVX117" s="230"/>
      <c r="HVY117" s="230"/>
      <c r="HVZ117" s="230"/>
      <c r="HWA117" s="230"/>
      <c r="HWB117" s="230"/>
      <c r="HWC117" s="230"/>
      <c r="HWD117" s="230"/>
      <c r="HWE117" s="230"/>
      <c r="HWF117" s="230"/>
      <c r="HWG117" s="230"/>
      <c r="HWH117" s="230"/>
      <c r="HWI117" s="230"/>
      <c r="HWJ117" s="230"/>
      <c r="HWK117" s="230"/>
      <c r="HWL117" s="230"/>
      <c r="HWM117" s="230"/>
      <c r="HWN117" s="230"/>
      <c r="HWO117" s="230"/>
      <c r="HWP117" s="230"/>
      <c r="HWQ117" s="230"/>
      <c r="HWR117" s="230"/>
      <c r="HWS117" s="230"/>
      <c r="HWT117" s="230"/>
      <c r="HWU117" s="230"/>
      <c r="HWV117" s="230"/>
      <c r="HWW117" s="230"/>
      <c r="HWX117" s="230"/>
      <c r="HWY117" s="230"/>
      <c r="HWZ117" s="230"/>
      <c r="HXA117" s="230"/>
      <c r="HXB117" s="230"/>
      <c r="HXC117" s="230"/>
      <c r="HXD117" s="230"/>
      <c r="HXE117" s="230"/>
      <c r="HXF117" s="230"/>
      <c r="HXG117" s="230"/>
      <c r="HXH117" s="230"/>
      <c r="HXI117" s="230"/>
      <c r="HXJ117" s="230"/>
      <c r="HXK117" s="230"/>
      <c r="HXL117" s="230"/>
      <c r="HXM117" s="230"/>
      <c r="HXN117" s="230"/>
      <c r="HXO117" s="230"/>
      <c r="HXP117" s="230"/>
      <c r="HXQ117" s="230"/>
      <c r="HXR117" s="230"/>
      <c r="HXS117" s="230"/>
      <c r="HXT117" s="230"/>
      <c r="HXU117" s="230"/>
      <c r="HXV117" s="230"/>
      <c r="HXW117" s="230"/>
      <c r="HXX117" s="230"/>
      <c r="HXY117" s="230"/>
      <c r="HXZ117" s="230"/>
      <c r="HYA117" s="230"/>
      <c r="HYB117" s="230"/>
      <c r="HYC117" s="230"/>
      <c r="HYD117" s="230"/>
      <c r="HYE117" s="230"/>
      <c r="HYF117" s="230"/>
      <c r="HYG117" s="230"/>
      <c r="HYH117" s="230"/>
      <c r="HYI117" s="230"/>
      <c r="HYJ117" s="230"/>
      <c r="HYK117" s="230"/>
      <c r="HYL117" s="230"/>
      <c r="HYM117" s="230"/>
      <c r="HYN117" s="230"/>
      <c r="HYO117" s="230"/>
      <c r="HYP117" s="230"/>
      <c r="HYQ117" s="230"/>
      <c r="HYR117" s="230"/>
      <c r="HYS117" s="230"/>
      <c r="HYT117" s="230"/>
      <c r="HYU117" s="230"/>
      <c r="HYV117" s="230"/>
      <c r="HYW117" s="230"/>
      <c r="HYX117" s="230"/>
      <c r="HYY117" s="230"/>
      <c r="HYZ117" s="230"/>
      <c r="HZA117" s="230"/>
      <c r="HZB117" s="230"/>
      <c r="HZC117" s="230"/>
      <c r="HZD117" s="230"/>
      <c r="HZE117" s="230"/>
      <c r="HZF117" s="230"/>
      <c r="HZG117" s="230"/>
      <c r="HZH117" s="230"/>
      <c r="HZI117" s="230"/>
      <c r="HZJ117" s="230"/>
      <c r="HZK117" s="230"/>
      <c r="HZL117" s="230"/>
      <c r="HZM117" s="230"/>
      <c r="HZN117" s="230"/>
      <c r="HZO117" s="230"/>
      <c r="HZP117" s="230"/>
      <c r="HZQ117" s="230"/>
      <c r="HZR117" s="230"/>
      <c r="HZS117" s="230"/>
      <c r="HZT117" s="230"/>
      <c r="HZU117" s="230"/>
      <c r="HZV117" s="230"/>
      <c r="HZW117" s="230"/>
      <c r="HZX117" s="230"/>
      <c r="HZY117" s="230"/>
      <c r="HZZ117" s="230"/>
      <c r="IAA117" s="230"/>
      <c r="IAB117" s="230"/>
      <c r="IAC117" s="230"/>
      <c r="IAD117" s="230"/>
      <c r="IAE117" s="230"/>
      <c r="IAF117" s="230"/>
      <c r="IAG117" s="230"/>
      <c r="IAH117" s="230"/>
      <c r="IAI117" s="230"/>
      <c r="IAJ117" s="230"/>
      <c r="IAK117" s="230"/>
      <c r="IAL117" s="230"/>
      <c r="IAM117" s="230"/>
      <c r="IAN117" s="230"/>
      <c r="IAO117" s="230"/>
      <c r="IAP117" s="230"/>
      <c r="IAQ117" s="230"/>
      <c r="IAR117" s="230"/>
      <c r="IAS117" s="230"/>
      <c r="IAT117" s="230"/>
      <c r="IAU117" s="230"/>
      <c r="IAV117" s="230"/>
      <c r="IAW117" s="230"/>
      <c r="IAX117" s="230"/>
      <c r="IAY117" s="230"/>
      <c r="IAZ117" s="230"/>
      <c r="IBA117" s="230"/>
      <c r="IBB117" s="230"/>
      <c r="IBC117" s="230"/>
      <c r="IBD117" s="230"/>
      <c r="IBE117" s="230"/>
      <c r="IBF117" s="230"/>
      <c r="IBG117" s="230"/>
      <c r="IBH117" s="230"/>
      <c r="IBI117" s="230"/>
      <c r="IBJ117" s="230"/>
      <c r="IBK117" s="230"/>
      <c r="IBL117" s="230"/>
      <c r="IBM117" s="230"/>
      <c r="IBN117" s="230"/>
      <c r="IBO117" s="230"/>
      <c r="IBP117" s="230"/>
      <c r="IBQ117" s="230"/>
      <c r="IBR117" s="230"/>
      <c r="IBS117" s="230"/>
      <c r="IBT117" s="230"/>
      <c r="IBU117" s="230"/>
      <c r="IBV117" s="230"/>
      <c r="IBW117" s="230"/>
      <c r="IBX117" s="230"/>
      <c r="IBY117" s="230"/>
      <c r="IBZ117" s="230"/>
      <c r="ICA117" s="230"/>
      <c r="ICB117" s="230"/>
      <c r="ICC117" s="230"/>
      <c r="ICD117" s="230"/>
      <c r="ICE117" s="230"/>
      <c r="ICF117" s="230"/>
      <c r="ICG117" s="230"/>
      <c r="ICH117" s="230"/>
      <c r="ICI117" s="230"/>
      <c r="ICJ117" s="230"/>
      <c r="ICK117" s="230"/>
      <c r="ICL117" s="230"/>
      <c r="ICM117" s="230"/>
      <c r="ICN117" s="230"/>
      <c r="ICO117" s="230"/>
      <c r="ICP117" s="230"/>
      <c r="ICQ117" s="230"/>
      <c r="ICR117" s="230"/>
      <c r="ICS117" s="230"/>
      <c r="ICT117" s="230"/>
      <c r="ICU117" s="230"/>
      <c r="ICV117" s="230"/>
      <c r="ICW117" s="230"/>
      <c r="ICX117" s="230"/>
      <c r="ICY117" s="230"/>
      <c r="ICZ117" s="230"/>
      <c r="IDA117" s="230"/>
      <c r="IDB117" s="230"/>
      <c r="IDC117" s="230"/>
      <c r="IDD117" s="230"/>
      <c r="IDE117" s="230"/>
      <c r="IDF117" s="230"/>
      <c r="IDG117" s="230"/>
      <c r="IDH117" s="230"/>
      <c r="IDI117" s="230"/>
      <c r="IDJ117" s="230"/>
      <c r="IDK117" s="230"/>
      <c r="IDL117" s="230"/>
      <c r="IDM117" s="230"/>
      <c r="IDN117" s="230"/>
      <c r="IDO117" s="230"/>
      <c r="IDP117" s="230"/>
      <c r="IDQ117" s="230"/>
      <c r="IDR117" s="230"/>
      <c r="IDS117" s="230"/>
      <c r="IDT117" s="230"/>
      <c r="IDU117" s="230"/>
      <c r="IDV117" s="230"/>
      <c r="IDW117" s="230"/>
      <c r="IDX117" s="230"/>
      <c r="IDY117" s="230"/>
      <c r="IDZ117" s="230"/>
      <c r="IEA117" s="230"/>
      <c r="IEB117" s="230"/>
      <c r="IEC117" s="230"/>
      <c r="IED117" s="230"/>
      <c r="IEE117" s="230"/>
      <c r="IEF117" s="230"/>
      <c r="IEG117" s="230"/>
      <c r="IEH117" s="230"/>
      <c r="IEI117" s="230"/>
      <c r="IEJ117" s="230"/>
      <c r="IEK117" s="230"/>
      <c r="IEL117" s="230"/>
      <c r="IEM117" s="230"/>
      <c r="IEN117" s="230"/>
      <c r="IEO117" s="230"/>
      <c r="IEP117" s="230"/>
      <c r="IEQ117" s="230"/>
      <c r="IER117" s="230"/>
      <c r="IES117" s="230"/>
      <c r="IET117" s="230"/>
      <c r="IEU117" s="230"/>
      <c r="IEV117" s="230"/>
      <c r="IEW117" s="230"/>
      <c r="IEX117" s="230"/>
      <c r="IEY117" s="230"/>
      <c r="IEZ117" s="230"/>
      <c r="IFA117" s="230"/>
      <c r="IFB117" s="230"/>
      <c r="IFC117" s="230"/>
      <c r="IFD117" s="230"/>
      <c r="IFE117" s="230"/>
      <c r="IFF117" s="230"/>
      <c r="IFG117" s="230"/>
      <c r="IFH117" s="230"/>
      <c r="IFI117" s="230"/>
      <c r="IFJ117" s="230"/>
      <c r="IFK117" s="230"/>
      <c r="IFL117" s="230"/>
      <c r="IFM117" s="230"/>
      <c r="IFN117" s="230"/>
      <c r="IFO117" s="230"/>
      <c r="IFP117" s="230"/>
      <c r="IFQ117" s="230"/>
      <c r="IFR117" s="230"/>
      <c r="IFS117" s="230"/>
      <c r="IFT117" s="230"/>
      <c r="IFU117" s="230"/>
      <c r="IFV117" s="230"/>
      <c r="IFW117" s="230"/>
      <c r="IFX117" s="230"/>
      <c r="IFY117" s="230"/>
      <c r="IFZ117" s="230"/>
      <c r="IGA117" s="230"/>
      <c r="IGB117" s="230"/>
      <c r="IGC117" s="230"/>
      <c r="IGD117" s="230"/>
      <c r="IGE117" s="230"/>
      <c r="IGF117" s="230"/>
      <c r="IGG117" s="230"/>
      <c r="IGH117" s="230"/>
      <c r="IGI117" s="230"/>
      <c r="IGJ117" s="230"/>
      <c r="IGK117" s="230"/>
      <c r="IGL117" s="230"/>
      <c r="IGM117" s="230"/>
      <c r="IGN117" s="230"/>
      <c r="IGO117" s="230"/>
      <c r="IGP117" s="230"/>
      <c r="IGQ117" s="230"/>
      <c r="IGR117" s="230"/>
      <c r="IGS117" s="230"/>
      <c r="IGT117" s="230"/>
      <c r="IGU117" s="230"/>
      <c r="IGV117" s="230"/>
      <c r="IGW117" s="230"/>
      <c r="IGX117" s="230"/>
      <c r="IGY117" s="230"/>
      <c r="IGZ117" s="230"/>
      <c r="IHA117" s="230"/>
      <c r="IHB117" s="230"/>
      <c r="IHC117" s="230"/>
      <c r="IHD117" s="230"/>
      <c r="IHE117" s="230"/>
      <c r="IHF117" s="230"/>
      <c r="IHG117" s="230"/>
      <c r="IHH117" s="230"/>
      <c r="IHI117" s="230"/>
      <c r="IHJ117" s="230"/>
      <c r="IHK117" s="230"/>
      <c r="IHL117" s="230"/>
      <c r="IHM117" s="230"/>
      <c r="IHN117" s="230"/>
      <c r="IHO117" s="230"/>
      <c r="IHP117" s="230"/>
      <c r="IHQ117" s="230"/>
      <c r="IHR117" s="230"/>
      <c r="IHS117" s="230"/>
      <c r="IHT117" s="230"/>
      <c r="IHU117" s="230"/>
      <c r="IHV117" s="230"/>
      <c r="IHW117" s="230"/>
      <c r="IHX117" s="230"/>
      <c r="IHY117" s="230"/>
      <c r="IHZ117" s="230"/>
      <c r="IIA117" s="230"/>
      <c r="IIB117" s="230"/>
      <c r="IIC117" s="230"/>
      <c r="IID117" s="230"/>
      <c r="IIE117" s="230"/>
      <c r="IIF117" s="230"/>
      <c r="IIG117" s="230"/>
      <c r="IIH117" s="230"/>
      <c r="III117" s="230"/>
      <c r="IIJ117" s="230"/>
      <c r="IIK117" s="230"/>
      <c r="IIL117" s="230"/>
      <c r="IIM117" s="230"/>
      <c r="IIN117" s="230"/>
      <c r="IIO117" s="230"/>
      <c r="IIP117" s="230"/>
      <c r="IIQ117" s="230"/>
      <c r="IIR117" s="230"/>
      <c r="IIS117" s="230"/>
      <c r="IIT117" s="230"/>
      <c r="IIU117" s="230"/>
      <c r="IIV117" s="230"/>
      <c r="IIW117" s="230"/>
      <c r="IIX117" s="230"/>
      <c r="IIY117" s="230"/>
      <c r="IIZ117" s="230"/>
      <c r="IJA117" s="230"/>
      <c r="IJB117" s="230"/>
      <c r="IJC117" s="230"/>
      <c r="IJD117" s="230"/>
      <c r="IJE117" s="230"/>
      <c r="IJF117" s="230"/>
      <c r="IJG117" s="230"/>
      <c r="IJH117" s="230"/>
      <c r="IJI117" s="230"/>
      <c r="IJJ117" s="230"/>
      <c r="IJK117" s="230"/>
      <c r="IJL117" s="230"/>
      <c r="IJM117" s="230"/>
      <c r="IJN117" s="230"/>
      <c r="IJO117" s="230"/>
      <c r="IJP117" s="230"/>
      <c r="IJQ117" s="230"/>
      <c r="IJR117" s="230"/>
      <c r="IJS117" s="230"/>
      <c r="IJT117" s="230"/>
      <c r="IJU117" s="230"/>
      <c r="IJV117" s="230"/>
      <c r="IJW117" s="230"/>
      <c r="IJX117" s="230"/>
      <c r="IJY117" s="230"/>
      <c r="IJZ117" s="230"/>
      <c r="IKA117" s="230"/>
      <c r="IKB117" s="230"/>
      <c r="IKC117" s="230"/>
      <c r="IKD117" s="230"/>
      <c r="IKE117" s="230"/>
      <c r="IKF117" s="230"/>
      <c r="IKG117" s="230"/>
      <c r="IKH117" s="230"/>
      <c r="IKI117" s="230"/>
      <c r="IKJ117" s="230"/>
      <c r="IKK117" s="230"/>
      <c r="IKL117" s="230"/>
      <c r="IKM117" s="230"/>
      <c r="IKN117" s="230"/>
      <c r="IKO117" s="230"/>
      <c r="IKP117" s="230"/>
      <c r="IKQ117" s="230"/>
      <c r="IKR117" s="230"/>
      <c r="IKS117" s="230"/>
      <c r="IKT117" s="230"/>
      <c r="IKU117" s="230"/>
      <c r="IKV117" s="230"/>
      <c r="IKW117" s="230"/>
      <c r="IKX117" s="230"/>
      <c r="IKY117" s="230"/>
      <c r="IKZ117" s="230"/>
      <c r="ILA117" s="230"/>
      <c r="ILB117" s="230"/>
      <c r="ILC117" s="230"/>
      <c r="ILD117" s="230"/>
      <c r="ILE117" s="230"/>
      <c r="ILF117" s="230"/>
      <c r="ILG117" s="230"/>
      <c r="ILH117" s="230"/>
      <c r="ILI117" s="230"/>
      <c r="ILJ117" s="230"/>
      <c r="ILK117" s="230"/>
      <c r="ILL117" s="230"/>
      <c r="ILM117" s="230"/>
      <c r="ILN117" s="230"/>
      <c r="ILO117" s="230"/>
      <c r="ILP117" s="230"/>
      <c r="ILQ117" s="230"/>
      <c r="ILR117" s="230"/>
      <c r="ILS117" s="230"/>
      <c r="ILT117" s="230"/>
      <c r="ILU117" s="230"/>
      <c r="ILV117" s="230"/>
      <c r="ILW117" s="230"/>
      <c r="ILX117" s="230"/>
      <c r="ILY117" s="230"/>
      <c r="ILZ117" s="230"/>
      <c r="IMA117" s="230"/>
      <c r="IMB117" s="230"/>
      <c r="IMC117" s="230"/>
      <c r="IMD117" s="230"/>
      <c r="IME117" s="230"/>
      <c r="IMF117" s="230"/>
      <c r="IMG117" s="230"/>
      <c r="IMH117" s="230"/>
      <c r="IMI117" s="230"/>
      <c r="IMJ117" s="230"/>
      <c r="IMK117" s="230"/>
      <c r="IML117" s="230"/>
      <c r="IMM117" s="230"/>
      <c r="IMN117" s="230"/>
      <c r="IMO117" s="230"/>
      <c r="IMP117" s="230"/>
      <c r="IMQ117" s="230"/>
      <c r="IMR117" s="230"/>
      <c r="IMS117" s="230"/>
      <c r="IMT117" s="230"/>
      <c r="IMU117" s="230"/>
      <c r="IMV117" s="230"/>
      <c r="IMW117" s="230"/>
      <c r="IMX117" s="230"/>
      <c r="IMY117" s="230"/>
      <c r="IMZ117" s="230"/>
      <c r="INA117" s="230"/>
      <c r="INB117" s="230"/>
      <c r="INC117" s="230"/>
      <c r="IND117" s="230"/>
      <c r="INE117" s="230"/>
      <c r="INF117" s="230"/>
      <c r="ING117" s="230"/>
      <c r="INH117" s="230"/>
      <c r="INI117" s="230"/>
      <c r="INJ117" s="230"/>
      <c r="INK117" s="230"/>
      <c r="INL117" s="230"/>
      <c r="INM117" s="230"/>
      <c r="INN117" s="230"/>
      <c r="INO117" s="230"/>
      <c r="INP117" s="230"/>
      <c r="INQ117" s="230"/>
      <c r="INR117" s="230"/>
      <c r="INS117" s="230"/>
      <c r="INT117" s="230"/>
      <c r="INU117" s="230"/>
      <c r="INV117" s="230"/>
      <c r="INW117" s="230"/>
      <c r="INX117" s="230"/>
      <c r="INY117" s="230"/>
      <c r="INZ117" s="230"/>
      <c r="IOA117" s="230"/>
      <c r="IOB117" s="230"/>
      <c r="IOC117" s="230"/>
      <c r="IOD117" s="230"/>
      <c r="IOE117" s="230"/>
      <c r="IOF117" s="230"/>
      <c r="IOG117" s="230"/>
      <c r="IOH117" s="230"/>
      <c r="IOI117" s="230"/>
      <c r="IOJ117" s="230"/>
      <c r="IOK117" s="230"/>
      <c r="IOL117" s="230"/>
      <c r="IOM117" s="230"/>
      <c r="ION117" s="230"/>
      <c r="IOO117" s="230"/>
      <c r="IOP117" s="230"/>
      <c r="IOQ117" s="230"/>
      <c r="IOR117" s="230"/>
      <c r="IOS117" s="230"/>
      <c r="IOT117" s="230"/>
      <c r="IOU117" s="230"/>
      <c r="IOV117" s="230"/>
      <c r="IOW117" s="230"/>
      <c r="IOX117" s="230"/>
      <c r="IOY117" s="230"/>
      <c r="IOZ117" s="230"/>
      <c r="IPA117" s="230"/>
      <c r="IPB117" s="230"/>
      <c r="IPC117" s="230"/>
      <c r="IPD117" s="230"/>
      <c r="IPE117" s="230"/>
      <c r="IPF117" s="230"/>
      <c r="IPG117" s="230"/>
      <c r="IPH117" s="230"/>
      <c r="IPI117" s="230"/>
      <c r="IPJ117" s="230"/>
      <c r="IPK117" s="230"/>
      <c r="IPL117" s="230"/>
      <c r="IPM117" s="230"/>
      <c r="IPN117" s="230"/>
      <c r="IPO117" s="230"/>
      <c r="IPP117" s="230"/>
      <c r="IPQ117" s="230"/>
      <c r="IPR117" s="230"/>
      <c r="IPS117" s="230"/>
      <c r="IPT117" s="230"/>
      <c r="IPU117" s="230"/>
      <c r="IPV117" s="230"/>
      <c r="IPW117" s="230"/>
      <c r="IPX117" s="230"/>
      <c r="IPY117" s="230"/>
      <c r="IPZ117" s="230"/>
      <c r="IQA117" s="230"/>
      <c r="IQB117" s="230"/>
      <c r="IQC117" s="230"/>
      <c r="IQD117" s="230"/>
      <c r="IQE117" s="230"/>
      <c r="IQF117" s="230"/>
      <c r="IQG117" s="230"/>
      <c r="IQH117" s="230"/>
      <c r="IQI117" s="230"/>
      <c r="IQJ117" s="230"/>
      <c r="IQK117" s="230"/>
      <c r="IQL117" s="230"/>
      <c r="IQM117" s="230"/>
      <c r="IQN117" s="230"/>
      <c r="IQO117" s="230"/>
      <c r="IQP117" s="230"/>
      <c r="IQQ117" s="230"/>
      <c r="IQR117" s="230"/>
      <c r="IQS117" s="230"/>
      <c r="IQT117" s="230"/>
      <c r="IQU117" s="230"/>
      <c r="IQV117" s="230"/>
      <c r="IQW117" s="230"/>
      <c r="IQX117" s="230"/>
      <c r="IQY117" s="230"/>
      <c r="IQZ117" s="230"/>
      <c r="IRA117" s="230"/>
      <c r="IRB117" s="230"/>
      <c r="IRC117" s="230"/>
      <c r="IRD117" s="230"/>
      <c r="IRE117" s="230"/>
      <c r="IRF117" s="230"/>
      <c r="IRG117" s="230"/>
      <c r="IRH117" s="230"/>
      <c r="IRI117" s="230"/>
      <c r="IRJ117" s="230"/>
      <c r="IRK117" s="230"/>
      <c r="IRL117" s="230"/>
      <c r="IRM117" s="230"/>
      <c r="IRN117" s="230"/>
      <c r="IRO117" s="230"/>
      <c r="IRP117" s="230"/>
      <c r="IRQ117" s="230"/>
      <c r="IRR117" s="230"/>
      <c r="IRS117" s="230"/>
      <c r="IRT117" s="230"/>
      <c r="IRU117" s="230"/>
      <c r="IRV117" s="230"/>
      <c r="IRW117" s="230"/>
      <c r="IRX117" s="230"/>
      <c r="IRY117" s="230"/>
      <c r="IRZ117" s="230"/>
      <c r="ISA117" s="230"/>
      <c r="ISB117" s="230"/>
      <c r="ISC117" s="230"/>
      <c r="ISD117" s="230"/>
      <c r="ISE117" s="230"/>
      <c r="ISF117" s="230"/>
      <c r="ISG117" s="230"/>
      <c r="ISH117" s="230"/>
      <c r="ISI117" s="230"/>
      <c r="ISJ117" s="230"/>
      <c r="ISK117" s="230"/>
      <c r="ISL117" s="230"/>
      <c r="ISM117" s="230"/>
      <c r="ISN117" s="230"/>
      <c r="ISO117" s="230"/>
      <c r="ISP117" s="230"/>
      <c r="ISQ117" s="230"/>
      <c r="ISR117" s="230"/>
      <c r="ISS117" s="230"/>
      <c r="IST117" s="230"/>
      <c r="ISU117" s="230"/>
      <c r="ISV117" s="230"/>
      <c r="ISW117" s="230"/>
      <c r="ISX117" s="230"/>
      <c r="ISY117" s="230"/>
      <c r="ISZ117" s="230"/>
      <c r="ITA117" s="230"/>
      <c r="ITB117" s="230"/>
      <c r="ITC117" s="230"/>
      <c r="ITD117" s="230"/>
      <c r="ITE117" s="230"/>
      <c r="ITF117" s="230"/>
      <c r="ITG117" s="230"/>
      <c r="ITH117" s="230"/>
      <c r="ITI117" s="230"/>
      <c r="ITJ117" s="230"/>
      <c r="ITK117" s="230"/>
      <c r="ITL117" s="230"/>
      <c r="ITM117" s="230"/>
      <c r="ITN117" s="230"/>
      <c r="ITO117" s="230"/>
      <c r="ITP117" s="230"/>
      <c r="ITQ117" s="230"/>
      <c r="ITR117" s="230"/>
      <c r="ITS117" s="230"/>
      <c r="ITT117" s="230"/>
      <c r="ITU117" s="230"/>
      <c r="ITV117" s="230"/>
      <c r="ITW117" s="230"/>
      <c r="ITX117" s="230"/>
      <c r="ITY117" s="230"/>
      <c r="ITZ117" s="230"/>
      <c r="IUA117" s="230"/>
      <c r="IUB117" s="230"/>
      <c r="IUC117" s="230"/>
      <c r="IUD117" s="230"/>
      <c r="IUE117" s="230"/>
      <c r="IUF117" s="230"/>
      <c r="IUG117" s="230"/>
      <c r="IUH117" s="230"/>
      <c r="IUI117" s="230"/>
      <c r="IUJ117" s="230"/>
      <c r="IUK117" s="230"/>
      <c r="IUL117" s="230"/>
      <c r="IUM117" s="230"/>
      <c r="IUN117" s="230"/>
      <c r="IUO117" s="230"/>
      <c r="IUP117" s="230"/>
      <c r="IUQ117" s="230"/>
      <c r="IUR117" s="230"/>
      <c r="IUS117" s="230"/>
      <c r="IUT117" s="230"/>
      <c r="IUU117" s="230"/>
      <c r="IUV117" s="230"/>
      <c r="IUW117" s="230"/>
      <c r="IUX117" s="230"/>
      <c r="IUY117" s="230"/>
      <c r="IUZ117" s="230"/>
      <c r="IVA117" s="230"/>
      <c r="IVB117" s="230"/>
      <c r="IVC117" s="230"/>
      <c r="IVD117" s="230"/>
      <c r="IVE117" s="230"/>
      <c r="IVF117" s="230"/>
      <c r="IVG117" s="230"/>
      <c r="IVH117" s="230"/>
      <c r="IVI117" s="230"/>
      <c r="IVJ117" s="230"/>
      <c r="IVK117" s="230"/>
      <c r="IVL117" s="230"/>
      <c r="IVM117" s="230"/>
      <c r="IVN117" s="230"/>
      <c r="IVO117" s="230"/>
      <c r="IVP117" s="230"/>
      <c r="IVQ117" s="230"/>
      <c r="IVR117" s="230"/>
      <c r="IVS117" s="230"/>
      <c r="IVT117" s="230"/>
      <c r="IVU117" s="230"/>
      <c r="IVV117" s="230"/>
      <c r="IVW117" s="230"/>
      <c r="IVX117" s="230"/>
      <c r="IVY117" s="230"/>
      <c r="IVZ117" s="230"/>
      <c r="IWA117" s="230"/>
      <c r="IWB117" s="230"/>
      <c r="IWC117" s="230"/>
      <c r="IWD117" s="230"/>
      <c r="IWE117" s="230"/>
      <c r="IWF117" s="230"/>
      <c r="IWG117" s="230"/>
      <c r="IWH117" s="230"/>
      <c r="IWI117" s="230"/>
      <c r="IWJ117" s="230"/>
      <c r="IWK117" s="230"/>
      <c r="IWL117" s="230"/>
      <c r="IWM117" s="230"/>
      <c r="IWN117" s="230"/>
      <c r="IWO117" s="230"/>
      <c r="IWP117" s="230"/>
      <c r="IWQ117" s="230"/>
      <c r="IWR117" s="230"/>
      <c r="IWS117" s="230"/>
      <c r="IWT117" s="230"/>
      <c r="IWU117" s="230"/>
      <c r="IWV117" s="230"/>
      <c r="IWW117" s="230"/>
      <c r="IWX117" s="230"/>
      <c r="IWY117" s="230"/>
      <c r="IWZ117" s="230"/>
      <c r="IXA117" s="230"/>
      <c r="IXB117" s="230"/>
      <c r="IXC117" s="230"/>
      <c r="IXD117" s="230"/>
      <c r="IXE117" s="230"/>
      <c r="IXF117" s="230"/>
      <c r="IXG117" s="230"/>
      <c r="IXH117" s="230"/>
      <c r="IXI117" s="230"/>
      <c r="IXJ117" s="230"/>
      <c r="IXK117" s="230"/>
      <c r="IXL117" s="230"/>
      <c r="IXM117" s="230"/>
      <c r="IXN117" s="230"/>
      <c r="IXO117" s="230"/>
      <c r="IXP117" s="230"/>
      <c r="IXQ117" s="230"/>
      <c r="IXR117" s="230"/>
      <c r="IXS117" s="230"/>
      <c r="IXT117" s="230"/>
      <c r="IXU117" s="230"/>
      <c r="IXV117" s="230"/>
      <c r="IXW117" s="230"/>
      <c r="IXX117" s="230"/>
      <c r="IXY117" s="230"/>
      <c r="IXZ117" s="230"/>
      <c r="IYA117" s="230"/>
      <c r="IYB117" s="230"/>
      <c r="IYC117" s="230"/>
      <c r="IYD117" s="230"/>
      <c r="IYE117" s="230"/>
      <c r="IYF117" s="230"/>
      <c r="IYG117" s="230"/>
      <c r="IYH117" s="230"/>
      <c r="IYI117" s="230"/>
      <c r="IYJ117" s="230"/>
      <c r="IYK117" s="230"/>
      <c r="IYL117" s="230"/>
      <c r="IYM117" s="230"/>
      <c r="IYN117" s="230"/>
      <c r="IYO117" s="230"/>
      <c r="IYP117" s="230"/>
      <c r="IYQ117" s="230"/>
      <c r="IYR117" s="230"/>
      <c r="IYS117" s="230"/>
      <c r="IYT117" s="230"/>
      <c r="IYU117" s="230"/>
      <c r="IYV117" s="230"/>
      <c r="IYW117" s="230"/>
      <c r="IYX117" s="230"/>
      <c r="IYY117" s="230"/>
      <c r="IYZ117" s="230"/>
      <c r="IZA117" s="230"/>
      <c r="IZB117" s="230"/>
      <c r="IZC117" s="230"/>
      <c r="IZD117" s="230"/>
      <c r="IZE117" s="230"/>
      <c r="IZF117" s="230"/>
      <c r="IZG117" s="230"/>
      <c r="IZH117" s="230"/>
      <c r="IZI117" s="230"/>
      <c r="IZJ117" s="230"/>
      <c r="IZK117" s="230"/>
      <c r="IZL117" s="230"/>
      <c r="IZM117" s="230"/>
      <c r="IZN117" s="230"/>
      <c r="IZO117" s="230"/>
      <c r="IZP117" s="230"/>
      <c r="IZQ117" s="230"/>
      <c r="IZR117" s="230"/>
      <c r="IZS117" s="230"/>
      <c r="IZT117" s="230"/>
      <c r="IZU117" s="230"/>
      <c r="IZV117" s="230"/>
      <c r="IZW117" s="230"/>
      <c r="IZX117" s="230"/>
      <c r="IZY117" s="230"/>
      <c r="IZZ117" s="230"/>
      <c r="JAA117" s="230"/>
      <c r="JAB117" s="230"/>
      <c r="JAC117" s="230"/>
      <c r="JAD117" s="230"/>
      <c r="JAE117" s="230"/>
      <c r="JAF117" s="230"/>
      <c r="JAG117" s="230"/>
      <c r="JAH117" s="230"/>
      <c r="JAI117" s="230"/>
      <c r="JAJ117" s="230"/>
      <c r="JAK117" s="230"/>
      <c r="JAL117" s="230"/>
      <c r="JAM117" s="230"/>
      <c r="JAN117" s="230"/>
      <c r="JAO117" s="230"/>
      <c r="JAP117" s="230"/>
      <c r="JAQ117" s="230"/>
      <c r="JAR117" s="230"/>
      <c r="JAS117" s="230"/>
      <c r="JAT117" s="230"/>
      <c r="JAU117" s="230"/>
      <c r="JAV117" s="230"/>
      <c r="JAW117" s="230"/>
      <c r="JAX117" s="230"/>
      <c r="JAY117" s="230"/>
      <c r="JAZ117" s="230"/>
      <c r="JBA117" s="230"/>
      <c r="JBB117" s="230"/>
      <c r="JBC117" s="230"/>
      <c r="JBD117" s="230"/>
      <c r="JBE117" s="230"/>
      <c r="JBF117" s="230"/>
      <c r="JBG117" s="230"/>
      <c r="JBH117" s="230"/>
      <c r="JBI117" s="230"/>
      <c r="JBJ117" s="230"/>
      <c r="JBK117" s="230"/>
      <c r="JBL117" s="230"/>
      <c r="JBM117" s="230"/>
      <c r="JBN117" s="230"/>
      <c r="JBO117" s="230"/>
      <c r="JBP117" s="230"/>
      <c r="JBQ117" s="230"/>
      <c r="JBR117" s="230"/>
      <c r="JBS117" s="230"/>
      <c r="JBT117" s="230"/>
      <c r="JBU117" s="230"/>
      <c r="JBV117" s="230"/>
      <c r="JBW117" s="230"/>
      <c r="JBX117" s="230"/>
      <c r="JBY117" s="230"/>
      <c r="JBZ117" s="230"/>
      <c r="JCA117" s="230"/>
      <c r="JCB117" s="230"/>
      <c r="JCC117" s="230"/>
      <c r="JCD117" s="230"/>
      <c r="JCE117" s="230"/>
      <c r="JCF117" s="230"/>
      <c r="JCG117" s="230"/>
      <c r="JCH117" s="230"/>
      <c r="JCI117" s="230"/>
      <c r="JCJ117" s="230"/>
      <c r="JCK117" s="230"/>
      <c r="JCL117" s="230"/>
      <c r="JCM117" s="230"/>
      <c r="JCN117" s="230"/>
      <c r="JCO117" s="230"/>
      <c r="JCP117" s="230"/>
      <c r="JCQ117" s="230"/>
      <c r="JCR117" s="230"/>
      <c r="JCS117" s="230"/>
      <c r="JCT117" s="230"/>
      <c r="JCU117" s="230"/>
      <c r="JCV117" s="230"/>
      <c r="JCW117" s="230"/>
      <c r="JCX117" s="230"/>
      <c r="JCY117" s="230"/>
      <c r="JCZ117" s="230"/>
      <c r="JDA117" s="230"/>
      <c r="JDB117" s="230"/>
      <c r="JDC117" s="230"/>
      <c r="JDD117" s="230"/>
      <c r="JDE117" s="230"/>
      <c r="JDF117" s="230"/>
      <c r="JDG117" s="230"/>
      <c r="JDH117" s="230"/>
      <c r="JDI117" s="230"/>
      <c r="JDJ117" s="230"/>
      <c r="JDK117" s="230"/>
      <c r="JDL117" s="230"/>
      <c r="JDM117" s="230"/>
      <c r="JDN117" s="230"/>
      <c r="JDO117" s="230"/>
      <c r="JDP117" s="230"/>
      <c r="JDQ117" s="230"/>
      <c r="JDR117" s="230"/>
      <c r="JDS117" s="230"/>
      <c r="JDT117" s="230"/>
      <c r="JDU117" s="230"/>
      <c r="JDV117" s="230"/>
      <c r="JDW117" s="230"/>
      <c r="JDX117" s="230"/>
      <c r="JDY117" s="230"/>
      <c r="JDZ117" s="230"/>
      <c r="JEA117" s="230"/>
      <c r="JEB117" s="230"/>
      <c r="JEC117" s="230"/>
      <c r="JED117" s="230"/>
      <c r="JEE117" s="230"/>
      <c r="JEF117" s="230"/>
      <c r="JEG117" s="230"/>
      <c r="JEH117" s="230"/>
      <c r="JEI117" s="230"/>
      <c r="JEJ117" s="230"/>
      <c r="JEK117" s="230"/>
      <c r="JEL117" s="230"/>
      <c r="JEM117" s="230"/>
      <c r="JEN117" s="230"/>
      <c r="JEO117" s="230"/>
      <c r="JEP117" s="230"/>
      <c r="JEQ117" s="230"/>
      <c r="JER117" s="230"/>
      <c r="JES117" s="230"/>
      <c r="JET117" s="230"/>
      <c r="JEU117" s="230"/>
      <c r="JEV117" s="230"/>
      <c r="JEW117" s="230"/>
      <c r="JEX117" s="230"/>
      <c r="JEY117" s="230"/>
      <c r="JEZ117" s="230"/>
      <c r="JFA117" s="230"/>
      <c r="JFB117" s="230"/>
      <c r="JFC117" s="230"/>
      <c r="JFD117" s="230"/>
      <c r="JFE117" s="230"/>
      <c r="JFF117" s="230"/>
      <c r="JFG117" s="230"/>
      <c r="JFH117" s="230"/>
      <c r="JFI117" s="230"/>
      <c r="JFJ117" s="230"/>
      <c r="JFK117" s="230"/>
      <c r="JFL117" s="230"/>
      <c r="JFM117" s="230"/>
      <c r="JFN117" s="230"/>
      <c r="JFO117" s="230"/>
      <c r="JFP117" s="230"/>
      <c r="JFQ117" s="230"/>
      <c r="JFR117" s="230"/>
      <c r="JFS117" s="230"/>
      <c r="JFT117" s="230"/>
      <c r="JFU117" s="230"/>
      <c r="JFV117" s="230"/>
      <c r="JFW117" s="230"/>
      <c r="JFX117" s="230"/>
      <c r="JFY117" s="230"/>
      <c r="JFZ117" s="230"/>
      <c r="JGA117" s="230"/>
      <c r="JGB117" s="230"/>
      <c r="JGC117" s="230"/>
      <c r="JGD117" s="230"/>
      <c r="JGE117" s="230"/>
      <c r="JGF117" s="230"/>
      <c r="JGG117" s="230"/>
      <c r="JGH117" s="230"/>
      <c r="JGI117" s="230"/>
      <c r="JGJ117" s="230"/>
      <c r="JGK117" s="230"/>
      <c r="JGL117" s="230"/>
      <c r="JGM117" s="230"/>
      <c r="JGN117" s="230"/>
      <c r="JGO117" s="230"/>
      <c r="JGP117" s="230"/>
      <c r="JGQ117" s="230"/>
      <c r="JGR117" s="230"/>
      <c r="JGS117" s="230"/>
      <c r="JGT117" s="230"/>
      <c r="JGU117" s="230"/>
      <c r="JGV117" s="230"/>
      <c r="JGW117" s="230"/>
      <c r="JGX117" s="230"/>
      <c r="JGY117" s="230"/>
      <c r="JGZ117" s="230"/>
      <c r="JHA117" s="230"/>
      <c r="JHB117" s="230"/>
      <c r="JHC117" s="230"/>
      <c r="JHD117" s="230"/>
      <c r="JHE117" s="230"/>
      <c r="JHF117" s="230"/>
      <c r="JHG117" s="230"/>
      <c r="JHH117" s="230"/>
      <c r="JHI117" s="230"/>
      <c r="JHJ117" s="230"/>
      <c r="JHK117" s="230"/>
      <c r="JHL117" s="230"/>
      <c r="JHM117" s="230"/>
      <c r="JHN117" s="230"/>
      <c r="JHO117" s="230"/>
      <c r="JHP117" s="230"/>
      <c r="JHQ117" s="230"/>
      <c r="JHR117" s="230"/>
      <c r="JHS117" s="230"/>
      <c r="JHT117" s="230"/>
      <c r="JHU117" s="230"/>
      <c r="JHV117" s="230"/>
      <c r="JHW117" s="230"/>
      <c r="JHX117" s="230"/>
      <c r="JHY117" s="230"/>
      <c r="JHZ117" s="230"/>
      <c r="JIA117" s="230"/>
      <c r="JIB117" s="230"/>
      <c r="JIC117" s="230"/>
      <c r="JID117" s="230"/>
      <c r="JIE117" s="230"/>
      <c r="JIF117" s="230"/>
      <c r="JIG117" s="230"/>
      <c r="JIH117" s="230"/>
      <c r="JII117" s="230"/>
      <c r="JIJ117" s="230"/>
      <c r="JIK117" s="230"/>
      <c r="JIL117" s="230"/>
      <c r="JIM117" s="230"/>
      <c r="JIN117" s="230"/>
      <c r="JIO117" s="230"/>
      <c r="JIP117" s="230"/>
      <c r="JIQ117" s="230"/>
      <c r="JIR117" s="230"/>
      <c r="JIS117" s="230"/>
      <c r="JIT117" s="230"/>
      <c r="JIU117" s="230"/>
      <c r="JIV117" s="230"/>
      <c r="JIW117" s="230"/>
      <c r="JIX117" s="230"/>
      <c r="JIY117" s="230"/>
      <c r="JIZ117" s="230"/>
      <c r="JJA117" s="230"/>
      <c r="JJB117" s="230"/>
      <c r="JJC117" s="230"/>
      <c r="JJD117" s="230"/>
      <c r="JJE117" s="230"/>
      <c r="JJF117" s="230"/>
      <c r="JJG117" s="230"/>
      <c r="JJH117" s="230"/>
      <c r="JJI117" s="230"/>
      <c r="JJJ117" s="230"/>
      <c r="JJK117" s="230"/>
      <c r="JJL117" s="230"/>
      <c r="JJM117" s="230"/>
      <c r="JJN117" s="230"/>
      <c r="JJO117" s="230"/>
      <c r="JJP117" s="230"/>
      <c r="JJQ117" s="230"/>
      <c r="JJR117" s="230"/>
      <c r="JJS117" s="230"/>
      <c r="JJT117" s="230"/>
      <c r="JJU117" s="230"/>
      <c r="JJV117" s="230"/>
      <c r="JJW117" s="230"/>
      <c r="JJX117" s="230"/>
      <c r="JJY117" s="230"/>
      <c r="JJZ117" s="230"/>
      <c r="JKA117" s="230"/>
      <c r="JKB117" s="230"/>
      <c r="JKC117" s="230"/>
      <c r="JKD117" s="230"/>
      <c r="JKE117" s="230"/>
      <c r="JKF117" s="230"/>
      <c r="JKG117" s="230"/>
      <c r="JKH117" s="230"/>
      <c r="JKI117" s="230"/>
      <c r="JKJ117" s="230"/>
      <c r="JKK117" s="230"/>
      <c r="JKL117" s="230"/>
      <c r="JKM117" s="230"/>
      <c r="JKN117" s="230"/>
      <c r="JKO117" s="230"/>
      <c r="JKP117" s="230"/>
      <c r="JKQ117" s="230"/>
      <c r="JKR117" s="230"/>
      <c r="JKS117" s="230"/>
      <c r="JKT117" s="230"/>
      <c r="JKU117" s="230"/>
      <c r="JKV117" s="230"/>
      <c r="JKW117" s="230"/>
      <c r="JKX117" s="230"/>
      <c r="JKY117" s="230"/>
      <c r="JKZ117" s="230"/>
      <c r="JLA117" s="230"/>
      <c r="JLB117" s="230"/>
      <c r="JLC117" s="230"/>
      <c r="JLD117" s="230"/>
      <c r="JLE117" s="230"/>
      <c r="JLF117" s="230"/>
      <c r="JLG117" s="230"/>
      <c r="JLH117" s="230"/>
      <c r="JLI117" s="230"/>
      <c r="JLJ117" s="230"/>
      <c r="JLK117" s="230"/>
      <c r="JLL117" s="230"/>
      <c r="JLM117" s="230"/>
      <c r="JLN117" s="230"/>
      <c r="JLO117" s="230"/>
      <c r="JLP117" s="230"/>
      <c r="JLQ117" s="230"/>
      <c r="JLR117" s="230"/>
      <c r="JLS117" s="230"/>
      <c r="JLT117" s="230"/>
      <c r="JLU117" s="230"/>
      <c r="JLV117" s="230"/>
      <c r="JLW117" s="230"/>
      <c r="JLX117" s="230"/>
      <c r="JLY117" s="230"/>
      <c r="JLZ117" s="230"/>
      <c r="JMA117" s="230"/>
      <c r="JMB117" s="230"/>
      <c r="JMC117" s="230"/>
      <c r="JMD117" s="230"/>
      <c r="JME117" s="230"/>
      <c r="JMF117" s="230"/>
      <c r="JMG117" s="230"/>
      <c r="JMH117" s="230"/>
      <c r="JMI117" s="230"/>
      <c r="JMJ117" s="230"/>
      <c r="JMK117" s="230"/>
      <c r="JML117" s="230"/>
      <c r="JMM117" s="230"/>
      <c r="JMN117" s="230"/>
      <c r="JMO117" s="230"/>
      <c r="JMP117" s="230"/>
      <c r="JMQ117" s="230"/>
      <c r="JMR117" s="230"/>
      <c r="JMS117" s="230"/>
      <c r="JMT117" s="230"/>
      <c r="JMU117" s="230"/>
      <c r="JMV117" s="230"/>
      <c r="JMW117" s="230"/>
      <c r="JMX117" s="230"/>
      <c r="JMY117" s="230"/>
      <c r="JMZ117" s="230"/>
      <c r="JNA117" s="230"/>
      <c r="JNB117" s="230"/>
      <c r="JNC117" s="230"/>
      <c r="JND117" s="230"/>
      <c r="JNE117" s="230"/>
      <c r="JNF117" s="230"/>
      <c r="JNG117" s="230"/>
      <c r="JNH117" s="230"/>
      <c r="JNI117" s="230"/>
      <c r="JNJ117" s="230"/>
      <c r="JNK117" s="230"/>
      <c r="JNL117" s="230"/>
      <c r="JNM117" s="230"/>
      <c r="JNN117" s="230"/>
      <c r="JNO117" s="230"/>
      <c r="JNP117" s="230"/>
      <c r="JNQ117" s="230"/>
      <c r="JNR117" s="230"/>
      <c r="JNS117" s="230"/>
      <c r="JNT117" s="230"/>
      <c r="JNU117" s="230"/>
      <c r="JNV117" s="230"/>
      <c r="JNW117" s="230"/>
      <c r="JNX117" s="230"/>
      <c r="JNY117" s="230"/>
      <c r="JNZ117" s="230"/>
      <c r="JOA117" s="230"/>
      <c r="JOB117" s="230"/>
      <c r="JOC117" s="230"/>
      <c r="JOD117" s="230"/>
      <c r="JOE117" s="230"/>
      <c r="JOF117" s="230"/>
      <c r="JOG117" s="230"/>
      <c r="JOH117" s="230"/>
      <c r="JOI117" s="230"/>
      <c r="JOJ117" s="230"/>
      <c r="JOK117" s="230"/>
      <c r="JOL117" s="230"/>
      <c r="JOM117" s="230"/>
      <c r="JON117" s="230"/>
      <c r="JOO117" s="230"/>
      <c r="JOP117" s="230"/>
      <c r="JOQ117" s="230"/>
      <c r="JOR117" s="230"/>
      <c r="JOS117" s="230"/>
      <c r="JOT117" s="230"/>
      <c r="JOU117" s="230"/>
      <c r="JOV117" s="230"/>
      <c r="JOW117" s="230"/>
      <c r="JOX117" s="230"/>
      <c r="JOY117" s="230"/>
      <c r="JOZ117" s="230"/>
      <c r="JPA117" s="230"/>
      <c r="JPB117" s="230"/>
      <c r="JPC117" s="230"/>
      <c r="JPD117" s="230"/>
      <c r="JPE117" s="230"/>
      <c r="JPF117" s="230"/>
      <c r="JPG117" s="230"/>
      <c r="JPH117" s="230"/>
      <c r="JPI117" s="230"/>
      <c r="JPJ117" s="230"/>
      <c r="JPK117" s="230"/>
      <c r="JPL117" s="230"/>
      <c r="JPM117" s="230"/>
      <c r="JPN117" s="230"/>
      <c r="JPO117" s="230"/>
      <c r="JPP117" s="230"/>
      <c r="JPQ117" s="230"/>
      <c r="JPR117" s="230"/>
      <c r="JPS117" s="230"/>
      <c r="JPT117" s="230"/>
      <c r="JPU117" s="230"/>
      <c r="JPV117" s="230"/>
      <c r="JPW117" s="230"/>
      <c r="JPX117" s="230"/>
      <c r="JPY117" s="230"/>
      <c r="JPZ117" s="230"/>
      <c r="JQA117" s="230"/>
      <c r="JQB117" s="230"/>
      <c r="JQC117" s="230"/>
      <c r="JQD117" s="230"/>
      <c r="JQE117" s="230"/>
      <c r="JQF117" s="230"/>
      <c r="JQG117" s="230"/>
      <c r="JQH117" s="230"/>
      <c r="JQI117" s="230"/>
      <c r="JQJ117" s="230"/>
      <c r="JQK117" s="230"/>
      <c r="JQL117" s="230"/>
      <c r="JQM117" s="230"/>
      <c r="JQN117" s="230"/>
      <c r="JQO117" s="230"/>
      <c r="JQP117" s="230"/>
      <c r="JQQ117" s="230"/>
      <c r="JQR117" s="230"/>
      <c r="JQS117" s="230"/>
      <c r="JQT117" s="230"/>
      <c r="JQU117" s="230"/>
      <c r="JQV117" s="230"/>
      <c r="JQW117" s="230"/>
      <c r="JQX117" s="230"/>
      <c r="JQY117" s="230"/>
      <c r="JQZ117" s="230"/>
      <c r="JRA117" s="230"/>
      <c r="JRB117" s="230"/>
      <c r="JRC117" s="230"/>
      <c r="JRD117" s="230"/>
      <c r="JRE117" s="230"/>
      <c r="JRF117" s="230"/>
      <c r="JRG117" s="230"/>
      <c r="JRH117" s="230"/>
      <c r="JRI117" s="230"/>
      <c r="JRJ117" s="230"/>
      <c r="JRK117" s="230"/>
      <c r="JRL117" s="230"/>
      <c r="JRM117" s="230"/>
      <c r="JRN117" s="230"/>
      <c r="JRO117" s="230"/>
      <c r="JRP117" s="230"/>
      <c r="JRQ117" s="230"/>
      <c r="JRR117" s="230"/>
      <c r="JRS117" s="230"/>
      <c r="JRT117" s="230"/>
      <c r="JRU117" s="230"/>
      <c r="JRV117" s="230"/>
      <c r="JRW117" s="230"/>
      <c r="JRX117" s="230"/>
      <c r="JRY117" s="230"/>
      <c r="JRZ117" s="230"/>
      <c r="JSA117" s="230"/>
      <c r="JSB117" s="230"/>
      <c r="JSC117" s="230"/>
      <c r="JSD117" s="230"/>
      <c r="JSE117" s="230"/>
      <c r="JSF117" s="230"/>
      <c r="JSG117" s="230"/>
      <c r="JSH117" s="230"/>
      <c r="JSI117" s="230"/>
      <c r="JSJ117" s="230"/>
      <c r="JSK117" s="230"/>
      <c r="JSL117" s="230"/>
      <c r="JSM117" s="230"/>
      <c r="JSN117" s="230"/>
      <c r="JSO117" s="230"/>
      <c r="JSP117" s="230"/>
      <c r="JSQ117" s="230"/>
      <c r="JSR117" s="230"/>
      <c r="JSS117" s="230"/>
      <c r="JST117" s="230"/>
      <c r="JSU117" s="230"/>
      <c r="JSV117" s="230"/>
      <c r="JSW117" s="230"/>
      <c r="JSX117" s="230"/>
      <c r="JSY117" s="230"/>
      <c r="JSZ117" s="230"/>
      <c r="JTA117" s="230"/>
      <c r="JTB117" s="230"/>
      <c r="JTC117" s="230"/>
      <c r="JTD117" s="230"/>
      <c r="JTE117" s="230"/>
      <c r="JTF117" s="230"/>
      <c r="JTG117" s="230"/>
      <c r="JTH117" s="230"/>
      <c r="JTI117" s="230"/>
      <c r="JTJ117" s="230"/>
      <c r="JTK117" s="230"/>
      <c r="JTL117" s="230"/>
      <c r="JTM117" s="230"/>
      <c r="JTN117" s="230"/>
      <c r="JTO117" s="230"/>
      <c r="JTP117" s="230"/>
      <c r="JTQ117" s="230"/>
      <c r="JTR117" s="230"/>
      <c r="JTS117" s="230"/>
      <c r="JTT117" s="230"/>
      <c r="JTU117" s="230"/>
      <c r="JTV117" s="230"/>
      <c r="JTW117" s="230"/>
      <c r="JTX117" s="230"/>
      <c r="JTY117" s="230"/>
      <c r="JTZ117" s="230"/>
      <c r="JUA117" s="230"/>
      <c r="JUB117" s="230"/>
      <c r="JUC117" s="230"/>
      <c r="JUD117" s="230"/>
      <c r="JUE117" s="230"/>
      <c r="JUF117" s="230"/>
      <c r="JUG117" s="230"/>
      <c r="JUH117" s="230"/>
      <c r="JUI117" s="230"/>
      <c r="JUJ117" s="230"/>
      <c r="JUK117" s="230"/>
      <c r="JUL117" s="230"/>
      <c r="JUM117" s="230"/>
      <c r="JUN117" s="230"/>
      <c r="JUO117" s="230"/>
      <c r="JUP117" s="230"/>
      <c r="JUQ117" s="230"/>
      <c r="JUR117" s="230"/>
      <c r="JUS117" s="230"/>
      <c r="JUT117" s="230"/>
      <c r="JUU117" s="230"/>
      <c r="JUV117" s="230"/>
      <c r="JUW117" s="230"/>
      <c r="JUX117" s="230"/>
      <c r="JUY117" s="230"/>
      <c r="JUZ117" s="230"/>
      <c r="JVA117" s="230"/>
      <c r="JVB117" s="230"/>
      <c r="JVC117" s="230"/>
      <c r="JVD117" s="230"/>
      <c r="JVE117" s="230"/>
      <c r="JVF117" s="230"/>
      <c r="JVG117" s="230"/>
      <c r="JVH117" s="230"/>
      <c r="JVI117" s="230"/>
      <c r="JVJ117" s="230"/>
      <c r="JVK117" s="230"/>
      <c r="JVL117" s="230"/>
      <c r="JVM117" s="230"/>
      <c r="JVN117" s="230"/>
      <c r="JVO117" s="230"/>
      <c r="JVP117" s="230"/>
      <c r="JVQ117" s="230"/>
      <c r="JVR117" s="230"/>
      <c r="JVS117" s="230"/>
      <c r="JVT117" s="230"/>
      <c r="JVU117" s="230"/>
      <c r="JVV117" s="230"/>
      <c r="JVW117" s="230"/>
      <c r="JVX117" s="230"/>
      <c r="JVY117" s="230"/>
      <c r="JVZ117" s="230"/>
      <c r="JWA117" s="230"/>
      <c r="JWB117" s="230"/>
      <c r="JWC117" s="230"/>
      <c r="JWD117" s="230"/>
      <c r="JWE117" s="230"/>
      <c r="JWF117" s="230"/>
      <c r="JWG117" s="230"/>
      <c r="JWH117" s="230"/>
      <c r="JWI117" s="230"/>
      <c r="JWJ117" s="230"/>
      <c r="JWK117" s="230"/>
      <c r="JWL117" s="230"/>
      <c r="JWM117" s="230"/>
      <c r="JWN117" s="230"/>
      <c r="JWO117" s="230"/>
      <c r="JWP117" s="230"/>
      <c r="JWQ117" s="230"/>
      <c r="JWR117" s="230"/>
      <c r="JWS117" s="230"/>
      <c r="JWT117" s="230"/>
      <c r="JWU117" s="230"/>
      <c r="JWV117" s="230"/>
      <c r="JWW117" s="230"/>
      <c r="JWX117" s="230"/>
      <c r="JWY117" s="230"/>
      <c r="JWZ117" s="230"/>
      <c r="JXA117" s="230"/>
      <c r="JXB117" s="230"/>
      <c r="JXC117" s="230"/>
      <c r="JXD117" s="230"/>
      <c r="JXE117" s="230"/>
      <c r="JXF117" s="230"/>
      <c r="JXG117" s="230"/>
      <c r="JXH117" s="230"/>
      <c r="JXI117" s="230"/>
      <c r="JXJ117" s="230"/>
      <c r="JXK117" s="230"/>
      <c r="JXL117" s="230"/>
      <c r="JXM117" s="230"/>
      <c r="JXN117" s="230"/>
      <c r="JXO117" s="230"/>
      <c r="JXP117" s="230"/>
      <c r="JXQ117" s="230"/>
      <c r="JXR117" s="230"/>
      <c r="JXS117" s="230"/>
      <c r="JXT117" s="230"/>
      <c r="JXU117" s="230"/>
      <c r="JXV117" s="230"/>
      <c r="JXW117" s="230"/>
      <c r="JXX117" s="230"/>
      <c r="JXY117" s="230"/>
      <c r="JXZ117" s="230"/>
      <c r="JYA117" s="230"/>
      <c r="JYB117" s="230"/>
      <c r="JYC117" s="230"/>
      <c r="JYD117" s="230"/>
      <c r="JYE117" s="230"/>
      <c r="JYF117" s="230"/>
      <c r="JYG117" s="230"/>
      <c r="JYH117" s="230"/>
      <c r="JYI117" s="230"/>
      <c r="JYJ117" s="230"/>
      <c r="JYK117" s="230"/>
      <c r="JYL117" s="230"/>
      <c r="JYM117" s="230"/>
      <c r="JYN117" s="230"/>
      <c r="JYO117" s="230"/>
      <c r="JYP117" s="230"/>
      <c r="JYQ117" s="230"/>
      <c r="JYR117" s="230"/>
      <c r="JYS117" s="230"/>
      <c r="JYT117" s="230"/>
      <c r="JYU117" s="230"/>
      <c r="JYV117" s="230"/>
      <c r="JYW117" s="230"/>
      <c r="JYX117" s="230"/>
      <c r="JYY117" s="230"/>
      <c r="JYZ117" s="230"/>
      <c r="JZA117" s="230"/>
      <c r="JZB117" s="230"/>
      <c r="JZC117" s="230"/>
      <c r="JZD117" s="230"/>
      <c r="JZE117" s="230"/>
      <c r="JZF117" s="230"/>
      <c r="JZG117" s="230"/>
      <c r="JZH117" s="230"/>
      <c r="JZI117" s="230"/>
      <c r="JZJ117" s="230"/>
      <c r="JZK117" s="230"/>
      <c r="JZL117" s="230"/>
      <c r="JZM117" s="230"/>
      <c r="JZN117" s="230"/>
      <c r="JZO117" s="230"/>
      <c r="JZP117" s="230"/>
      <c r="JZQ117" s="230"/>
      <c r="JZR117" s="230"/>
      <c r="JZS117" s="230"/>
      <c r="JZT117" s="230"/>
      <c r="JZU117" s="230"/>
      <c r="JZV117" s="230"/>
      <c r="JZW117" s="230"/>
      <c r="JZX117" s="230"/>
      <c r="JZY117" s="230"/>
      <c r="JZZ117" s="230"/>
      <c r="KAA117" s="230"/>
      <c r="KAB117" s="230"/>
      <c r="KAC117" s="230"/>
      <c r="KAD117" s="230"/>
      <c r="KAE117" s="230"/>
      <c r="KAF117" s="230"/>
      <c r="KAG117" s="230"/>
      <c r="KAH117" s="230"/>
      <c r="KAI117" s="230"/>
      <c r="KAJ117" s="230"/>
      <c r="KAK117" s="230"/>
      <c r="KAL117" s="230"/>
      <c r="KAM117" s="230"/>
      <c r="KAN117" s="230"/>
      <c r="KAO117" s="230"/>
      <c r="KAP117" s="230"/>
      <c r="KAQ117" s="230"/>
      <c r="KAR117" s="230"/>
      <c r="KAS117" s="230"/>
      <c r="KAT117" s="230"/>
      <c r="KAU117" s="230"/>
      <c r="KAV117" s="230"/>
      <c r="KAW117" s="230"/>
      <c r="KAX117" s="230"/>
      <c r="KAY117" s="230"/>
      <c r="KAZ117" s="230"/>
      <c r="KBA117" s="230"/>
      <c r="KBB117" s="230"/>
      <c r="KBC117" s="230"/>
      <c r="KBD117" s="230"/>
      <c r="KBE117" s="230"/>
      <c r="KBF117" s="230"/>
      <c r="KBG117" s="230"/>
      <c r="KBH117" s="230"/>
      <c r="KBI117" s="230"/>
      <c r="KBJ117" s="230"/>
      <c r="KBK117" s="230"/>
      <c r="KBL117" s="230"/>
      <c r="KBM117" s="230"/>
      <c r="KBN117" s="230"/>
      <c r="KBO117" s="230"/>
      <c r="KBP117" s="230"/>
      <c r="KBQ117" s="230"/>
      <c r="KBR117" s="230"/>
      <c r="KBS117" s="230"/>
      <c r="KBT117" s="230"/>
      <c r="KBU117" s="230"/>
      <c r="KBV117" s="230"/>
      <c r="KBW117" s="230"/>
      <c r="KBX117" s="230"/>
      <c r="KBY117" s="230"/>
      <c r="KBZ117" s="230"/>
      <c r="KCA117" s="230"/>
      <c r="KCB117" s="230"/>
      <c r="KCC117" s="230"/>
      <c r="KCD117" s="230"/>
      <c r="KCE117" s="230"/>
      <c r="KCF117" s="230"/>
      <c r="KCG117" s="230"/>
      <c r="KCH117" s="230"/>
      <c r="KCI117" s="230"/>
      <c r="KCJ117" s="230"/>
      <c r="KCK117" s="230"/>
      <c r="KCL117" s="230"/>
      <c r="KCM117" s="230"/>
      <c r="KCN117" s="230"/>
      <c r="KCO117" s="230"/>
      <c r="KCP117" s="230"/>
      <c r="KCQ117" s="230"/>
      <c r="KCR117" s="230"/>
      <c r="KCS117" s="230"/>
      <c r="KCT117" s="230"/>
      <c r="KCU117" s="230"/>
      <c r="KCV117" s="230"/>
      <c r="KCW117" s="230"/>
      <c r="KCX117" s="230"/>
      <c r="KCY117" s="230"/>
      <c r="KCZ117" s="230"/>
      <c r="KDA117" s="230"/>
      <c r="KDB117" s="230"/>
      <c r="KDC117" s="230"/>
      <c r="KDD117" s="230"/>
      <c r="KDE117" s="230"/>
      <c r="KDF117" s="230"/>
      <c r="KDG117" s="230"/>
      <c r="KDH117" s="230"/>
      <c r="KDI117" s="230"/>
      <c r="KDJ117" s="230"/>
      <c r="KDK117" s="230"/>
      <c r="KDL117" s="230"/>
      <c r="KDM117" s="230"/>
      <c r="KDN117" s="230"/>
      <c r="KDO117" s="230"/>
      <c r="KDP117" s="230"/>
      <c r="KDQ117" s="230"/>
      <c r="KDR117" s="230"/>
      <c r="KDS117" s="230"/>
      <c r="KDT117" s="230"/>
      <c r="KDU117" s="230"/>
      <c r="KDV117" s="230"/>
      <c r="KDW117" s="230"/>
      <c r="KDX117" s="230"/>
      <c r="KDY117" s="230"/>
      <c r="KDZ117" s="230"/>
      <c r="KEA117" s="230"/>
      <c r="KEB117" s="230"/>
      <c r="KEC117" s="230"/>
      <c r="KED117" s="230"/>
      <c r="KEE117" s="230"/>
      <c r="KEF117" s="230"/>
      <c r="KEG117" s="230"/>
      <c r="KEH117" s="230"/>
      <c r="KEI117" s="230"/>
      <c r="KEJ117" s="230"/>
      <c r="KEK117" s="230"/>
      <c r="KEL117" s="230"/>
      <c r="KEM117" s="230"/>
      <c r="KEN117" s="230"/>
      <c r="KEO117" s="230"/>
      <c r="KEP117" s="230"/>
      <c r="KEQ117" s="230"/>
      <c r="KER117" s="230"/>
      <c r="KES117" s="230"/>
      <c r="KET117" s="230"/>
      <c r="KEU117" s="230"/>
      <c r="KEV117" s="230"/>
      <c r="KEW117" s="230"/>
      <c r="KEX117" s="230"/>
      <c r="KEY117" s="230"/>
      <c r="KEZ117" s="230"/>
      <c r="KFA117" s="230"/>
      <c r="KFB117" s="230"/>
      <c r="KFC117" s="230"/>
      <c r="KFD117" s="230"/>
      <c r="KFE117" s="230"/>
      <c r="KFF117" s="230"/>
      <c r="KFG117" s="230"/>
      <c r="KFH117" s="230"/>
      <c r="KFI117" s="230"/>
      <c r="KFJ117" s="230"/>
      <c r="KFK117" s="230"/>
      <c r="KFL117" s="230"/>
      <c r="KFM117" s="230"/>
      <c r="KFN117" s="230"/>
      <c r="KFO117" s="230"/>
      <c r="KFP117" s="230"/>
      <c r="KFQ117" s="230"/>
      <c r="KFR117" s="230"/>
      <c r="KFS117" s="230"/>
      <c r="KFT117" s="230"/>
      <c r="KFU117" s="230"/>
      <c r="KFV117" s="230"/>
      <c r="KFW117" s="230"/>
      <c r="KFX117" s="230"/>
      <c r="KFY117" s="230"/>
      <c r="KFZ117" s="230"/>
      <c r="KGA117" s="230"/>
      <c r="KGB117" s="230"/>
      <c r="KGC117" s="230"/>
      <c r="KGD117" s="230"/>
      <c r="KGE117" s="230"/>
      <c r="KGF117" s="230"/>
      <c r="KGG117" s="230"/>
      <c r="KGH117" s="230"/>
      <c r="KGI117" s="230"/>
      <c r="KGJ117" s="230"/>
      <c r="KGK117" s="230"/>
      <c r="KGL117" s="230"/>
      <c r="KGM117" s="230"/>
      <c r="KGN117" s="230"/>
      <c r="KGO117" s="230"/>
      <c r="KGP117" s="230"/>
      <c r="KGQ117" s="230"/>
      <c r="KGR117" s="230"/>
      <c r="KGS117" s="230"/>
      <c r="KGT117" s="230"/>
      <c r="KGU117" s="230"/>
      <c r="KGV117" s="230"/>
      <c r="KGW117" s="230"/>
      <c r="KGX117" s="230"/>
      <c r="KGY117" s="230"/>
      <c r="KGZ117" s="230"/>
      <c r="KHA117" s="230"/>
      <c r="KHB117" s="230"/>
      <c r="KHC117" s="230"/>
      <c r="KHD117" s="230"/>
      <c r="KHE117" s="230"/>
      <c r="KHF117" s="230"/>
      <c r="KHG117" s="230"/>
      <c r="KHH117" s="230"/>
      <c r="KHI117" s="230"/>
      <c r="KHJ117" s="230"/>
      <c r="KHK117" s="230"/>
      <c r="KHL117" s="230"/>
      <c r="KHM117" s="230"/>
      <c r="KHN117" s="230"/>
      <c r="KHO117" s="230"/>
      <c r="KHP117" s="230"/>
      <c r="KHQ117" s="230"/>
      <c r="KHR117" s="230"/>
      <c r="KHS117" s="230"/>
      <c r="KHT117" s="230"/>
      <c r="KHU117" s="230"/>
      <c r="KHV117" s="230"/>
      <c r="KHW117" s="230"/>
      <c r="KHX117" s="230"/>
      <c r="KHY117" s="230"/>
      <c r="KHZ117" s="230"/>
      <c r="KIA117" s="230"/>
      <c r="KIB117" s="230"/>
      <c r="KIC117" s="230"/>
      <c r="KID117" s="230"/>
      <c r="KIE117" s="230"/>
      <c r="KIF117" s="230"/>
      <c r="KIG117" s="230"/>
      <c r="KIH117" s="230"/>
      <c r="KII117" s="230"/>
      <c r="KIJ117" s="230"/>
      <c r="KIK117" s="230"/>
      <c r="KIL117" s="230"/>
      <c r="KIM117" s="230"/>
      <c r="KIN117" s="230"/>
      <c r="KIO117" s="230"/>
      <c r="KIP117" s="230"/>
      <c r="KIQ117" s="230"/>
      <c r="KIR117" s="230"/>
      <c r="KIS117" s="230"/>
      <c r="KIT117" s="230"/>
      <c r="KIU117" s="230"/>
      <c r="KIV117" s="230"/>
      <c r="KIW117" s="230"/>
      <c r="KIX117" s="230"/>
      <c r="KIY117" s="230"/>
      <c r="KIZ117" s="230"/>
      <c r="KJA117" s="230"/>
      <c r="KJB117" s="230"/>
      <c r="KJC117" s="230"/>
      <c r="KJD117" s="230"/>
      <c r="KJE117" s="230"/>
      <c r="KJF117" s="230"/>
      <c r="KJG117" s="230"/>
      <c r="KJH117" s="230"/>
      <c r="KJI117" s="230"/>
      <c r="KJJ117" s="230"/>
      <c r="KJK117" s="230"/>
      <c r="KJL117" s="230"/>
      <c r="KJM117" s="230"/>
      <c r="KJN117" s="230"/>
      <c r="KJO117" s="230"/>
      <c r="KJP117" s="230"/>
      <c r="KJQ117" s="230"/>
      <c r="KJR117" s="230"/>
      <c r="KJS117" s="230"/>
      <c r="KJT117" s="230"/>
      <c r="KJU117" s="230"/>
      <c r="KJV117" s="230"/>
      <c r="KJW117" s="230"/>
      <c r="KJX117" s="230"/>
      <c r="KJY117" s="230"/>
      <c r="KJZ117" s="230"/>
      <c r="KKA117" s="230"/>
      <c r="KKB117" s="230"/>
      <c r="KKC117" s="230"/>
      <c r="KKD117" s="230"/>
      <c r="KKE117" s="230"/>
      <c r="KKF117" s="230"/>
      <c r="KKG117" s="230"/>
      <c r="KKH117" s="230"/>
      <c r="KKI117" s="230"/>
      <c r="KKJ117" s="230"/>
      <c r="KKK117" s="230"/>
      <c r="KKL117" s="230"/>
      <c r="KKM117" s="230"/>
      <c r="KKN117" s="230"/>
      <c r="KKO117" s="230"/>
      <c r="KKP117" s="230"/>
      <c r="KKQ117" s="230"/>
      <c r="KKR117" s="230"/>
      <c r="KKS117" s="230"/>
      <c r="KKT117" s="230"/>
      <c r="KKU117" s="230"/>
      <c r="KKV117" s="230"/>
      <c r="KKW117" s="230"/>
      <c r="KKX117" s="230"/>
      <c r="KKY117" s="230"/>
      <c r="KKZ117" s="230"/>
      <c r="KLA117" s="230"/>
      <c r="KLB117" s="230"/>
      <c r="KLC117" s="230"/>
      <c r="KLD117" s="230"/>
      <c r="KLE117" s="230"/>
      <c r="KLF117" s="230"/>
      <c r="KLG117" s="230"/>
      <c r="KLH117" s="230"/>
      <c r="KLI117" s="230"/>
      <c r="KLJ117" s="230"/>
      <c r="KLK117" s="230"/>
      <c r="KLL117" s="230"/>
      <c r="KLM117" s="230"/>
      <c r="KLN117" s="230"/>
      <c r="KLO117" s="230"/>
      <c r="KLP117" s="230"/>
      <c r="KLQ117" s="230"/>
      <c r="KLR117" s="230"/>
      <c r="KLS117" s="230"/>
      <c r="KLT117" s="230"/>
      <c r="KLU117" s="230"/>
      <c r="KLV117" s="230"/>
      <c r="KLW117" s="230"/>
      <c r="KLX117" s="230"/>
      <c r="KLY117" s="230"/>
      <c r="KLZ117" s="230"/>
      <c r="KMA117" s="230"/>
      <c r="KMB117" s="230"/>
      <c r="KMC117" s="230"/>
      <c r="KMD117" s="230"/>
      <c r="KME117" s="230"/>
      <c r="KMF117" s="230"/>
      <c r="KMG117" s="230"/>
      <c r="KMH117" s="230"/>
      <c r="KMI117" s="230"/>
      <c r="KMJ117" s="230"/>
      <c r="KMK117" s="230"/>
      <c r="KML117" s="230"/>
      <c r="KMM117" s="230"/>
      <c r="KMN117" s="230"/>
      <c r="KMO117" s="230"/>
      <c r="KMP117" s="230"/>
      <c r="KMQ117" s="230"/>
      <c r="KMR117" s="230"/>
      <c r="KMS117" s="230"/>
      <c r="KMT117" s="230"/>
      <c r="KMU117" s="230"/>
      <c r="KMV117" s="230"/>
      <c r="KMW117" s="230"/>
      <c r="KMX117" s="230"/>
      <c r="KMY117" s="230"/>
      <c r="KMZ117" s="230"/>
      <c r="KNA117" s="230"/>
      <c r="KNB117" s="230"/>
      <c r="KNC117" s="230"/>
      <c r="KND117" s="230"/>
      <c r="KNE117" s="230"/>
      <c r="KNF117" s="230"/>
      <c r="KNG117" s="230"/>
      <c r="KNH117" s="230"/>
      <c r="KNI117" s="230"/>
      <c r="KNJ117" s="230"/>
      <c r="KNK117" s="230"/>
      <c r="KNL117" s="230"/>
      <c r="KNM117" s="230"/>
      <c r="KNN117" s="230"/>
      <c r="KNO117" s="230"/>
      <c r="KNP117" s="230"/>
      <c r="KNQ117" s="230"/>
      <c r="KNR117" s="230"/>
      <c r="KNS117" s="230"/>
      <c r="KNT117" s="230"/>
      <c r="KNU117" s="230"/>
      <c r="KNV117" s="230"/>
      <c r="KNW117" s="230"/>
      <c r="KNX117" s="230"/>
      <c r="KNY117" s="230"/>
      <c r="KNZ117" s="230"/>
      <c r="KOA117" s="230"/>
      <c r="KOB117" s="230"/>
      <c r="KOC117" s="230"/>
      <c r="KOD117" s="230"/>
      <c r="KOE117" s="230"/>
      <c r="KOF117" s="230"/>
      <c r="KOG117" s="230"/>
      <c r="KOH117" s="230"/>
      <c r="KOI117" s="230"/>
      <c r="KOJ117" s="230"/>
      <c r="KOK117" s="230"/>
      <c r="KOL117" s="230"/>
      <c r="KOM117" s="230"/>
      <c r="KON117" s="230"/>
      <c r="KOO117" s="230"/>
      <c r="KOP117" s="230"/>
      <c r="KOQ117" s="230"/>
      <c r="KOR117" s="230"/>
      <c r="KOS117" s="230"/>
      <c r="KOT117" s="230"/>
      <c r="KOU117" s="230"/>
      <c r="KOV117" s="230"/>
      <c r="KOW117" s="230"/>
      <c r="KOX117" s="230"/>
      <c r="KOY117" s="230"/>
      <c r="KOZ117" s="230"/>
      <c r="KPA117" s="230"/>
      <c r="KPB117" s="230"/>
      <c r="KPC117" s="230"/>
      <c r="KPD117" s="230"/>
      <c r="KPE117" s="230"/>
      <c r="KPF117" s="230"/>
      <c r="KPG117" s="230"/>
      <c r="KPH117" s="230"/>
      <c r="KPI117" s="230"/>
      <c r="KPJ117" s="230"/>
      <c r="KPK117" s="230"/>
      <c r="KPL117" s="230"/>
      <c r="KPM117" s="230"/>
      <c r="KPN117" s="230"/>
      <c r="KPO117" s="230"/>
      <c r="KPP117" s="230"/>
      <c r="KPQ117" s="230"/>
      <c r="KPR117" s="230"/>
      <c r="KPS117" s="230"/>
      <c r="KPT117" s="230"/>
      <c r="KPU117" s="230"/>
      <c r="KPV117" s="230"/>
      <c r="KPW117" s="230"/>
      <c r="KPX117" s="230"/>
      <c r="KPY117" s="230"/>
      <c r="KPZ117" s="230"/>
      <c r="KQA117" s="230"/>
      <c r="KQB117" s="230"/>
      <c r="KQC117" s="230"/>
      <c r="KQD117" s="230"/>
      <c r="KQE117" s="230"/>
      <c r="KQF117" s="230"/>
      <c r="KQG117" s="230"/>
      <c r="KQH117" s="230"/>
      <c r="KQI117" s="230"/>
      <c r="KQJ117" s="230"/>
      <c r="KQK117" s="230"/>
      <c r="KQL117" s="230"/>
      <c r="KQM117" s="230"/>
      <c r="KQN117" s="230"/>
      <c r="KQO117" s="230"/>
      <c r="KQP117" s="230"/>
      <c r="KQQ117" s="230"/>
      <c r="KQR117" s="230"/>
      <c r="KQS117" s="230"/>
      <c r="KQT117" s="230"/>
      <c r="KQU117" s="230"/>
      <c r="KQV117" s="230"/>
      <c r="KQW117" s="230"/>
      <c r="KQX117" s="230"/>
      <c r="KQY117" s="230"/>
      <c r="KQZ117" s="230"/>
      <c r="KRA117" s="230"/>
      <c r="KRB117" s="230"/>
      <c r="KRC117" s="230"/>
      <c r="KRD117" s="230"/>
      <c r="KRE117" s="230"/>
      <c r="KRF117" s="230"/>
      <c r="KRG117" s="230"/>
      <c r="KRH117" s="230"/>
      <c r="KRI117" s="230"/>
      <c r="KRJ117" s="230"/>
      <c r="KRK117" s="230"/>
      <c r="KRL117" s="230"/>
      <c r="KRM117" s="230"/>
      <c r="KRN117" s="230"/>
      <c r="KRO117" s="230"/>
      <c r="KRP117" s="230"/>
      <c r="KRQ117" s="230"/>
      <c r="KRR117" s="230"/>
      <c r="KRS117" s="230"/>
      <c r="KRT117" s="230"/>
      <c r="KRU117" s="230"/>
      <c r="KRV117" s="230"/>
      <c r="KRW117" s="230"/>
      <c r="KRX117" s="230"/>
      <c r="KRY117" s="230"/>
      <c r="KRZ117" s="230"/>
      <c r="KSA117" s="230"/>
      <c r="KSB117" s="230"/>
      <c r="KSC117" s="230"/>
      <c r="KSD117" s="230"/>
      <c r="KSE117" s="230"/>
      <c r="KSF117" s="230"/>
      <c r="KSG117" s="230"/>
      <c r="KSH117" s="230"/>
      <c r="KSI117" s="230"/>
      <c r="KSJ117" s="230"/>
      <c r="KSK117" s="230"/>
      <c r="KSL117" s="230"/>
      <c r="KSM117" s="230"/>
      <c r="KSN117" s="230"/>
      <c r="KSO117" s="230"/>
      <c r="KSP117" s="230"/>
      <c r="KSQ117" s="230"/>
      <c r="KSR117" s="230"/>
      <c r="KSS117" s="230"/>
      <c r="KST117" s="230"/>
      <c r="KSU117" s="230"/>
      <c r="KSV117" s="230"/>
      <c r="KSW117" s="230"/>
      <c r="KSX117" s="230"/>
      <c r="KSY117" s="230"/>
      <c r="KSZ117" s="230"/>
      <c r="KTA117" s="230"/>
      <c r="KTB117" s="230"/>
      <c r="KTC117" s="230"/>
      <c r="KTD117" s="230"/>
      <c r="KTE117" s="230"/>
      <c r="KTF117" s="230"/>
      <c r="KTG117" s="230"/>
      <c r="KTH117" s="230"/>
      <c r="KTI117" s="230"/>
      <c r="KTJ117" s="230"/>
      <c r="KTK117" s="230"/>
      <c r="KTL117" s="230"/>
      <c r="KTM117" s="230"/>
      <c r="KTN117" s="230"/>
      <c r="KTO117" s="230"/>
      <c r="KTP117" s="230"/>
      <c r="KTQ117" s="230"/>
      <c r="KTR117" s="230"/>
      <c r="KTS117" s="230"/>
      <c r="KTT117" s="230"/>
      <c r="KTU117" s="230"/>
      <c r="KTV117" s="230"/>
      <c r="KTW117" s="230"/>
      <c r="KTX117" s="230"/>
      <c r="KTY117" s="230"/>
      <c r="KTZ117" s="230"/>
      <c r="KUA117" s="230"/>
      <c r="KUB117" s="230"/>
      <c r="KUC117" s="230"/>
      <c r="KUD117" s="230"/>
      <c r="KUE117" s="230"/>
      <c r="KUF117" s="230"/>
      <c r="KUG117" s="230"/>
      <c r="KUH117" s="230"/>
      <c r="KUI117" s="230"/>
      <c r="KUJ117" s="230"/>
      <c r="KUK117" s="230"/>
      <c r="KUL117" s="230"/>
      <c r="KUM117" s="230"/>
      <c r="KUN117" s="230"/>
      <c r="KUO117" s="230"/>
      <c r="KUP117" s="230"/>
      <c r="KUQ117" s="230"/>
      <c r="KUR117" s="230"/>
      <c r="KUS117" s="230"/>
      <c r="KUT117" s="230"/>
      <c r="KUU117" s="230"/>
      <c r="KUV117" s="230"/>
      <c r="KUW117" s="230"/>
      <c r="KUX117" s="230"/>
      <c r="KUY117" s="230"/>
      <c r="KUZ117" s="230"/>
      <c r="KVA117" s="230"/>
      <c r="KVB117" s="230"/>
      <c r="KVC117" s="230"/>
      <c r="KVD117" s="230"/>
      <c r="KVE117" s="230"/>
      <c r="KVF117" s="230"/>
      <c r="KVG117" s="230"/>
      <c r="KVH117" s="230"/>
      <c r="KVI117" s="230"/>
      <c r="KVJ117" s="230"/>
      <c r="KVK117" s="230"/>
      <c r="KVL117" s="230"/>
      <c r="KVM117" s="230"/>
      <c r="KVN117" s="230"/>
      <c r="KVO117" s="230"/>
      <c r="KVP117" s="230"/>
      <c r="KVQ117" s="230"/>
      <c r="KVR117" s="230"/>
      <c r="KVS117" s="230"/>
      <c r="KVT117" s="230"/>
      <c r="KVU117" s="230"/>
      <c r="KVV117" s="230"/>
      <c r="KVW117" s="230"/>
      <c r="KVX117" s="230"/>
      <c r="KVY117" s="230"/>
      <c r="KVZ117" s="230"/>
      <c r="KWA117" s="230"/>
      <c r="KWB117" s="230"/>
      <c r="KWC117" s="230"/>
      <c r="KWD117" s="230"/>
      <c r="KWE117" s="230"/>
      <c r="KWF117" s="230"/>
      <c r="KWG117" s="230"/>
      <c r="KWH117" s="230"/>
      <c r="KWI117" s="230"/>
      <c r="KWJ117" s="230"/>
      <c r="KWK117" s="230"/>
      <c r="KWL117" s="230"/>
      <c r="KWM117" s="230"/>
      <c r="KWN117" s="230"/>
      <c r="KWO117" s="230"/>
      <c r="KWP117" s="230"/>
      <c r="KWQ117" s="230"/>
      <c r="KWR117" s="230"/>
      <c r="KWS117" s="230"/>
      <c r="KWT117" s="230"/>
      <c r="KWU117" s="230"/>
      <c r="KWV117" s="230"/>
      <c r="KWW117" s="230"/>
      <c r="KWX117" s="230"/>
      <c r="KWY117" s="230"/>
      <c r="KWZ117" s="230"/>
      <c r="KXA117" s="230"/>
      <c r="KXB117" s="230"/>
      <c r="KXC117" s="230"/>
      <c r="KXD117" s="230"/>
      <c r="KXE117" s="230"/>
      <c r="KXF117" s="230"/>
      <c r="KXG117" s="230"/>
      <c r="KXH117" s="230"/>
      <c r="KXI117" s="230"/>
      <c r="KXJ117" s="230"/>
      <c r="KXK117" s="230"/>
      <c r="KXL117" s="230"/>
      <c r="KXM117" s="230"/>
      <c r="KXN117" s="230"/>
      <c r="KXO117" s="230"/>
      <c r="KXP117" s="230"/>
      <c r="KXQ117" s="230"/>
      <c r="KXR117" s="230"/>
      <c r="KXS117" s="230"/>
      <c r="KXT117" s="230"/>
      <c r="KXU117" s="230"/>
      <c r="KXV117" s="230"/>
      <c r="KXW117" s="230"/>
      <c r="KXX117" s="230"/>
      <c r="KXY117" s="230"/>
      <c r="KXZ117" s="230"/>
      <c r="KYA117" s="230"/>
      <c r="KYB117" s="230"/>
      <c r="KYC117" s="230"/>
      <c r="KYD117" s="230"/>
      <c r="KYE117" s="230"/>
      <c r="KYF117" s="230"/>
      <c r="KYG117" s="230"/>
      <c r="KYH117" s="230"/>
      <c r="KYI117" s="230"/>
      <c r="KYJ117" s="230"/>
      <c r="KYK117" s="230"/>
      <c r="KYL117" s="230"/>
      <c r="KYM117" s="230"/>
      <c r="KYN117" s="230"/>
      <c r="KYO117" s="230"/>
      <c r="KYP117" s="230"/>
      <c r="KYQ117" s="230"/>
      <c r="KYR117" s="230"/>
      <c r="KYS117" s="230"/>
      <c r="KYT117" s="230"/>
      <c r="KYU117" s="230"/>
      <c r="KYV117" s="230"/>
      <c r="KYW117" s="230"/>
      <c r="KYX117" s="230"/>
      <c r="KYY117" s="230"/>
      <c r="KYZ117" s="230"/>
      <c r="KZA117" s="230"/>
      <c r="KZB117" s="230"/>
      <c r="KZC117" s="230"/>
      <c r="KZD117" s="230"/>
      <c r="KZE117" s="230"/>
      <c r="KZF117" s="230"/>
      <c r="KZG117" s="230"/>
      <c r="KZH117" s="230"/>
      <c r="KZI117" s="230"/>
      <c r="KZJ117" s="230"/>
      <c r="KZK117" s="230"/>
      <c r="KZL117" s="230"/>
      <c r="KZM117" s="230"/>
      <c r="KZN117" s="230"/>
      <c r="KZO117" s="230"/>
      <c r="KZP117" s="230"/>
      <c r="KZQ117" s="230"/>
      <c r="KZR117" s="230"/>
      <c r="KZS117" s="230"/>
      <c r="KZT117" s="230"/>
      <c r="KZU117" s="230"/>
      <c r="KZV117" s="230"/>
      <c r="KZW117" s="230"/>
      <c r="KZX117" s="230"/>
      <c r="KZY117" s="230"/>
      <c r="KZZ117" s="230"/>
      <c r="LAA117" s="230"/>
      <c r="LAB117" s="230"/>
      <c r="LAC117" s="230"/>
      <c r="LAD117" s="230"/>
      <c r="LAE117" s="230"/>
      <c r="LAF117" s="230"/>
      <c r="LAG117" s="230"/>
      <c r="LAH117" s="230"/>
      <c r="LAI117" s="230"/>
      <c r="LAJ117" s="230"/>
      <c r="LAK117" s="230"/>
      <c r="LAL117" s="230"/>
      <c r="LAM117" s="230"/>
      <c r="LAN117" s="230"/>
      <c r="LAO117" s="230"/>
      <c r="LAP117" s="230"/>
      <c r="LAQ117" s="230"/>
      <c r="LAR117" s="230"/>
      <c r="LAS117" s="230"/>
      <c r="LAT117" s="230"/>
      <c r="LAU117" s="230"/>
      <c r="LAV117" s="230"/>
      <c r="LAW117" s="230"/>
      <c r="LAX117" s="230"/>
      <c r="LAY117" s="230"/>
      <c r="LAZ117" s="230"/>
      <c r="LBA117" s="230"/>
      <c r="LBB117" s="230"/>
      <c r="LBC117" s="230"/>
      <c r="LBD117" s="230"/>
      <c r="LBE117" s="230"/>
      <c r="LBF117" s="230"/>
      <c r="LBG117" s="230"/>
      <c r="LBH117" s="230"/>
      <c r="LBI117" s="230"/>
      <c r="LBJ117" s="230"/>
      <c r="LBK117" s="230"/>
      <c r="LBL117" s="230"/>
      <c r="LBM117" s="230"/>
      <c r="LBN117" s="230"/>
      <c r="LBO117" s="230"/>
      <c r="LBP117" s="230"/>
      <c r="LBQ117" s="230"/>
      <c r="LBR117" s="230"/>
      <c r="LBS117" s="230"/>
      <c r="LBT117" s="230"/>
      <c r="LBU117" s="230"/>
      <c r="LBV117" s="230"/>
      <c r="LBW117" s="230"/>
      <c r="LBX117" s="230"/>
      <c r="LBY117" s="230"/>
      <c r="LBZ117" s="230"/>
      <c r="LCA117" s="230"/>
      <c r="LCB117" s="230"/>
      <c r="LCC117" s="230"/>
      <c r="LCD117" s="230"/>
      <c r="LCE117" s="230"/>
      <c r="LCF117" s="230"/>
      <c r="LCG117" s="230"/>
      <c r="LCH117" s="230"/>
      <c r="LCI117" s="230"/>
      <c r="LCJ117" s="230"/>
      <c r="LCK117" s="230"/>
      <c r="LCL117" s="230"/>
      <c r="LCM117" s="230"/>
      <c r="LCN117" s="230"/>
      <c r="LCO117" s="230"/>
      <c r="LCP117" s="230"/>
      <c r="LCQ117" s="230"/>
      <c r="LCR117" s="230"/>
      <c r="LCS117" s="230"/>
      <c r="LCT117" s="230"/>
      <c r="LCU117" s="230"/>
      <c r="LCV117" s="230"/>
      <c r="LCW117" s="230"/>
      <c r="LCX117" s="230"/>
      <c r="LCY117" s="230"/>
      <c r="LCZ117" s="230"/>
      <c r="LDA117" s="230"/>
      <c r="LDB117" s="230"/>
      <c r="LDC117" s="230"/>
      <c r="LDD117" s="230"/>
      <c r="LDE117" s="230"/>
      <c r="LDF117" s="230"/>
      <c r="LDG117" s="230"/>
      <c r="LDH117" s="230"/>
      <c r="LDI117" s="230"/>
      <c r="LDJ117" s="230"/>
      <c r="LDK117" s="230"/>
      <c r="LDL117" s="230"/>
      <c r="LDM117" s="230"/>
      <c r="LDN117" s="230"/>
      <c r="LDO117" s="230"/>
      <c r="LDP117" s="230"/>
      <c r="LDQ117" s="230"/>
      <c r="LDR117" s="230"/>
      <c r="LDS117" s="230"/>
      <c r="LDT117" s="230"/>
      <c r="LDU117" s="230"/>
      <c r="LDV117" s="230"/>
      <c r="LDW117" s="230"/>
      <c r="LDX117" s="230"/>
      <c r="LDY117" s="230"/>
      <c r="LDZ117" s="230"/>
      <c r="LEA117" s="230"/>
      <c r="LEB117" s="230"/>
      <c r="LEC117" s="230"/>
      <c r="LED117" s="230"/>
      <c r="LEE117" s="230"/>
      <c r="LEF117" s="230"/>
      <c r="LEG117" s="230"/>
      <c r="LEH117" s="230"/>
      <c r="LEI117" s="230"/>
      <c r="LEJ117" s="230"/>
      <c r="LEK117" s="230"/>
      <c r="LEL117" s="230"/>
      <c r="LEM117" s="230"/>
      <c r="LEN117" s="230"/>
      <c r="LEO117" s="230"/>
      <c r="LEP117" s="230"/>
      <c r="LEQ117" s="230"/>
      <c r="LER117" s="230"/>
      <c r="LES117" s="230"/>
      <c r="LET117" s="230"/>
      <c r="LEU117" s="230"/>
      <c r="LEV117" s="230"/>
      <c r="LEW117" s="230"/>
      <c r="LEX117" s="230"/>
      <c r="LEY117" s="230"/>
      <c r="LEZ117" s="230"/>
      <c r="LFA117" s="230"/>
      <c r="LFB117" s="230"/>
      <c r="LFC117" s="230"/>
      <c r="LFD117" s="230"/>
      <c r="LFE117" s="230"/>
      <c r="LFF117" s="230"/>
      <c r="LFG117" s="230"/>
      <c r="LFH117" s="230"/>
      <c r="LFI117" s="230"/>
      <c r="LFJ117" s="230"/>
      <c r="LFK117" s="230"/>
      <c r="LFL117" s="230"/>
      <c r="LFM117" s="230"/>
      <c r="LFN117" s="230"/>
      <c r="LFO117" s="230"/>
      <c r="LFP117" s="230"/>
      <c r="LFQ117" s="230"/>
      <c r="LFR117" s="230"/>
      <c r="LFS117" s="230"/>
      <c r="LFT117" s="230"/>
      <c r="LFU117" s="230"/>
      <c r="LFV117" s="230"/>
      <c r="LFW117" s="230"/>
      <c r="LFX117" s="230"/>
      <c r="LFY117" s="230"/>
      <c r="LFZ117" s="230"/>
      <c r="LGA117" s="230"/>
      <c r="LGB117" s="230"/>
      <c r="LGC117" s="230"/>
      <c r="LGD117" s="230"/>
      <c r="LGE117" s="230"/>
      <c r="LGF117" s="230"/>
      <c r="LGG117" s="230"/>
      <c r="LGH117" s="230"/>
      <c r="LGI117" s="230"/>
      <c r="LGJ117" s="230"/>
      <c r="LGK117" s="230"/>
      <c r="LGL117" s="230"/>
      <c r="LGM117" s="230"/>
      <c r="LGN117" s="230"/>
      <c r="LGO117" s="230"/>
      <c r="LGP117" s="230"/>
      <c r="LGQ117" s="230"/>
      <c r="LGR117" s="230"/>
      <c r="LGS117" s="230"/>
      <c r="LGT117" s="230"/>
      <c r="LGU117" s="230"/>
      <c r="LGV117" s="230"/>
      <c r="LGW117" s="230"/>
      <c r="LGX117" s="230"/>
      <c r="LGY117" s="230"/>
      <c r="LGZ117" s="230"/>
      <c r="LHA117" s="230"/>
      <c r="LHB117" s="230"/>
      <c r="LHC117" s="230"/>
      <c r="LHD117" s="230"/>
      <c r="LHE117" s="230"/>
      <c r="LHF117" s="230"/>
      <c r="LHG117" s="230"/>
      <c r="LHH117" s="230"/>
      <c r="LHI117" s="230"/>
      <c r="LHJ117" s="230"/>
      <c r="LHK117" s="230"/>
      <c r="LHL117" s="230"/>
      <c r="LHM117" s="230"/>
      <c r="LHN117" s="230"/>
      <c r="LHO117" s="230"/>
      <c r="LHP117" s="230"/>
      <c r="LHQ117" s="230"/>
      <c r="LHR117" s="230"/>
      <c r="LHS117" s="230"/>
      <c r="LHT117" s="230"/>
      <c r="LHU117" s="230"/>
      <c r="LHV117" s="230"/>
      <c r="LHW117" s="230"/>
      <c r="LHX117" s="230"/>
      <c r="LHY117" s="230"/>
      <c r="LHZ117" s="230"/>
      <c r="LIA117" s="230"/>
      <c r="LIB117" s="230"/>
      <c r="LIC117" s="230"/>
      <c r="LID117" s="230"/>
      <c r="LIE117" s="230"/>
      <c r="LIF117" s="230"/>
      <c r="LIG117" s="230"/>
      <c r="LIH117" s="230"/>
      <c r="LII117" s="230"/>
      <c r="LIJ117" s="230"/>
      <c r="LIK117" s="230"/>
      <c r="LIL117" s="230"/>
      <c r="LIM117" s="230"/>
      <c r="LIN117" s="230"/>
      <c r="LIO117" s="230"/>
      <c r="LIP117" s="230"/>
      <c r="LIQ117" s="230"/>
      <c r="LIR117" s="230"/>
      <c r="LIS117" s="230"/>
      <c r="LIT117" s="230"/>
      <c r="LIU117" s="230"/>
      <c r="LIV117" s="230"/>
      <c r="LIW117" s="230"/>
      <c r="LIX117" s="230"/>
      <c r="LIY117" s="230"/>
      <c r="LIZ117" s="230"/>
      <c r="LJA117" s="230"/>
      <c r="LJB117" s="230"/>
      <c r="LJC117" s="230"/>
      <c r="LJD117" s="230"/>
      <c r="LJE117" s="230"/>
      <c r="LJF117" s="230"/>
      <c r="LJG117" s="230"/>
      <c r="LJH117" s="230"/>
      <c r="LJI117" s="230"/>
      <c r="LJJ117" s="230"/>
      <c r="LJK117" s="230"/>
      <c r="LJL117" s="230"/>
      <c r="LJM117" s="230"/>
      <c r="LJN117" s="230"/>
      <c r="LJO117" s="230"/>
      <c r="LJP117" s="230"/>
      <c r="LJQ117" s="230"/>
      <c r="LJR117" s="230"/>
      <c r="LJS117" s="230"/>
      <c r="LJT117" s="230"/>
      <c r="LJU117" s="230"/>
      <c r="LJV117" s="230"/>
      <c r="LJW117" s="230"/>
      <c r="LJX117" s="230"/>
      <c r="LJY117" s="230"/>
      <c r="LJZ117" s="230"/>
      <c r="LKA117" s="230"/>
      <c r="LKB117" s="230"/>
      <c r="LKC117" s="230"/>
      <c r="LKD117" s="230"/>
      <c r="LKE117" s="230"/>
      <c r="LKF117" s="230"/>
      <c r="LKG117" s="230"/>
      <c r="LKH117" s="230"/>
      <c r="LKI117" s="230"/>
      <c r="LKJ117" s="230"/>
      <c r="LKK117" s="230"/>
      <c r="LKL117" s="230"/>
      <c r="LKM117" s="230"/>
      <c r="LKN117" s="230"/>
      <c r="LKO117" s="230"/>
      <c r="LKP117" s="230"/>
      <c r="LKQ117" s="230"/>
      <c r="LKR117" s="230"/>
      <c r="LKS117" s="230"/>
      <c r="LKT117" s="230"/>
      <c r="LKU117" s="230"/>
      <c r="LKV117" s="230"/>
      <c r="LKW117" s="230"/>
      <c r="LKX117" s="230"/>
      <c r="LKY117" s="230"/>
      <c r="LKZ117" s="230"/>
      <c r="LLA117" s="230"/>
      <c r="LLB117" s="230"/>
      <c r="LLC117" s="230"/>
      <c r="LLD117" s="230"/>
      <c r="LLE117" s="230"/>
      <c r="LLF117" s="230"/>
      <c r="LLG117" s="230"/>
      <c r="LLH117" s="230"/>
      <c r="LLI117" s="230"/>
      <c r="LLJ117" s="230"/>
      <c r="LLK117" s="230"/>
      <c r="LLL117" s="230"/>
      <c r="LLM117" s="230"/>
      <c r="LLN117" s="230"/>
      <c r="LLO117" s="230"/>
      <c r="LLP117" s="230"/>
      <c r="LLQ117" s="230"/>
      <c r="LLR117" s="230"/>
      <c r="LLS117" s="230"/>
      <c r="LLT117" s="230"/>
      <c r="LLU117" s="230"/>
      <c r="LLV117" s="230"/>
      <c r="LLW117" s="230"/>
      <c r="LLX117" s="230"/>
      <c r="LLY117" s="230"/>
      <c r="LLZ117" s="230"/>
      <c r="LMA117" s="230"/>
      <c r="LMB117" s="230"/>
      <c r="LMC117" s="230"/>
      <c r="LMD117" s="230"/>
      <c r="LME117" s="230"/>
      <c r="LMF117" s="230"/>
      <c r="LMG117" s="230"/>
      <c r="LMH117" s="230"/>
      <c r="LMI117" s="230"/>
      <c r="LMJ117" s="230"/>
      <c r="LMK117" s="230"/>
      <c r="LML117" s="230"/>
      <c r="LMM117" s="230"/>
      <c r="LMN117" s="230"/>
      <c r="LMO117" s="230"/>
      <c r="LMP117" s="230"/>
      <c r="LMQ117" s="230"/>
      <c r="LMR117" s="230"/>
      <c r="LMS117" s="230"/>
      <c r="LMT117" s="230"/>
      <c r="LMU117" s="230"/>
      <c r="LMV117" s="230"/>
      <c r="LMW117" s="230"/>
      <c r="LMX117" s="230"/>
      <c r="LMY117" s="230"/>
      <c r="LMZ117" s="230"/>
      <c r="LNA117" s="230"/>
      <c r="LNB117" s="230"/>
      <c r="LNC117" s="230"/>
      <c r="LND117" s="230"/>
      <c r="LNE117" s="230"/>
      <c r="LNF117" s="230"/>
      <c r="LNG117" s="230"/>
      <c r="LNH117" s="230"/>
      <c r="LNI117" s="230"/>
      <c r="LNJ117" s="230"/>
      <c r="LNK117" s="230"/>
      <c r="LNL117" s="230"/>
      <c r="LNM117" s="230"/>
      <c r="LNN117" s="230"/>
      <c r="LNO117" s="230"/>
      <c r="LNP117" s="230"/>
      <c r="LNQ117" s="230"/>
      <c r="LNR117" s="230"/>
      <c r="LNS117" s="230"/>
      <c r="LNT117" s="230"/>
      <c r="LNU117" s="230"/>
      <c r="LNV117" s="230"/>
      <c r="LNW117" s="230"/>
      <c r="LNX117" s="230"/>
      <c r="LNY117" s="230"/>
      <c r="LNZ117" s="230"/>
      <c r="LOA117" s="230"/>
      <c r="LOB117" s="230"/>
      <c r="LOC117" s="230"/>
      <c r="LOD117" s="230"/>
      <c r="LOE117" s="230"/>
      <c r="LOF117" s="230"/>
      <c r="LOG117" s="230"/>
      <c r="LOH117" s="230"/>
      <c r="LOI117" s="230"/>
      <c r="LOJ117" s="230"/>
      <c r="LOK117" s="230"/>
      <c r="LOL117" s="230"/>
      <c r="LOM117" s="230"/>
      <c r="LON117" s="230"/>
      <c r="LOO117" s="230"/>
      <c r="LOP117" s="230"/>
      <c r="LOQ117" s="230"/>
      <c r="LOR117" s="230"/>
      <c r="LOS117" s="230"/>
      <c r="LOT117" s="230"/>
      <c r="LOU117" s="230"/>
      <c r="LOV117" s="230"/>
      <c r="LOW117" s="230"/>
      <c r="LOX117" s="230"/>
      <c r="LOY117" s="230"/>
      <c r="LOZ117" s="230"/>
      <c r="LPA117" s="230"/>
      <c r="LPB117" s="230"/>
      <c r="LPC117" s="230"/>
      <c r="LPD117" s="230"/>
      <c r="LPE117" s="230"/>
      <c r="LPF117" s="230"/>
      <c r="LPG117" s="230"/>
      <c r="LPH117" s="230"/>
      <c r="LPI117" s="230"/>
      <c r="LPJ117" s="230"/>
      <c r="LPK117" s="230"/>
      <c r="LPL117" s="230"/>
      <c r="LPM117" s="230"/>
      <c r="LPN117" s="230"/>
      <c r="LPO117" s="230"/>
      <c r="LPP117" s="230"/>
      <c r="LPQ117" s="230"/>
      <c r="LPR117" s="230"/>
      <c r="LPS117" s="230"/>
      <c r="LPT117" s="230"/>
      <c r="LPU117" s="230"/>
      <c r="LPV117" s="230"/>
      <c r="LPW117" s="230"/>
      <c r="LPX117" s="230"/>
      <c r="LPY117" s="230"/>
      <c r="LPZ117" s="230"/>
      <c r="LQA117" s="230"/>
      <c r="LQB117" s="230"/>
      <c r="LQC117" s="230"/>
      <c r="LQD117" s="230"/>
      <c r="LQE117" s="230"/>
      <c r="LQF117" s="230"/>
      <c r="LQG117" s="230"/>
      <c r="LQH117" s="230"/>
      <c r="LQI117" s="230"/>
      <c r="LQJ117" s="230"/>
      <c r="LQK117" s="230"/>
      <c r="LQL117" s="230"/>
      <c r="LQM117" s="230"/>
      <c r="LQN117" s="230"/>
      <c r="LQO117" s="230"/>
      <c r="LQP117" s="230"/>
      <c r="LQQ117" s="230"/>
      <c r="LQR117" s="230"/>
      <c r="LQS117" s="230"/>
      <c r="LQT117" s="230"/>
      <c r="LQU117" s="230"/>
      <c r="LQV117" s="230"/>
      <c r="LQW117" s="230"/>
      <c r="LQX117" s="230"/>
      <c r="LQY117" s="230"/>
      <c r="LQZ117" s="230"/>
      <c r="LRA117" s="230"/>
      <c r="LRB117" s="230"/>
      <c r="LRC117" s="230"/>
      <c r="LRD117" s="230"/>
      <c r="LRE117" s="230"/>
      <c r="LRF117" s="230"/>
      <c r="LRG117" s="230"/>
      <c r="LRH117" s="230"/>
      <c r="LRI117" s="230"/>
      <c r="LRJ117" s="230"/>
      <c r="LRK117" s="230"/>
      <c r="LRL117" s="230"/>
      <c r="LRM117" s="230"/>
      <c r="LRN117" s="230"/>
      <c r="LRO117" s="230"/>
      <c r="LRP117" s="230"/>
      <c r="LRQ117" s="230"/>
      <c r="LRR117" s="230"/>
      <c r="LRS117" s="230"/>
      <c r="LRT117" s="230"/>
      <c r="LRU117" s="230"/>
      <c r="LRV117" s="230"/>
      <c r="LRW117" s="230"/>
      <c r="LRX117" s="230"/>
      <c r="LRY117" s="230"/>
      <c r="LRZ117" s="230"/>
      <c r="LSA117" s="230"/>
      <c r="LSB117" s="230"/>
      <c r="LSC117" s="230"/>
      <c r="LSD117" s="230"/>
      <c r="LSE117" s="230"/>
      <c r="LSF117" s="230"/>
      <c r="LSG117" s="230"/>
      <c r="LSH117" s="230"/>
      <c r="LSI117" s="230"/>
      <c r="LSJ117" s="230"/>
      <c r="LSK117" s="230"/>
      <c r="LSL117" s="230"/>
      <c r="LSM117" s="230"/>
      <c r="LSN117" s="230"/>
      <c r="LSO117" s="230"/>
      <c r="LSP117" s="230"/>
      <c r="LSQ117" s="230"/>
      <c r="LSR117" s="230"/>
      <c r="LSS117" s="230"/>
      <c r="LST117" s="230"/>
      <c r="LSU117" s="230"/>
      <c r="LSV117" s="230"/>
      <c r="LSW117" s="230"/>
      <c r="LSX117" s="230"/>
      <c r="LSY117" s="230"/>
      <c r="LSZ117" s="230"/>
      <c r="LTA117" s="230"/>
      <c r="LTB117" s="230"/>
      <c r="LTC117" s="230"/>
      <c r="LTD117" s="230"/>
      <c r="LTE117" s="230"/>
      <c r="LTF117" s="230"/>
      <c r="LTG117" s="230"/>
      <c r="LTH117" s="230"/>
      <c r="LTI117" s="230"/>
      <c r="LTJ117" s="230"/>
      <c r="LTK117" s="230"/>
      <c r="LTL117" s="230"/>
      <c r="LTM117" s="230"/>
      <c r="LTN117" s="230"/>
      <c r="LTO117" s="230"/>
      <c r="LTP117" s="230"/>
      <c r="LTQ117" s="230"/>
      <c r="LTR117" s="230"/>
      <c r="LTS117" s="230"/>
      <c r="LTT117" s="230"/>
      <c r="LTU117" s="230"/>
      <c r="LTV117" s="230"/>
      <c r="LTW117" s="230"/>
      <c r="LTX117" s="230"/>
      <c r="LTY117" s="230"/>
      <c r="LTZ117" s="230"/>
      <c r="LUA117" s="230"/>
      <c r="LUB117" s="230"/>
      <c r="LUC117" s="230"/>
      <c r="LUD117" s="230"/>
      <c r="LUE117" s="230"/>
      <c r="LUF117" s="230"/>
      <c r="LUG117" s="230"/>
      <c r="LUH117" s="230"/>
      <c r="LUI117" s="230"/>
      <c r="LUJ117" s="230"/>
      <c r="LUK117" s="230"/>
      <c r="LUL117" s="230"/>
      <c r="LUM117" s="230"/>
      <c r="LUN117" s="230"/>
      <c r="LUO117" s="230"/>
      <c r="LUP117" s="230"/>
      <c r="LUQ117" s="230"/>
      <c r="LUR117" s="230"/>
      <c r="LUS117" s="230"/>
      <c r="LUT117" s="230"/>
      <c r="LUU117" s="230"/>
      <c r="LUV117" s="230"/>
      <c r="LUW117" s="230"/>
      <c r="LUX117" s="230"/>
      <c r="LUY117" s="230"/>
      <c r="LUZ117" s="230"/>
      <c r="LVA117" s="230"/>
      <c r="LVB117" s="230"/>
      <c r="LVC117" s="230"/>
      <c r="LVD117" s="230"/>
      <c r="LVE117" s="230"/>
      <c r="LVF117" s="230"/>
      <c r="LVG117" s="230"/>
      <c r="LVH117" s="230"/>
      <c r="LVI117" s="230"/>
      <c r="LVJ117" s="230"/>
      <c r="LVK117" s="230"/>
      <c r="LVL117" s="230"/>
      <c r="LVM117" s="230"/>
      <c r="LVN117" s="230"/>
      <c r="LVO117" s="230"/>
      <c r="LVP117" s="230"/>
      <c r="LVQ117" s="230"/>
      <c r="LVR117" s="230"/>
      <c r="LVS117" s="230"/>
      <c r="LVT117" s="230"/>
      <c r="LVU117" s="230"/>
      <c r="LVV117" s="230"/>
      <c r="LVW117" s="230"/>
      <c r="LVX117" s="230"/>
      <c r="LVY117" s="230"/>
      <c r="LVZ117" s="230"/>
      <c r="LWA117" s="230"/>
      <c r="LWB117" s="230"/>
      <c r="LWC117" s="230"/>
      <c r="LWD117" s="230"/>
      <c r="LWE117" s="230"/>
      <c r="LWF117" s="230"/>
      <c r="LWG117" s="230"/>
      <c r="LWH117" s="230"/>
      <c r="LWI117" s="230"/>
      <c r="LWJ117" s="230"/>
      <c r="LWK117" s="230"/>
      <c r="LWL117" s="230"/>
      <c r="LWM117" s="230"/>
      <c r="LWN117" s="230"/>
      <c r="LWO117" s="230"/>
      <c r="LWP117" s="230"/>
      <c r="LWQ117" s="230"/>
      <c r="LWR117" s="230"/>
      <c r="LWS117" s="230"/>
      <c r="LWT117" s="230"/>
      <c r="LWU117" s="230"/>
      <c r="LWV117" s="230"/>
      <c r="LWW117" s="230"/>
      <c r="LWX117" s="230"/>
      <c r="LWY117" s="230"/>
      <c r="LWZ117" s="230"/>
      <c r="LXA117" s="230"/>
      <c r="LXB117" s="230"/>
      <c r="LXC117" s="230"/>
      <c r="LXD117" s="230"/>
      <c r="LXE117" s="230"/>
      <c r="LXF117" s="230"/>
      <c r="LXG117" s="230"/>
      <c r="LXH117" s="230"/>
      <c r="LXI117" s="230"/>
      <c r="LXJ117" s="230"/>
      <c r="LXK117" s="230"/>
      <c r="LXL117" s="230"/>
      <c r="LXM117" s="230"/>
      <c r="LXN117" s="230"/>
      <c r="LXO117" s="230"/>
      <c r="LXP117" s="230"/>
      <c r="LXQ117" s="230"/>
      <c r="LXR117" s="230"/>
      <c r="LXS117" s="230"/>
      <c r="LXT117" s="230"/>
      <c r="LXU117" s="230"/>
      <c r="LXV117" s="230"/>
      <c r="LXW117" s="230"/>
      <c r="LXX117" s="230"/>
      <c r="LXY117" s="230"/>
      <c r="LXZ117" s="230"/>
      <c r="LYA117" s="230"/>
      <c r="LYB117" s="230"/>
      <c r="LYC117" s="230"/>
      <c r="LYD117" s="230"/>
      <c r="LYE117" s="230"/>
      <c r="LYF117" s="230"/>
      <c r="LYG117" s="230"/>
      <c r="LYH117" s="230"/>
      <c r="LYI117" s="230"/>
      <c r="LYJ117" s="230"/>
      <c r="LYK117" s="230"/>
      <c r="LYL117" s="230"/>
      <c r="LYM117" s="230"/>
      <c r="LYN117" s="230"/>
      <c r="LYO117" s="230"/>
      <c r="LYP117" s="230"/>
      <c r="LYQ117" s="230"/>
      <c r="LYR117" s="230"/>
      <c r="LYS117" s="230"/>
      <c r="LYT117" s="230"/>
      <c r="LYU117" s="230"/>
      <c r="LYV117" s="230"/>
      <c r="LYW117" s="230"/>
      <c r="LYX117" s="230"/>
      <c r="LYY117" s="230"/>
      <c r="LYZ117" s="230"/>
      <c r="LZA117" s="230"/>
      <c r="LZB117" s="230"/>
      <c r="LZC117" s="230"/>
      <c r="LZD117" s="230"/>
      <c r="LZE117" s="230"/>
      <c r="LZF117" s="230"/>
      <c r="LZG117" s="230"/>
      <c r="LZH117" s="230"/>
      <c r="LZI117" s="230"/>
      <c r="LZJ117" s="230"/>
      <c r="LZK117" s="230"/>
      <c r="LZL117" s="230"/>
      <c r="LZM117" s="230"/>
      <c r="LZN117" s="230"/>
      <c r="LZO117" s="230"/>
      <c r="LZP117" s="230"/>
      <c r="LZQ117" s="230"/>
      <c r="LZR117" s="230"/>
      <c r="LZS117" s="230"/>
      <c r="LZT117" s="230"/>
      <c r="LZU117" s="230"/>
      <c r="LZV117" s="230"/>
      <c r="LZW117" s="230"/>
      <c r="LZX117" s="230"/>
      <c r="LZY117" s="230"/>
      <c r="LZZ117" s="230"/>
      <c r="MAA117" s="230"/>
      <c r="MAB117" s="230"/>
      <c r="MAC117" s="230"/>
      <c r="MAD117" s="230"/>
      <c r="MAE117" s="230"/>
      <c r="MAF117" s="230"/>
      <c r="MAG117" s="230"/>
      <c r="MAH117" s="230"/>
      <c r="MAI117" s="230"/>
      <c r="MAJ117" s="230"/>
      <c r="MAK117" s="230"/>
      <c r="MAL117" s="230"/>
      <c r="MAM117" s="230"/>
      <c r="MAN117" s="230"/>
      <c r="MAO117" s="230"/>
      <c r="MAP117" s="230"/>
      <c r="MAQ117" s="230"/>
      <c r="MAR117" s="230"/>
      <c r="MAS117" s="230"/>
      <c r="MAT117" s="230"/>
      <c r="MAU117" s="230"/>
      <c r="MAV117" s="230"/>
      <c r="MAW117" s="230"/>
      <c r="MAX117" s="230"/>
      <c r="MAY117" s="230"/>
      <c r="MAZ117" s="230"/>
      <c r="MBA117" s="230"/>
      <c r="MBB117" s="230"/>
      <c r="MBC117" s="230"/>
      <c r="MBD117" s="230"/>
      <c r="MBE117" s="230"/>
      <c r="MBF117" s="230"/>
      <c r="MBG117" s="230"/>
      <c r="MBH117" s="230"/>
      <c r="MBI117" s="230"/>
      <c r="MBJ117" s="230"/>
      <c r="MBK117" s="230"/>
      <c r="MBL117" s="230"/>
      <c r="MBM117" s="230"/>
      <c r="MBN117" s="230"/>
      <c r="MBO117" s="230"/>
      <c r="MBP117" s="230"/>
      <c r="MBQ117" s="230"/>
      <c r="MBR117" s="230"/>
      <c r="MBS117" s="230"/>
      <c r="MBT117" s="230"/>
      <c r="MBU117" s="230"/>
      <c r="MBV117" s="230"/>
      <c r="MBW117" s="230"/>
      <c r="MBX117" s="230"/>
      <c r="MBY117" s="230"/>
      <c r="MBZ117" s="230"/>
      <c r="MCA117" s="230"/>
      <c r="MCB117" s="230"/>
      <c r="MCC117" s="230"/>
      <c r="MCD117" s="230"/>
      <c r="MCE117" s="230"/>
      <c r="MCF117" s="230"/>
      <c r="MCG117" s="230"/>
      <c r="MCH117" s="230"/>
      <c r="MCI117" s="230"/>
      <c r="MCJ117" s="230"/>
      <c r="MCK117" s="230"/>
      <c r="MCL117" s="230"/>
      <c r="MCM117" s="230"/>
      <c r="MCN117" s="230"/>
      <c r="MCO117" s="230"/>
      <c r="MCP117" s="230"/>
      <c r="MCQ117" s="230"/>
      <c r="MCR117" s="230"/>
      <c r="MCS117" s="230"/>
      <c r="MCT117" s="230"/>
      <c r="MCU117" s="230"/>
      <c r="MCV117" s="230"/>
      <c r="MCW117" s="230"/>
      <c r="MCX117" s="230"/>
      <c r="MCY117" s="230"/>
      <c r="MCZ117" s="230"/>
      <c r="MDA117" s="230"/>
      <c r="MDB117" s="230"/>
      <c r="MDC117" s="230"/>
      <c r="MDD117" s="230"/>
      <c r="MDE117" s="230"/>
      <c r="MDF117" s="230"/>
      <c r="MDG117" s="230"/>
      <c r="MDH117" s="230"/>
      <c r="MDI117" s="230"/>
      <c r="MDJ117" s="230"/>
      <c r="MDK117" s="230"/>
      <c r="MDL117" s="230"/>
      <c r="MDM117" s="230"/>
      <c r="MDN117" s="230"/>
      <c r="MDO117" s="230"/>
      <c r="MDP117" s="230"/>
      <c r="MDQ117" s="230"/>
      <c r="MDR117" s="230"/>
      <c r="MDS117" s="230"/>
      <c r="MDT117" s="230"/>
      <c r="MDU117" s="230"/>
      <c r="MDV117" s="230"/>
      <c r="MDW117" s="230"/>
      <c r="MDX117" s="230"/>
      <c r="MDY117" s="230"/>
      <c r="MDZ117" s="230"/>
      <c r="MEA117" s="230"/>
      <c r="MEB117" s="230"/>
      <c r="MEC117" s="230"/>
      <c r="MED117" s="230"/>
      <c r="MEE117" s="230"/>
      <c r="MEF117" s="230"/>
      <c r="MEG117" s="230"/>
      <c r="MEH117" s="230"/>
      <c r="MEI117" s="230"/>
      <c r="MEJ117" s="230"/>
      <c r="MEK117" s="230"/>
      <c r="MEL117" s="230"/>
      <c r="MEM117" s="230"/>
      <c r="MEN117" s="230"/>
      <c r="MEO117" s="230"/>
      <c r="MEP117" s="230"/>
      <c r="MEQ117" s="230"/>
      <c r="MER117" s="230"/>
      <c r="MES117" s="230"/>
      <c r="MET117" s="230"/>
      <c r="MEU117" s="230"/>
      <c r="MEV117" s="230"/>
      <c r="MEW117" s="230"/>
      <c r="MEX117" s="230"/>
      <c r="MEY117" s="230"/>
      <c r="MEZ117" s="230"/>
      <c r="MFA117" s="230"/>
      <c r="MFB117" s="230"/>
      <c r="MFC117" s="230"/>
      <c r="MFD117" s="230"/>
      <c r="MFE117" s="230"/>
      <c r="MFF117" s="230"/>
      <c r="MFG117" s="230"/>
      <c r="MFH117" s="230"/>
      <c r="MFI117" s="230"/>
      <c r="MFJ117" s="230"/>
      <c r="MFK117" s="230"/>
      <c r="MFL117" s="230"/>
      <c r="MFM117" s="230"/>
      <c r="MFN117" s="230"/>
      <c r="MFO117" s="230"/>
      <c r="MFP117" s="230"/>
      <c r="MFQ117" s="230"/>
      <c r="MFR117" s="230"/>
      <c r="MFS117" s="230"/>
      <c r="MFT117" s="230"/>
      <c r="MFU117" s="230"/>
      <c r="MFV117" s="230"/>
      <c r="MFW117" s="230"/>
      <c r="MFX117" s="230"/>
      <c r="MFY117" s="230"/>
      <c r="MFZ117" s="230"/>
      <c r="MGA117" s="230"/>
      <c r="MGB117" s="230"/>
      <c r="MGC117" s="230"/>
      <c r="MGD117" s="230"/>
      <c r="MGE117" s="230"/>
      <c r="MGF117" s="230"/>
      <c r="MGG117" s="230"/>
      <c r="MGH117" s="230"/>
      <c r="MGI117" s="230"/>
      <c r="MGJ117" s="230"/>
      <c r="MGK117" s="230"/>
      <c r="MGL117" s="230"/>
      <c r="MGM117" s="230"/>
      <c r="MGN117" s="230"/>
      <c r="MGO117" s="230"/>
      <c r="MGP117" s="230"/>
      <c r="MGQ117" s="230"/>
      <c r="MGR117" s="230"/>
      <c r="MGS117" s="230"/>
      <c r="MGT117" s="230"/>
      <c r="MGU117" s="230"/>
      <c r="MGV117" s="230"/>
      <c r="MGW117" s="230"/>
      <c r="MGX117" s="230"/>
      <c r="MGY117" s="230"/>
      <c r="MGZ117" s="230"/>
      <c r="MHA117" s="230"/>
      <c r="MHB117" s="230"/>
      <c r="MHC117" s="230"/>
      <c r="MHD117" s="230"/>
      <c r="MHE117" s="230"/>
      <c r="MHF117" s="230"/>
      <c r="MHG117" s="230"/>
      <c r="MHH117" s="230"/>
      <c r="MHI117" s="230"/>
      <c r="MHJ117" s="230"/>
      <c r="MHK117" s="230"/>
      <c r="MHL117" s="230"/>
      <c r="MHM117" s="230"/>
      <c r="MHN117" s="230"/>
      <c r="MHO117" s="230"/>
      <c r="MHP117" s="230"/>
      <c r="MHQ117" s="230"/>
      <c r="MHR117" s="230"/>
      <c r="MHS117" s="230"/>
      <c r="MHT117" s="230"/>
      <c r="MHU117" s="230"/>
      <c r="MHV117" s="230"/>
      <c r="MHW117" s="230"/>
      <c r="MHX117" s="230"/>
      <c r="MHY117" s="230"/>
      <c r="MHZ117" s="230"/>
      <c r="MIA117" s="230"/>
      <c r="MIB117" s="230"/>
      <c r="MIC117" s="230"/>
      <c r="MID117" s="230"/>
      <c r="MIE117" s="230"/>
      <c r="MIF117" s="230"/>
      <c r="MIG117" s="230"/>
      <c r="MIH117" s="230"/>
      <c r="MII117" s="230"/>
      <c r="MIJ117" s="230"/>
      <c r="MIK117" s="230"/>
      <c r="MIL117" s="230"/>
      <c r="MIM117" s="230"/>
      <c r="MIN117" s="230"/>
      <c r="MIO117" s="230"/>
      <c r="MIP117" s="230"/>
      <c r="MIQ117" s="230"/>
      <c r="MIR117" s="230"/>
      <c r="MIS117" s="230"/>
      <c r="MIT117" s="230"/>
      <c r="MIU117" s="230"/>
      <c r="MIV117" s="230"/>
      <c r="MIW117" s="230"/>
      <c r="MIX117" s="230"/>
      <c r="MIY117" s="230"/>
      <c r="MIZ117" s="230"/>
      <c r="MJA117" s="230"/>
      <c r="MJB117" s="230"/>
      <c r="MJC117" s="230"/>
      <c r="MJD117" s="230"/>
      <c r="MJE117" s="230"/>
      <c r="MJF117" s="230"/>
      <c r="MJG117" s="230"/>
      <c r="MJH117" s="230"/>
      <c r="MJI117" s="230"/>
      <c r="MJJ117" s="230"/>
      <c r="MJK117" s="230"/>
      <c r="MJL117" s="230"/>
      <c r="MJM117" s="230"/>
      <c r="MJN117" s="230"/>
      <c r="MJO117" s="230"/>
      <c r="MJP117" s="230"/>
      <c r="MJQ117" s="230"/>
      <c r="MJR117" s="230"/>
      <c r="MJS117" s="230"/>
      <c r="MJT117" s="230"/>
      <c r="MJU117" s="230"/>
      <c r="MJV117" s="230"/>
      <c r="MJW117" s="230"/>
      <c r="MJX117" s="230"/>
      <c r="MJY117" s="230"/>
      <c r="MJZ117" s="230"/>
      <c r="MKA117" s="230"/>
      <c r="MKB117" s="230"/>
      <c r="MKC117" s="230"/>
      <c r="MKD117" s="230"/>
      <c r="MKE117" s="230"/>
      <c r="MKF117" s="230"/>
      <c r="MKG117" s="230"/>
      <c r="MKH117" s="230"/>
      <c r="MKI117" s="230"/>
      <c r="MKJ117" s="230"/>
      <c r="MKK117" s="230"/>
      <c r="MKL117" s="230"/>
      <c r="MKM117" s="230"/>
      <c r="MKN117" s="230"/>
      <c r="MKO117" s="230"/>
      <c r="MKP117" s="230"/>
      <c r="MKQ117" s="230"/>
      <c r="MKR117" s="230"/>
      <c r="MKS117" s="230"/>
      <c r="MKT117" s="230"/>
      <c r="MKU117" s="230"/>
      <c r="MKV117" s="230"/>
      <c r="MKW117" s="230"/>
      <c r="MKX117" s="230"/>
      <c r="MKY117" s="230"/>
      <c r="MKZ117" s="230"/>
      <c r="MLA117" s="230"/>
      <c r="MLB117" s="230"/>
      <c r="MLC117" s="230"/>
      <c r="MLD117" s="230"/>
      <c r="MLE117" s="230"/>
      <c r="MLF117" s="230"/>
      <c r="MLG117" s="230"/>
      <c r="MLH117" s="230"/>
      <c r="MLI117" s="230"/>
      <c r="MLJ117" s="230"/>
      <c r="MLK117" s="230"/>
      <c r="MLL117" s="230"/>
      <c r="MLM117" s="230"/>
      <c r="MLN117" s="230"/>
      <c r="MLO117" s="230"/>
      <c r="MLP117" s="230"/>
      <c r="MLQ117" s="230"/>
      <c r="MLR117" s="230"/>
      <c r="MLS117" s="230"/>
      <c r="MLT117" s="230"/>
      <c r="MLU117" s="230"/>
      <c r="MLV117" s="230"/>
      <c r="MLW117" s="230"/>
      <c r="MLX117" s="230"/>
      <c r="MLY117" s="230"/>
      <c r="MLZ117" s="230"/>
      <c r="MMA117" s="230"/>
      <c r="MMB117" s="230"/>
      <c r="MMC117" s="230"/>
      <c r="MMD117" s="230"/>
      <c r="MME117" s="230"/>
      <c r="MMF117" s="230"/>
      <c r="MMG117" s="230"/>
      <c r="MMH117" s="230"/>
      <c r="MMI117" s="230"/>
      <c r="MMJ117" s="230"/>
      <c r="MMK117" s="230"/>
      <c r="MML117" s="230"/>
      <c r="MMM117" s="230"/>
      <c r="MMN117" s="230"/>
      <c r="MMO117" s="230"/>
      <c r="MMP117" s="230"/>
      <c r="MMQ117" s="230"/>
      <c r="MMR117" s="230"/>
      <c r="MMS117" s="230"/>
      <c r="MMT117" s="230"/>
      <c r="MMU117" s="230"/>
      <c r="MMV117" s="230"/>
      <c r="MMW117" s="230"/>
      <c r="MMX117" s="230"/>
      <c r="MMY117" s="230"/>
      <c r="MMZ117" s="230"/>
      <c r="MNA117" s="230"/>
      <c r="MNB117" s="230"/>
      <c r="MNC117" s="230"/>
      <c r="MND117" s="230"/>
      <c r="MNE117" s="230"/>
      <c r="MNF117" s="230"/>
      <c r="MNG117" s="230"/>
      <c r="MNH117" s="230"/>
      <c r="MNI117" s="230"/>
      <c r="MNJ117" s="230"/>
      <c r="MNK117" s="230"/>
      <c r="MNL117" s="230"/>
      <c r="MNM117" s="230"/>
      <c r="MNN117" s="230"/>
      <c r="MNO117" s="230"/>
      <c r="MNP117" s="230"/>
      <c r="MNQ117" s="230"/>
      <c r="MNR117" s="230"/>
      <c r="MNS117" s="230"/>
      <c r="MNT117" s="230"/>
      <c r="MNU117" s="230"/>
      <c r="MNV117" s="230"/>
      <c r="MNW117" s="230"/>
      <c r="MNX117" s="230"/>
      <c r="MNY117" s="230"/>
      <c r="MNZ117" s="230"/>
      <c r="MOA117" s="230"/>
      <c r="MOB117" s="230"/>
      <c r="MOC117" s="230"/>
      <c r="MOD117" s="230"/>
      <c r="MOE117" s="230"/>
      <c r="MOF117" s="230"/>
      <c r="MOG117" s="230"/>
      <c r="MOH117" s="230"/>
      <c r="MOI117" s="230"/>
      <c r="MOJ117" s="230"/>
      <c r="MOK117" s="230"/>
      <c r="MOL117" s="230"/>
      <c r="MOM117" s="230"/>
      <c r="MON117" s="230"/>
      <c r="MOO117" s="230"/>
      <c r="MOP117" s="230"/>
      <c r="MOQ117" s="230"/>
      <c r="MOR117" s="230"/>
      <c r="MOS117" s="230"/>
      <c r="MOT117" s="230"/>
      <c r="MOU117" s="230"/>
      <c r="MOV117" s="230"/>
      <c r="MOW117" s="230"/>
      <c r="MOX117" s="230"/>
      <c r="MOY117" s="230"/>
      <c r="MOZ117" s="230"/>
      <c r="MPA117" s="230"/>
      <c r="MPB117" s="230"/>
      <c r="MPC117" s="230"/>
      <c r="MPD117" s="230"/>
      <c r="MPE117" s="230"/>
      <c r="MPF117" s="230"/>
      <c r="MPG117" s="230"/>
      <c r="MPH117" s="230"/>
      <c r="MPI117" s="230"/>
      <c r="MPJ117" s="230"/>
      <c r="MPK117" s="230"/>
      <c r="MPL117" s="230"/>
      <c r="MPM117" s="230"/>
      <c r="MPN117" s="230"/>
      <c r="MPO117" s="230"/>
      <c r="MPP117" s="230"/>
      <c r="MPQ117" s="230"/>
      <c r="MPR117" s="230"/>
      <c r="MPS117" s="230"/>
      <c r="MPT117" s="230"/>
      <c r="MPU117" s="230"/>
      <c r="MPV117" s="230"/>
      <c r="MPW117" s="230"/>
      <c r="MPX117" s="230"/>
      <c r="MPY117" s="230"/>
      <c r="MPZ117" s="230"/>
      <c r="MQA117" s="230"/>
      <c r="MQB117" s="230"/>
      <c r="MQC117" s="230"/>
      <c r="MQD117" s="230"/>
      <c r="MQE117" s="230"/>
      <c r="MQF117" s="230"/>
      <c r="MQG117" s="230"/>
      <c r="MQH117" s="230"/>
      <c r="MQI117" s="230"/>
      <c r="MQJ117" s="230"/>
      <c r="MQK117" s="230"/>
      <c r="MQL117" s="230"/>
      <c r="MQM117" s="230"/>
      <c r="MQN117" s="230"/>
      <c r="MQO117" s="230"/>
      <c r="MQP117" s="230"/>
      <c r="MQQ117" s="230"/>
      <c r="MQR117" s="230"/>
      <c r="MQS117" s="230"/>
      <c r="MQT117" s="230"/>
      <c r="MQU117" s="230"/>
      <c r="MQV117" s="230"/>
      <c r="MQW117" s="230"/>
      <c r="MQX117" s="230"/>
      <c r="MQY117" s="230"/>
      <c r="MQZ117" s="230"/>
      <c r="MRA117" s="230"/>
      <c r="MRB117" s="230"/>
      <c r="MRC117" s="230"/>
      <c r="MRD117" s="230"/>
      <c r="MRE117" s="230"/>
      <c r="MRF117" s="230"/>
      <c r="MRG117" s="230"/>
      <c r="MRH117" s="230"/>
      <c r="MRI117" s="230"/>
      <c r="MRJ117" s="230"/>
      <c r="MRK117" s="230"/>
      <c r="MRL117" s="230"/>
      <c r="MRM117" s="230"/>
      <c r="MRN117" s="230"/>
      <c r="MRO117" s="230"/>
      <c r="MRP117" s="230"/>
      <c r="MRQ117" s="230"/>
      <c r="MRR117" s="230"/>
      <c r="MRS117" s="230"/>
      <c r="MRT117" s="230"/>
      <c r="MRU117" s="230"/>
      <c r="MRV117" s="230"/>
      <c r="MRW117" s="230"/>
      <c r="MRX117" s="230"/>
      <c r="MRY117" s="230"/>
      <c r="MRZ117" s="230"/>
      <c r="MSA117" s="230"/>
      <c r="MSB117" s="230"/>
      <c r="MSC117" s="230"/>
      <c r="MSD117" s="230"/>
      <c r="MSE117" s="230"/>
      <c r="MSF117" s="230"/>
      <c r="MSG117" s="230"/>
      <c r="MSH117" s="230"/>
      <c r="MSI117" s="230"/>
      <c r="MSJ117" s="230"/>
      <c r="MSK117" s="230"/>
      <c r="MSL117" s="230"/>
      <c r="MSM117" s="230"/>
      <c r="MSN117" s="230"/>
      <c r="MSO117" s="230"/>
      <c r="MSP117" s="230"/>
      <c r="MSQ117" s="230"/>
      <c r="MSR117" s="230"/>
      <c r="MSS117" s="230"/>
      <c r="MST117" s="230"/>
      <c r="MSU117" s="230"/>
      <c r="MSV117" s="230"/>
      <c r="MSW117" s="230"/>
      <c r="MSX117" s="230"/>
      <c r="MSY117" s="230"/>
      <c r="MSZ117" s="230"/>
      <c r="MTA117" s="230"/>
      <c r="MTB117" s="230"/>
      <c r="MTC117" s="230"/>
      <c r="MTD117" s="230"/>
      <c r="MTE117" s="230"/>
      <c r="MTF117" s="230"/>
      <c r="MTG117" s="230"/>
      <c r="MTH117" s="230"/>
      <c r="MTI117" s="230"/>
      <c r="MTJ117" s="230"/>
      <c r="MTK117" s="230"/>
      <c r="MTL117" s="230"/>
      <c r="MTM117" s="230"/>
      <c r="MTN117" s="230"/>
      <c r="MTO117" s="230"/>
      <c r="MTP117" s="230"/>
      <c r="MTQ117" s="230"/>
      <c r="MTR117" s="230"/>
      <c r="MTS117" s="230"/>
      <c r="MTT117" s="230"/>
      <c r="MTU117" s="230"/>
      <c r="MTV117" s="230"/>
      <c r="MTW117" s="230"/>
      <c r="MTX117" s="230"/>
      <c r="MTY117" s="230"/>
      <c r="MTZ117" s="230"/>
      <c r="MUA117" s="230"/>
      <c r="MUB117" s="230"/>
      <c r="MUC117" s="230"/>
      <c r="MUD117" s="230"/>
      <c r="MUE117" s="230"/>
      <c r="MUF117" s="230"/>
      <c r="MUG117" s="230"/>
      <c r="MUH117" s="230"/>
      <c r="MUI117" s="230"/>
      <c r="MUJ117" s="230"/>
      <c r="MUK117" s="230"/>
      <c r="MUL117" s="230"/>
      <c r="MUM117" s="230"/>
      <c r="MUN117" s="230"/>
      <c r="MUO117" s="230"/>
      <c r="MUP117" s="230"/>
      <c r="MUQ117" s="230"/>
      <c r="MUR117" s="230"/>
      <c r="MUS117" s="230"/>
      <c r="MUT117" s="230"/>
      <c r="MUU117" s="230"/>
      <c r="MUV117" s="230"/>
      <c r="MUW117" s="230"/>
      <c r="MUX117" s="230"/>
      <c r="MUY117" s="230"/>
      <c r="MUZ117" s="230"/>
      <c r="MVA117" s="230"/>
      <c r="MVB117" s="230"/>
      <c r="MVC117" s="230"/>
      <c r="MVD117" s="230"/>
      <c r="MVE117" s="230"/>
      <c r="MVF117" s="230"/>
      <c r="MVG117" s="230"/>
      <c r="MVH117" s="230"/>
      <c r="MVI117" s="230"/>
      <c r="MVJ117" s="230"/>
      <c r="MVK117" s="230"/>
      <c r="MVL117" s="230"/>
      <c r="MVM117" s="230"/>
      <c r="MVN117" s="230"/>
      <c r="MVO117" s="230"/>
      <c r="MVP117" s="230"/>
      <c r="MVQ117" s="230"/>
      <c r="MVR117" s="230"/>
      <c r="MVS117" s="230"/>
      <c r="MVT117" s="230"/>
      <c r="MVU117" s="230"/>
      <c r="MVV117" s="230"/>
      <c r="MVW117" s="230"/>
      <c r="MVX117" s="230"/>
      <c r="MVY117" s="230"/>
      <c r="MVZ117" s="230"/>
      <c r="MWA117" s="230"/>
      <c r="MWB117" s="230"/>
      <c r="MWC117" s="230"/>
      <c r="MWD117" s="230"/>
      <c r="MWE117" s="230"/>
      <c r="MWF117" s="230"/>
      <c r="MWG117" s="230"/>
      <c r="MWH117" s="230"/>
      <c r="MWI117" s="230"/>
      <c r="MWJ117" s="230"/>
      <c r="MWK117" s="230"/>
      <c r="MWL117" s="230"/>
      <c r="MWM117" s="230"/>
      <c r="MWN117" s="230"/>
      <c r="MWO117" s="230"/>
      <c r="MWP117" s="230"/>
      <c r="MWQ117" s="230"/>
      <c r="MWR117" s="230"/>
      <c r="MWS117" s="230"/>
      <c r="MWT117" s="230"/>
      <c r="MWU117" s="230"/>
      <c r="MWV117" s="230"/>
      <c r="MWW117" s="230"/>
      <c r="MWX117" s="230"/>
      <c r="MWY117" s="230"/>
      <c r="MWZ117" s="230"/>
      <c r="MXA117" s="230"/>
      <c r="MXB117" s="230"/>
      <c r="MXC117" s="230"/>
      <c r="MXD117" s="230"/>
      <c r="MXE117" s="230"/>
      <c r="MXF117" s="230"/>
      <c r="MXG117" s="230"/>
      <c r="MXH117" s="230"/>
      <c r="MXI117" s="230"/>
      <c r="MXJ117" s="230"/>
      <c r="MXK117" s="230"/>
      <c r="MXL117" s="230"/>
      <c r="MXM117" s="230"/>
      <c r="MXN117" s="230"/>
      <c r="MXO117" s="230"/>
      <c r="MXP117" s="230"/>
      <c r="MXQ117" s="230"/>
      <c r="MXR117" s="230"/>
      <c r="MXS117" s="230"/>
      <c r="MXT117" s="230"/>
      <c r="MXU117" s="230"/>
      <c r="MXV117" s="230"/>
      <c r="MXW117" s="230"/>
      <c r="MXX117" s="230"/>
      <c r="MXY117" s="230"/>
      <c r="MXZ117" s="230"/>
      <c r="MYA117" s="230"/>
      <c r="MYB117" s="230"/>
      <c r="MYC117" s="230"/>
      <c r="MYD117" s="230"/>
      <c r="MYE117" s="230"/>
      <c r="MYF117" s="230"/>
      <c r="MYG117" s="230"/>
      <c r="MYH117" s="230"/>
      <c r="MYI117" s="230"/>
      <c r="MYJ117" s="230"/>
      <c r="MYK117" s="230"/>
      <c r="MYL117" s="230"/>
      <c r="MYM117" s="230"/>
      <c r="MYN117" s="230"/>
      <c r="MYO117" s="230"/>
      <c r="MYP117" s="230"/>
      <c r="MYQ117" s="230"/>
      <c r="MYR117" s="230"/>
      <c r="MYS117" s="230"/>
      <c r="MYT117" s="230"/>
      <c r="MYU117" s="230"/>
      <c r="MYV117" s="230"/>
      <c r="MYW117" s="230"/>
      <c r="MYX117" s="230"/>
      <c r="MYY117" s="230"/>
      <c r="MYZ117" s="230"/>
      <c r="MZA117" s="230"/>
      <c r="MZB117" s="230"/>
      <c r="MZC117" s="230"/>
      <c r="MZD117" s="230"/>
      <c r="MZE117" s="230"/>
      <c r="MZF117" s="230"/>
      <c r="MZG117" s="230"/>
      <c r="MZH117" s="230"/>
      <c r="MZI117" s="230"/>
      <c r="MZJ117" s="230"/>
      <c r="MZK117" s="230"/>
      <c r="MZL117" s="230"/>
      <c r="MZM117" s="230"/>
      <c r="MZN117" s="230"/>
      <c r="MZO117" s="230"/>
      <c r="MZP117" s="230"/>
      <c r="MZQ117" s="230"/>
      <c r="MZR117" s="230"/>
      <c r="MZS117" s="230"/>
      <c r="MZT117" s="230"/>
      <c r="MZU117" s="230"/>
      <c r="MZV117" s="230"/>
      <c r="MZW117" s="230"/>
      <c r="MZX117" s="230"/>
      <c r="MZY117" s="230"/>
      <c r="MZZ117" s="230"/>
      <c r="NAA117" s="230"/>
      <c r="NAB117" s="230"/>
      <c r="NAC117" s="230"/>
      <c r="NAD117" s="230"/>
      <c r="NAE117" s="230"/>
      <c r="NAF117" s="230"/>
      <c r="NAG117" s="230"/>
      <c r="NAH117" s="230"/>
      <c r="NAI117" s="230"/>
      <c r="NAJ117" s="230"/>
      <c r="NAK117" s="230"/>
      <c r="NAL117" s="230"/>
      <c r="NAM117" s="230"/>
      <c r="NAN117" s="230"/>
      <c r="NAO117" s="230"/>
      <c r="NAP117" s="230"/>
      <c r="NAQ117" s="230"/>
      <c r="NAR117" s="230"/>
      <c r="NAS117" s="230"/>
      <c r="NAT117" s="230"/>
      <c r="NAU117" s="230"/>
      <c r="NAV117" s="230"/>
      <c r="NAW117" s="230"/>
      <c r="NAX117" s="230"/>
      <c r="NAY117" s="230"/>
      <c r="NAZ117" s="230"/>
      <c r="NBA117" s="230"/>
      <c r="NBB117" s="230"/>
      <c r="NBC117" s="230"/>
      <c r="NBD117" s="230"/>
      <c r="NBE117" s="230"/>
      <c r="NBF117" s="230"/>
      <c r="NBG117" s="230"/>
      <c r="NBH117" s="230"/>
      <c r="NBI117" s="230"/>
      <c r="NBJ117" s="230"/>
      <c r="NBK117" s="230"/>
      <c r="NBL117" s="230"/>
      <c r="NBM117" s="230"/>
      <c r="NBN117" s="230"/>
      <c r="NBO117" s="230"/>
      <c r="NBP117" s="230"/>
      <c r="NBQ117" s="230"/>
      <c r="NBR117" s="230"/>
      <c r="NBS117" s="230"/>
      <c r="NBT117" s="230"/>
      <c r="NBU117" s="230"/>
      <c r="NBV117" s="230"/>
      <c r="NBW117" s="230"/>
      <c r="NBX117" s="230"/>
      <c r="NBY117" s="230"/>
      <c r="NBZ117" s="230"/>
      <c r="NCA117" s="230"/>
      <c r="NCB117" s="230"/>
      <c r="NCC117" s="230"/>
      <c r="NCD117" s="230"/>
      <c r="NCE117" s="230"/>
      <c r="NCF117" s="230"/>
      <c r="NCG117" s="230"/>
      <c r="NCH117" s="230"/>
      <c r="NCI117" s="230"/>
      <c r="NCJ117" s="230"/>
      <c r="NCK117" s="230"/>
      <c r="NCL117" s="230"/>
      <c r="NCM117" s="230"/>
      <c r="NCN117" s="230"/>
      <c r="NCO117" s="230"/>
      <c r="NCP117" s="230"/>
      <c r="NCQ117" s="230"/>
      <c r="NCR117" s="230"/>
      <c r="NCS117" s="230"/>
      <c r="NCT117" s="230"/>
      <c r="NCU117" s="230"/>
      <c r="NCV117" s="230"/>
      <c r="NCW117" s="230"/>
      <c r="NCX117" s="230"/>
      <c r="NCY117" s="230"/>
      <c r="NCZ117" s="230"/>
      <c r="NDA117" s="230"/>
      <c r="NDB117" s="230"/>
      <c r="NDC117" s="230"/>
      <c r="NDD117" s="230"/>
      <c r="NDE117" s="230"/>
      <c r="NDF117" s="230"/>
      <c r="NDG117" s="230"/>
      <c r="NDH117" s="230"/>
      <c r="NDI117" s="230"/>
      <c r="NDJ117" s="230"/>
      <c r="NDK117" s="230"/>
      <c r="NDL117" s="230"/>
      <c r="NDM117" s="230"/>
      <c r="NDN117" s="230"/>
      <c r="NDO117" s="230"/>
      <c r="NDP117" s="230"/>
      <c r="NDQ117" s="230"/>
      <c r="NDR117" s="230"/>
      <c r="NDS117" s="230"/>
      <c r="NDT117" s="230"/>
      <c r="NDU117" s="230"/>
      <c r="NDV117" s="230"/>
      <c r="NDW117" s="230"/>
      <c r="NDX117" s="230"/>
      <c r="NDY117" s="230"/>
      <c r="NDZ117" s="230"/>
      <c r="NEA117" s="230"/>
      <c r="NEB117" s="230"/>
      <c r="NEC117" s="230"/>
      <c r="NED117" s="230"/>
      <c r="NEE117" s="230"/>
      <c r="NEF117" s="230"/>
      <c r="NEG117" s="230"/>
      <c r="NEH117" s="230"/>
      <c r="NEI117" s="230"/>
      <c r="NEJ117" s="230"/>
      <c r="NEK117" s="230"/>
      <c r="NEL117" s="230"/>
      <c r="NEM117" s="230"/>
      <c r="NEN117" s="230"/>
      <c r="NEO117" s="230"/>
      <c r="NEP117" s="230"/>
      <c r="NEQ117" s="230"/>
      <c r="NER117" s="230"/>
      <c r="NES117" s="230"/>
      <c r="NET117" s="230"/>
      <c r="NEU117" s="230"/>
      <c r="NEV117" s="230"/>
      <c r="NEW117" s="230"/>
      <c r="NEX117" s="230"/>
      <c r="NEY117" s="230"/>
      <c r="NEZ117" s="230"/>
      <c r="NFA117" s="230"/>
      <c r="NFB117" s="230"/>
      <c r="NFC117" s="230"/>
      <c r="NFD117" s="230"/>
      <c r="NFE117" s="230"/>
      <c r="NFF117" s="230"/>
      <c r="NFG117" s="230"/>
      <c r="NFH117" s="230"/>
      <c r="NFI117" s="230"/>
      <c r="NFJ117" s="230"/>
      <c r="NFK117" s="230"/>
      <c r="NFL117" s="230"/>
      <c r="NFM117" s="230"/>
      <c r="NFN117" s="230"/>
      <c r="NFO117" s="230"/>
      <c r="NFP117" s="230"/>
      <c r="NFQ117" s="230"/>
      <c r="NFR117" s="230"/>
      <c r="NFS117" s="230"/>
      <c r="NFT117" s="230"/>
      <c r="NFU117" s="230"/>
      <c r="NFV117" s="230"/>
      <c r="NFW117" s="230"/>
      <c r="NFX117" s="230"/>
      <c r="NFY117" s="230"/>
      <c r="NFZ117" s="230"/>
      <c r="NGA117" s="230"/>
      <c r="NGB117" s="230"/>
      <c r="NGC117" s="230"/>
      <c r="NGD117" s="230"/>
      <c r="NGE117" s="230"/>
      <c r="NGF117" s="230"/>
      <c r="NGG117" s="230"/>
      <c r="NGH117" s="230"/>
      <c r="NGI117" s="230"/>
      <c r="NGJ117" s="230"/>
      <c r="NGK117" s="230"/>
      <c r="NGL117" s="230"/>
      <c r="NGM117" s="230"/>
      <c r="NGN117" s="230"/>
      <c r="NGO117" s="230"/>
      <c r="NGP117" s="230"/>
      <c r="NGQ117" s="230"/>
      <c r="NGR117" s="230"/>
      <c r="NGS117" s="230"/>
      <c r="NGT117" s="230"/>
      <c r="NGU117" s="230"/>
      <c r="NGV117" s="230"/>
      <c r="NGW117" s="230"/>
      <c r="NGX117" s="230"/>
      <c r="NGY117" s="230"/>
      <c r="NGZ117" s="230"/>
      <c r="NHA117" s="230"/>
      <c r="NHB117" s="230"/>
      <c r="NHC117" s="230"/>
      <c r="NHD117" s="230"/>
      <c r="NHE117" s="230"/>
      <c r="NHF117" s="230"/>
      <c r="NHG117" s="230"/>
      <c r="NHH117" s="230"/>
      <c r="NHI117" s="230"/>
      <c r="NHJ117" s="230"/>
      <c r="NHK117" s="230"/>
      <c r="NHL117" s="230"/>
      <c r="NHM117" s="230"/>
      <c r="NHN117" s="230"/>
      <c r="NHO117" s="230"/>
      <c r="NHP117" s="230"/>
      <c r="NHQ117" s="230"/>
      <c r="NHR117" s="230"/>
      <c r="NHS117" s="230"/>
      <c r="NHT117" s="230"/>
      <c r="NHU117" s="230"/>
      <c r="NHV117" s="230"/>
      <c r="NHW117" s="230"/>
      <c r="NHX117" s="230"/>
      <c r="NHY117" s="230"/>
      <c r="NHZ117" s="230"/>
      <c r="NIA117" s="230"/>
      <c r="NIB117" s="230"/>
      <c r="NIC117" s="230"/>
      <c r="NID117" s="230"/>
      <c r="NIE117" s="230"/>
      <c r="NIF117" s="230"/>
      <c r="NIG117" s="230"/>
      <c r="NIH117" s="230"/>
      <c r="NII117" s="230"/>
      <c r="NIJ117" s="230"/>
      <c r="NIK117" s="230"/>
      <c r="NIL117" s="230"/>
      <c r="NIM117" s="230"/>
      <c r="NIN117" s="230"/>
      <c r="NIO117" s="230"/>
      <c r="NIP117" s="230"/>
      <c r="NIQ117" s="230"/>
      <c r="NIR117" s="230"/>
      <c r="NIS117" s="230"/>
      <c r="NIT117" s="230"/>
      <c r="NIU117" s="230"/>
      <c r="NIV117" s="230"/>
      <c r="NIW117" s="230"/>
      <c r="NIX117" s="230"/>
      <c r="NIY117" s="230"/>
      <c r="NIZ117" s="230"/>
      <c r="NJA117" s="230"/>
      <c r="NJB117" s="230"/>
      <c r="NJC117" s="230"/>
      <c r="NJD117" s="230"/>
      <c r="NJE117" s="230"/>
      <c r="NJF117" s="230"/>
      <c r="NJG117" s="230"/>
      <c r="NJH117" s="230"/>
      <c r="NJI117" s="230"/>
      <c r="NJJ117" s="230"/>
      <c r="NJK117" s="230"/>
      <c r="NJL117" s="230"/>
      <c r="NJM117" s="230"/>
      <c r="NJN117" s="230"/>
      <c r="NJO117" s="230"/>
      <c r="NJP117" s="230"/>
      <c r="NJQ117" s="230"/>
      <c r="NJR117" s="230"/>
      <c r="NJS117" s="230"/>
      <c r="NJT117" s="230"/>
      <c r="NJU117" s="230"/>
      <c r="NJV117" s="230"/>
      <c r="NJW117" s="230"/>
      <c r="NJX117" s="230"/>
      <c r="NJY117" s="230"/>
      <c r="NJZ117" s="230"/>
      <c r="NKA117" s="230"/>
      <c r="NKB117" s="230"/>
      <c r="NKC117" s="230"/>
      <c r="NKD117" s="230"/>
      <c r="NKE117" s="230"/>
      <c r="NKF117" s="230"/>
      <c r="NKG117" s="230"/>
      <c r="NKH117" s="230"/>
      <c r="NKI117" s="230"/>
      <c r="NKJ117" s="230"/>
      <c r="NKK117" s="230"/>
      <c r="NKL117" s="230"/>
      <c r="NKM117" s="230"/>
      <c r="NKN117" s="230"/>
      <c r="NKO117" s="230"/>
      <c r="NKP117" s="230"/>
      <c r="NKQ117" s="230"/>
      <c r="NKR117" s="230"/>
      <c r="NKS117" s="230"/>
      <c r="NKT117" s="230"/>
      <c r="NKU117" s="230"/>
      <c r="NKV117" s="230"/>
      <c r="NKW117" s="230"/>
      <c r="NKX117" s="230"/>
      <c r="NKY117" s="230"/>
      <c r="NKZ117" s="230"/>
      <c r="NLA117" s="230"/>
      <c r="NLB117" s="230"/>
      <c r="NLC117" s="230"/>
      <c r="NLD117" s="230"/>
      <c r="NLE117" s="230"/>
      <c r="NLF117" s="230"/>
      <c r="NLG117" s="230"/>
      <c r="NLH117" s="230"/>
      <c r="NLI117" s="230"/>
      <c r="NLJ117" s="230"/>
      <c r="NLK117" s="230"/>
      <c r="NLL117" s="230"/>
      <c r="NLM117" s="230"/>
      <c r="NLN117" s="230"/>
      <c r="NLO117" s="230"/>
      <c r="NLP117" s="230"/>
      <c r="NLQ117" s="230"/>
      <c r="NLR117" s="230"/>
      <c r="NLS117" s="230"/>
      <c r="NLT117" s="230"/>
      <c r="NLU117" s="230"/>
      <c r="NLV117" s="230"/>
      <c r="NLW117" s="230"/>
      <c r="NLX117" s="230"/>
      <c r="NLY117" s="230"/>
      <c r="NLZ117" s="230"/>
      <c r="NMA117" s="230"/>
      <c r="NMB117" s="230"/>
      <c r="NMC117" s="230"/>
      <c r="NMD117" s="230"/>
      <c r="NME117" s="230"/>
      <c r="NMF117" s="230"/>
      <c r="NMG117" s="230"/>
      <c r="NMH117" s="230"/>
      <c r="NMI117" s="230"/>
      <c r="NMJ117" s="230"/>
      <c r="NMK117" s="230"/>
      <c r="NML117" s="230"/>
      <c r="NMM117" s="230"/>
      <c r="NMN117" s="230"/>
      <c r="NMO117" s="230"/>
      <c r="NMP117" s="230"/>
      <c r="NMQ117" s="230"/>
      <c r="NMR117" s="230"/>
      <c r="NMS117" s="230"/>
      <c r="NMT117" s="230"/>
      <c r="NMU117" s="230"/>
      <c r="NMV117" s="230"/>
      <c r="NMW117" s="230"/>
      <c r="NMX117" s="230"/>
      <c r="NMY117" s="230"/>
      <c r="NMZ117" s="230"/>
      <c r="NNA117" s="230"/>
      <c r="NNB117" s="230"/>
      <c r="NNC117" s="230"/>
      <c r="NND117" s="230"/>
      <c r="NNE117" s="230"/>
      <c r="NNF117" s="230"/>
      <c r="NNG117" s="230"/>
      <c r="NNH117" s="230"/>
      <c r="NNI117" s="230"/>
      <c r="NNJ117" s="230"/>
      <c r="NNK117" s="230"/>
      <c r="NNL117" s="230"/>
      <c r="NNM117" s="230"/>
      <c r="NNN117" s="230"/>
      <c r="NNO117" s="230"/>
      <c r="NNP117" s="230"/>
      <c r="NNQ117" s="230"/>
      <c r="NNR117" s="230"/>
      <c r="NNS117" s="230"/>
      <c r="NNT117" s="230"/>
      <c r="NNU117" s="230"/>
      <c r="NNV117" s="230"/>
      <c r="NNW117" s="230"/>
      <c r="NNX117" s="230"/>
      <c r="NNY117" s="230"/>
      <c r="NNZ117" s="230"/>
      <c r="NOA117" s="230"/>
      <c r="NOB117" s="230"/>
      <c r="NOC117" s="230"/>
      <c r="NOD117" s="230"/>
      <c r="NOE117" s="230"/>
      <c r="NOF117" s="230"/>
      <c r="NOG117" s="230"/>
      <c r="NOH117" s="230"/>
      <c r="NOI117" s="230"/>
      <c r="NOJ117" s="230"/>
      <c r="NOK117" s="230"/>
      <c r="NOL117" s="230"/>
      <c r="NOM117" s="230"/>
      <c r="NON117" s="230"/>
      <c r="NOO117" s="230"/>
      <c r="NOP117" s="230"/>
      <c r="NOQ117" s="230"/>
      <c r="NOR117" s="230"/>
      <c r="NOS117" s="230"/>
      <c r="NOT117" s="230"/>
      <c r="NOU117" s="230"/>
      <c r="NOV117" s="230"/>
      <c r="NOW117" s="230"/>
      <c r="NOX117" s="230"/>
      <c r="NOY117" s="230"/>
      <c r="NOZ117" s="230"/>
      <c r="NPA117" s="230"/>
      <c r="NPB117" s="230"/>
      <c r="NPC117" s="230"/>
      <c r="NPD117" s="230"/>
      <c r="NPE117" s="230"/>
      <c r="NPF117" s="230"/>
      <c r="NPG117" s="230"/>
      <c r="NPH117" s="230"/>
      <c r="NPI117" s="230"/>
      <c r="NPJ117" s="230"/>
      <c r="NPK117" s="230"/>
      <c r="NPL117" s="230"/>
      <c r="NPM117" s="230"/>
      <c r="NPN117" s="230"/>
      <c r="NPO117" s="230"/>
      <c r="NPP117" s="230"/>
      <c r="NPQ117" s="230"/>
      <c r="NPR117" s="230"/>
      <c r="NPS117" s="230"/>
      <c r="NPT117" s="230"/>
      <c r="NPU117" s="230"/>
      <c r="NPV117" s="230"/>
      <c r="NPW117" s="230"/>
      <c r="NPX117" s="230"/>
      <c r="NPY117" s="230"/>
      <c r="NPZ117" s="230"/>
      <c r="NQA117" s="230"/>
      <c r="NQB117" s="230"/>
      <c r="NQC117" s="230"/>
      <c r="NQD117" s="230"/>
      <c r="NQE117" s="230"/>
      <c r="NQF117" s="230"/>
      <c r="NQG117" s="230"/>
      <c r="NQH117" s="230"/>
      <c r="NQI117" s="230"/>
      <c r="NQJ117" s="230"/>
      <c r="NQK117" s="230"/>
      <c r="NQL117" s="230"/>
      <c r="NQM117" s="230"/>
      <c r="NQN117" s="230"/>
      <c r="NQO117" s="230"/>
      <c r="NQP117" s="230"/>
      <c r="NQQ117" s="230"/>
      <c r="NQR117" s="230"/>
      <c r="NQS117" s="230"/>
      <c r="NQT117" s="230"/>
      <c r="NQU117" s="230"/>
      <c r="NQV117" s="230"/>
      <c r="NQW117" s="230"/>
      <c r="NQX117" s="230"/>
      <c r="NQY117" s="230"/>
      <c r="NQZ117" s="230"/>
      <c r="NRA117" s="230"/>
      <c r="NRB117" s="230"/>
      <c r="NRC117" s="230"/>
      <c r="NRD117" s="230"/>
      <c r="NRE117" s="230"/>
      <c r="NRF117" s="230"/>
      <c r="NRG117" s="230"/>
      <c r="NRH117" s="230"/>
      <c r="NRI117" s="230"/>
      <c r="NRJ117" s="230"/>
      <c r="NRK117" s="230"/>
      <c r="NRL117" s="230"/>
      <c r="NRM117" s="230"/>
      <c r="NRN117" s="230"/>
      <c r="NRO117" s="230"/>
      <c r="NRP117" s="230"/>
      <c r="NRQ117" s="230"/>
      <c r="NRR117" s="230"/>
      <c r="NRS117" s="230"/>
      <c r="NRT117" s="230"/>
      <c r="NRU117" s="230"/>
      <c r="NRV117" s="230"/>
      <c r="NRW117" s="230"/>
      <c r="NRX117" s="230"/>
      <c r="NRY117" s="230"/>
      <c r="NRZ117" s="230"/>
      <c r="NSA117" s="230"/>
      <c r="NSB117" s="230"/>
      <c r="NSC117" s="230"/>
      <c r="NSD117" s="230"/>
      <c r="NSE117" s="230"/>
      <c r="NSF117" s="230"/>
      <c r="NSG117" s="230"/>
      <c r="NSH117" s="230"/>
      <c r="NSI117" s="230"/>
      <c r="NSJ117" s="230"/>
      <c r="NSK117" s="230"/>
      <c r="NSL117" s="230"/>
      <c r="NSM117" s="230"/>
      <c r="NSN117" s="230"/>
      <c r="NSO117" s="230"/>
      <c r="NSP117" s="230"/>
      <c r="NSQ117" s="230"/>
      <c r="NSR117" s="230"/>
      <c r="NSS117" s="230"/>
      <c r="NST117" s="230"/>
      <c r="NSU117" s="230"/>
      <c r="NSV117" s="230"/>
      <c r="NSW117" s="230"/>
      <c r="NSX117" s="230"/>
      <c r="NSY117" s="230"/>
      <c r="NSZ117" s="230"/>
      <c r="NTA117" s="230"/>
      <c r="NTB117" s="230"/>
      <c r="NTC117" s="230"/>
      <c r="NTD117" s="230"/>
      <c r="NTE117" s="230"/>
      <c r="NTF117" s="230"/>
      <c r="NTG117" s="230"/>
      <c r="NTH117" s="230"/>
      <c r="NTI117" s="230"/>
      <c r="NTJ117" s="230"/>
      <c r="NTK117" s="230"/>
      <c r="NTL117" s="230"/>
      <c r="NTM117" s="230"/>
      <c r="NTN117" s="230"/>
      <c r="NTO117" s="230"/>
      <c r="NTP117" s="230"/>
      <c r="NTQ117" s="230"/>
      <c r="NTR117" s="230"/>
      <c r="NTS117" s="230"/>
      <c r="NTT117" s="230"/>
      <c r="NTU117" s="230"/>
      <c r="NTV117" s="230"/>
      <c r="NTW117" s="230"/>
      <c r="NTX117" s="230"/>
      <c r="NTY117" s="230"/>
      <c r="NTZ117" s="230"/>
      <c r="NUA117" s="230"/>
      <c r="NUB117" s="230"/>
      <c r="NUC117" s="230"/>
      <c r="NUD117" s="230"/>
      <c r="NUE117" s="230"/>
      <c r="NUF117" s="230"/>
      <c r="NUG117" s="230"/>
      <c r="NUH117" s="230"/>
      <c r="NUI117" s="230"/>
      <c r="NUJ117" s="230"/>
      <c r="NUK117" s="230"/>
      <c r="NUL117" s="230"/>
      <c r="NUM117" s="230"/>
      <c r="NUN117" s="230"/>
      <c r="NUO117" s="230"/>
      <c r="NUP117" s="230"/>
      <c r="NUQ117" s="230"/>
      <c r="NUR117" s="230"/>
      <c r="NUS117" s="230"/>
      <c r="NUT117" s="230"/>
      <c r="NUU117" s="230"/>
      <c r="NUV117" s="230"/>
      <c r="NUW117" s="230"/>
      <c r="NUX117" s="230"/>
      <c r="NUY117" s="230"/>
      <c r="NUZ117" s="230"/>
      <c r="NVA117" s="230"/>
      <c r="NVB117" s="230"/>
      <c r="NVC117" s="230"/>
      <c r="NVD117" s="230"/>
      <c r="NVE117" s="230"/>
      <c r="NVF117" s="230"/>
      <c r="NVG117" s="230"/>
      <c r="NVH117" s="230"/>
      <c r="NVI117" s="230"/>
      <c r="NVJ117" s="230"/>
      <c r="NVK117" s="230"/>
      <c r="NVL117" s="230"/>
      <c r="NVM117" s="230"/>
      <c r="NVN117" s="230"/>
      <c r="NVO117" s="230"/>
      <c r="NVP117" s="230"/>
      <c r="NVQ117" s="230"/>
      <c r="NVR117" s="230"/>
      <c r="NVS117" s="230"/>
      <c r="NVT117" s="230"/>
      <c r="NVU117" s="230"/>
      <c r="NVV117" s="230"/>
      <c r="NVW117" s="230"/>
      <c r="NVX117" s="230"/>
      <c r="NVY117" s="230"/>
      <c r="NVZ117" s="230"/>
      <c r="NWA117" s="230"/>
      <c r="NWB117" s="230"/>
      <c r="NWC117" s="230"/>
      <c r="NWD117" s="230"/>
      <c r="NWE117" s="230"/>
      <c r="NWF117" s="230"/>
      <c r="NWG117" s="230"/>
      <c r="NWH117" s="230"/>
      <c r="NWI117" s="230"/>
      <c r="NWJ117" s="230"/>
      <c r="NWK117" s="230"/>
      <c r="NWL117" s="230"/>
      <c r="NWM117" s="230"/>
      <c r="NWN117" s="230"/>
      <c r="NWO117" s="230"/>
      <c r="NWP117" s="230"/>
      <c r="NWQ117" s="230"/>
      <c r="NWR117" s="230"/>
      <c r="NWS117" s="230"/>
      <c r="NWT117" s="230"/>
      <c r="NWU117" s="230"/>
      <c r="NWV117" s="230"/>
      <c r="NWW117" s="230"/>
      <c r="NWX117" s="230"/>
      <c r="NWY117" s="230"/>
      <c r="NWZ117" s="230"/>
      <c r="NXA117" s="230"/>
      <c r="NXB117" s="230"/>
      <c r="NXC117" s="230"/>
      <c r="NXD117" s="230"/>
      <c r="NXE117" s="230"/>
      <c r="NXF117" s="230"/>
      <c r="NXG117" s="230"/>
      <c r="NXH117" s="230"/>
      <c r="NXI117" s="230"/>
      <c r="NXJ117" s="230"/>
      <c r="NXK117" s="230"/>
      <c r="NXL117" s="230"/>
      <c r="NXM117" s="230"/>
      <c r="NXN117" s="230"/>
      <c r="NXO117" s="230"/>
      <c r="NXP117" s="230"/>
      <c r="NXQ117" s="230"/>
      <c r="NXR117" s="230"/>
      <c r="NXS117" s="230"/>
      <c r="NXT117" s="230"/>
      <c r="NXU117" s="230"/>
      <c r="NXV117" s="230"/>
      <c r="NXW117" s="230"/>
      <c r="NXX117" s="230"/>
      <c r="NXY117" s="230"/>
      <c r="NXZ117" s="230"/>
      <c r="NYA117" s="230"/>
      <c r="NYB117" s="230"/>
      <c r="NYC117" s="230"/>
      <c r="NYD117" s="230"/>
      <c r="NYE117" s="230"/>
      <c r="NYF117" s="230"/>
      <c r="NYG117" s="230"/>
      <c r="NYH117" s="230"/>
      <c r="NYI117" s="230"/>
      <c r="NYJ117" s="230"/>
      <c r="NYK117" s="230"/>
      <c r="NYL117" s="230"/>
      <c r="NYM117" s="230"/>
      <c r="NYN117" s="230"/>
      <c r="NYO117" s="230"/>
      <c r="NYP117" s="230"/>
      <c r="NYQ117" s="230"/>
      <c r="NYR117" s="230"/>
      <c r="NYS117" s="230"/>
      <c r="NYT117" s="230"/>
      <c r="NYU117" s="230"/>
      <c r="NYV117" s="230"/>
      <c r="NYW117" s="230"/>
      <c r="NYX117" s="230"/>
      <c r="NYY117" s="230"/>
      <c r="NYZ117" s="230"/>
      <c r="NZA117" s="230"/>
      <c r="NZB117" s="230"/>
      <c r="NZC117" s="230"/>
      <c r="NZD117" s="230"/>
      <c r="NZE117" s="230"/>
      <c r="NZF117" s="230"/>
      <c r="NZG117" s="230"/>
      <c r="NZH117" s="230"/>
      <c r="NZI117" s="230"/>
      <c r="NZJ117" s="230"/>
      <c r="NZK117" s="230"/>
      <c r="NZL117" s="230"/>
      <c r="NZM117" s="230"/>
      <c r="NZN117" s="230"/>
      <c r="NZO117" s="230"/>
      <c r="NZP117" s="230"/>
      <c r="NZQ117" s="230"/>
      <c r="NZR117" s="230"/>
      <c r="NZS117" s="230"/>
      <c r="NZT117" s="230"/>
      <c r="NZU117" s="230"/>
      <c r="NZV117" s="230"/>
      <c r="NZW117" s="230"/>
      <c r="NZX117" s="230"/>
      <c r="NZY117" s="230"/>
      <c r="NZZ117" s="230"/>
      <c r="OAA117" s="230"/>
      <c r="OAB117" s="230"/>
      <c r="OAC117" s="230"/>
      <c r="OAD117" s="230"/>
      <c r="OAE117" s="230"/>
      <c r="OAF117" s="230"/>
      <c r="OAG117" s="230"/>
      <c r="OAH117" s="230"/>
      <c r="OAI117" s="230"/>
      <c r="OAJ117" s="230"/>
      <c r="OAK117" s="230"/>
      <c r="OAL117" s="230"/>
      <c r="OAM117" s="230"/>
      <c r="OAN117" s="230"/>
      <c r="OAO117" s="230"/>
      <c r="OAP117" s="230"/>
      <c r="OAQ117" s="230"/>
      <c r="OAR117" s="230"/>
      <c r="OAS117" s="230"/>
      <c r="OAT117" s="230"/>
      <c r="OAU117" s="230"/>
      <c r="OAV117" s="230"/>
      <c r="OAW117" s="230"/>
      <c r="OAX117" s="230"/>
      <c r="OAY117" s="230"/>
      <c r="OAZ117" s="230"/>
      <c r="OBA117" s="230"/>
      <c r="OBB117" s="230"/>
      <c r="OBC117" s="230"/>
      <c r="OBD117" s="230"/>
      <c r="OBE117" s="230"/>
      <c r="OBF117" s="230"/>
      <c r="OBG117" s="230"/>
      <c r="OBH117" s="230"/>
      <c r="OBI117" s="230"/>
      <c r="OBJ117" s="230"/>
      <c r="OBK117" s="230"/>
      <c r="OBL117" s="230"/>
      <c r="OBM117" s="230"/>
      <c r="OBN117" s="230"/>
      <c r="OBO117" s="230"/>
      <c r="OBP117" s="230"/>
      <c r="OBQ117" s="230"/>
      <c r="OBR117" s="230"/>
      <c r="OBS117" s="230"/>
      <c r="OBT117" s="230"/>
      <c r="OBU117" s="230"/>
      <c r="OBV117" s="230"/>
      <c r="OBW117" s="230"/>
      <c r="OBX117" s="230"/>
      <c r="OBY117" s="230"/>
      <c r="OBZ117" s="230"/>
      <c r="OCA117" s="230"/>
      <c r="OCB117" s="230"/>
      <c r="OCC117" s="230"/>
      <c r="OCD117" s="230"/>
      <c r="OCE117" s="230"/>
      <c r="OCF117" s="230"/>
      <c r="OCG117" s="230"/>
      <c r="OCH117" s="230"/>
      <c r="OCI117" s="230"/>
      <c r="OCJ117" s="230"/>
      <c r="OCK117" s="230"/>
      <c r="OCL117" s="230"/>
      <c r="OCM117" s="230"/>
      <c r="OCN117" s="230"/>
      <c r="OCO117" s="230"/>
      <c r="OCP117" s="230"/>
      <c r="OCQ117" s="230"/>
      <c r="OCR117" s="230"/>
      <c r="OCS117" s="230"/>
      <c r="OCT117" s="230"/>
      <c r="OCU117" s="230"/>
      <c r="OCV117" s="230"/>
      <c r="OCW117" s="230"/>
      <c r="OCX117" s="230"/>
      <c r="OCY117" s="230"/>
      <c r="OCZ117" s="230"/>
      <c r="ODA117" s="230"/>
      <c r="ODB117" s="230"/>
      <c r="ODC117" s="230"/>
      <c r="ODD117" s="230"/>
      <c r="ODE117" s="230"/>
      <c r="ODF117" s="230"/>
      <c r="ODG117" s="230"/>
      <c r="ODH117" s="230"/>
      <c r="ODI117" s="230"/>
      <c r="ODJ117" s="230"/>
      <c r="ODK117" s="230"/>
      <c r="ODL117" s="230"/>
      <c r="ODM117" s="230"/>
      <c r="ODN117" s="230"/>
      <c r="ODO117" s="230"/>
      <c r="ODP117" s="230"/>
      <c r="ODQ117" s="230"/>
      <c r="ODR117" s="230"/>
      <c r="ODS117" s="230"/>
      <c r="ODT117" s="230"/>
      <c r="ODU117" s="230"/>
      <c r="ODV117" s="230"/>
      <c r="ODW117" s="230"/>
      <c r="ODX117" s="230"/>
      <c r="ODY117" s="230"/>
      <c r="ODZ117" s="230"/>
      <c r="OEA117" s="230"/>
      <c r="OEB117" s="230"/>
      <c r="OEC117" s="230"/>
      <c r="OED117" s="230"/>
      <c r="OEE117" s="230"/>
      <c r="OEF117" s="230"/>
      <c r="OEG117" s="230"/>
      <c r="OEH117" s="230"/>
      <c r="OEI117" s="230"/>
      <c r="OEJ117" s="230"/>
      <c r="OEK117" s="230"/>
      <c r="OEL117" s="230"/>
      <c r="OEM117" s="230"/>
      <c r="OEN117" s="230"/>
      <c r="OEO117" s="230"/>
      <c r="OEP117" s="230"/>
      <c r="OEQ117" s="230"/>
      <c r="OER117" s="230"/>
      <c r="OES117" s="230"/>
      <c r="OET117" s="230"/>
      <c r="OEU117" s="230"/>
      <c r="OEV117" s="230"/>
      <c r="OEW117" s="230"/>
      <c r="OEX117" s="230"/>
      <c r="OEY117" s="230"/>
      <c r="OEZ117" s="230"/>
      <c r="OFA117" s="230"/>
      <c r="OFB117" s="230"/>
      <c r="OFC117" s="230"/>
      <c r="OFD117" s="230"/>
      <c r="OFE117" s="230"/>
      <c r="OFF117" s="230"/>
      <c r="OFG117" s="230"/>
      <c r="OFH117" s="230"/>
      <c r="OFI117" s="230"/>
      <c r="OFJ117" s="230"/>
      <c r="OFK117" s="230"/>
      <c r="OFL117" s="230"/>
      <c r="OFM117" s="230"/>
      <c r="OFN117" s="230"/>
      <c r="OFO117" s="230"/>
      <c r="OFP117" s="230"/>
      <c r="OFQ117" s="230"/>
      <c r="OFR117" s="230"/>
      <c r="OFS117" s="230"/>
      <c r="OFT117" s="230"/>
      <c r="OFU117" s="230"/>
      <c r="OFV117" s="230"/>
      <c r="OFW117" s="230"/>
      <c r="OFX117" s="230"/>
      <c r="OFY117" s="230"/>
      <c r="OFZ117" s="230"/>
      <c r="OGA117" s="230"/>
      <c r="OGB117" s="230"/>
      <c r="OGC117" s="230"/>
      <c r="OGD117" s="230"/>
      <c r="OGE117" s="230"/>
      <c r="OGF117" s="230"/>
      <c r="OGG117" s="230"/>
      <c r="OGH117" s="230"/>
      <c r="OGI117" s="230"/>
      <c r="OGJ117" s="230"/>
      <c r="OGK117" s="230"/>
      <c r="OGL117" s="230"/>
      <c r="OGM117" s="230"/>
      <c r="OGN117" s="230"/>
      <c r="OGO117" s="230"/>
      <c r="OGP117" s="230"/>
      <c r="OGQ117" s="230"/>
      <c r="OGR117" s="230"/>
      <c r="OGS117" s="230"/>
      <c r="OGT117" s="230"/>
      <c r="OGU117" s="230"/>
      <c r="OGV117" s="230"/>
      <c r="OGW117" s="230"/>
      <c r="OGX117" s="230"/>
      <c r="OGY117" s="230"/>
      <c r="OGZ117" s="230"/>
      <c r="OHA117" s="230"/>
      <c r="OHB117" s="230"/>
      <c r="OHC117" s="230"/>
      <c r="OHD117" s="230"/>
      <c r="OHE117" s="230"/>
      <c r="OHF117" s="230"/>
      <c r="OHG117" s="230"/>
      <c r="OHH117" s="230"/>
      <c r="OHI117" s="230"/>
      <c r="OHJ117" s="230"/>
      <c r="OHK117" s="230"/>
      <c r="OHL117" s="230"/>
      <c r="OHM117" s="230"/>
      <c r="OHN117" s="230"/>
      <c r="OHO117" s="230"/>
      <c r="OHP117" s="230"/>
      <c r="OHQ117" s="230"/>
      <c r="OHR117" s="230"/>
      <c r="OHS117" s="230"/>
      <c r="OHT117" s="230"/>
      <c r="OHU117" s="230"/>
      <c r="OHV117" s="230"/>
      <c r="OHW117" s="230"/>
      <c r="OHX117" s="230"/>
      <c r="OHY117" s="230"/>
      <c r="OHZ117" s="230"/>
      <c r="OIA117" s="230"/>
      <c r="OIB117" s="230"/>
      <c r="OIC117" s="230"/>
      <c r="OID117" s="230"/>
      <c r="OIE117" s="230"/>
      <c r="OIF117" s="230"/>
      <c r="OIG117" s="230"/>
      <c r="OIH117" s="230"/>
      <c r="OII117" s="230"/>
      <c r="OIJ117" s="230"/>
      <c r="OIK117" s="230"/>
      <c r="OIL117" s="230"/>
      <c r="OIM117" s="230"/>
      <c r="OIN117" s="230"/>
      <c r="OIO117" s="230"/>
      <c r="OIP117" s="230"/>
      <c r="OIQ117" s="230"/>
      <c r="OIR117" s="230"/>
      <c r="OIS117" s="230"/>
      <c r="OIT117" s="230"/>
      <c r="OIU117" s="230"/>
      <c r="OIV117" s="230"/>
      <c r="OIW117" s="230"/>
      <c r="OIX117" s="230"/>
      <c r="OIY117" s="230"/>
      <c r="OIZ117" s="230"/>
      <c r="OJA117" s="230"/>
      <c r="OJB117" s="230"/>
      <c r="OJC117" s="230"/>
      <c r="OJD117" s="230"/>
      <c r="OJE117" s="230"/>
      <c r="OJF117" s="230"/>
      <c r="OJG117" s="230"/>
      <c r="OJH117" s="230"/>
      <c r="OJI117" s="230"/>
      <c r="OJJ117" s="230"/>
      <c r="OJK117" s="230"/>
      <c r="OJL117" s="230"/>
      <c r="OJM117" s="230"/>
      <c r="OJN117" s="230"/>
      <c r="OJO117" s="230"/>
      <c r="OJP117" s="230"/>
      <c r="OJQ117" s="230"/>
      <c r="OJR117" s="230"/>
      <c r="OJS117" s="230"/>
      <c r="OJT117" s="230"/>
      <c r="OJU117" s="230"/>
      <c r="OJV117" s="230"/>
      <c r="OJW117" s="230"/>
      <c r="OJX117" s="230"/>
      <c r="OJY117" s="230"/>
      <c r="OJZ117" s="230"/>
      <c r="OKA117" s="230"/>
      <c r="OKB117" s="230"/>
      <c r="OKC117" s="230"/>
      <c r="OKD117" s="230"/>
      <c r="OKE117" s="230"/>
      <c r="OKF117" s="230"/>
      <c r="OKG117" s="230"/>
      <c r="OKH117" s="230"/>
      <c r="OKI117" s="230"/>
      <c r="OKJ117" s="230"/>
      <c r="OKK117" s="230"/>
      <c r="OKL117" s="230"/>
      <c r="OKM117" s="230"/>
      <c r="OKN117" s="230"/>
      <c r="OKO117" s="230"/>
      <c r="OKP117" s="230"/>
      <c r="OKQ117" s="230"/>
      <c r="OKR117" s="230"/>
      <c r="OKS117" s="230"/>
      <c r="OKT117" s="230"/>
      <c r="OKU117" s="230"/>
      <c r="OKV117" s="230"/>
      <c r="OKW117" s="230"/>
      <c r="OKX117" s="230"/>
      <c r="OKY117" s="230"/>
      <c r="OKZ117" s="230"/>
      <c r="OLA117" s="230"/>
      <c r="OLB117" s="230"/>
      <c r="OLC117" s="230"/>
      <c r="OLD117" s="230"/>
      <c r="OLE117" s="230"/>
      <c r="OLF117" s="230"/>
      <c r="OLG117" s="230"/>
      <c r="OLH117" s="230"/>
      <c r="OLI117" s="230"/>
      <c r="OLJ117" s="230"/>
      <c r="OLK117" s="230"/>
      <c r="OLL117" s="230"/>
      <c r="OLM117" s="230"/>
      <c r="OLN117" s="230"/>
      <c r="OLO117" s="230"/>
      <c r="OLP117" s="230"/>
      <c r="OLQ117" s="230"/>
      <c r="OLR117" s="230"/>
      <c r="OLS117" s="230"/>
      <c r="OLT117" s="230"/>
      <c r="OLU117" s="230"/>
      <c r="OLV117" s="230"/>
      <c r="OLW117" s="230"/>
      <c r="OLX117" s="230"/>
      <c r="OLY117" s="230"/>
      <c r="OLZ117" s="230"/>
      <c r="OMA117" s="230"/>
      <c r="OMB117" s="230"/>
      <c r="OMC117" s="230"/>
      <c r="OMD117" s="230"/>
      <c r="OME117" s="230"/>
      <c r="OMF117" s="230"/>
      <c r="OMG117" s="230"/>
      <c r="OMH117" s="230"/>
      <c r="OMI117" s="230"/>
      <c r="OMJ117" s="230"/>
      <c r="OMK117" s="230"/>
      <c r="OML117" s="230"/>
      <c r="OMM117" s="230"/>
      <c r="OMN117" s="230"/>
      <c r="OMO117" s="230"/>
      <c r="OMP117" s="230"/>
      <c r="OMQ117" s="230"/>
      <c r="OMR117" s="230"/>
      <c r="OMS117" s="230"/>
      <c r="OMT117" s="230"/>
      <c r="OMU117" s="230"/>
      <c r="OMV117" s="230"/>
      <c r="OMW117" s="230"/>
      <c r="OMX117" s="230"/>
      <c r="OMY117" s="230"/>
      <c r="OMZ117" s="230"/>
      <c r="ONA117" s="230"/>
      <c r="ONB117" s="230"/>
      <c r="ONC117" s="230"/>
      <c r="OND117" s="230"/>
      <c r="ONE117" s="230"/>
      <c r="ONF117" s="230"/>
      <c r="ONG117" s="230"/>
      <c r="ONH117" s="230"/>
      <c r="ONI117" s="230"/>
      <c r="ONJ117" s="230"/>
      <c r="ONK117" s="230"/>
      <c r="ONL117" s="230"/>
      <c r="ONM117" s="230"/>
      <c r="ONN117" s="230"/>
      <c r="ONO117" s="230"/>
      <c r="ONP117" s="230"/>
      <c r="ONQ117" s="230"/>
      <c r="ONR117" s="230"/>
      <c r="ONS117" s="230"/>
      <c r="ONT117" s="230"/>
      <c r="ONU117" s="230"/>
      <c r="ONV117" s="230"/>
      <c r="ONW117" s="230"/>
      <c r="ONX117" s="230"/>
      <c r="ONY117" s="230"/>
      <c r="ONZ117" s="230"/>
      <c r="OOA117" s="230"/>
      <c r="OOB117" s="230"/>
      <c r="OOC117" s="230"/>
      <c r="OOD117" s="230"/>
      <c r="OOE117" s="230"/>
      <c r="OOF117" s="230"/>
      <c r="OOG117" s="230"/>
      <c r="OOH117" s="230"/>
      <c r="OOI117" s="230"/>
      <c r="OOJ117" s="230"/>
      <c r="OOK117" s="230"/>
      <c r="OOL117" s="230"/>
      <c r="OOM117" s="230"/>
      <c r="OON117" s="230"/>
      <c r="OOO117" s="230"/>
      <c r="OOP117" s="230"/>
      <c r="OOQ117" s="230"/>
      <c r="OOR117" s="230"/>
      <c r="OOS117" s="230"/>
      <c r="OOT117" s="230"/>
      <c r="OOU117" s="230"/>
      <c r="OOV117" s="230"/>
      <c r="OOW117" s="230"/>
      <c r="OOX117" s="230"/>
      <c r="OOY117" s="230"/>
      <c r="OOZ117" s="230"/>
      <c r="OPA117" s="230"/>
      <c r="OPB117" s="230"/>
      <c r="OPC117" s="230"/>
      <c r="OPD117" s="230"/>
      <c r="OPE117" s="230"/>
      <c r="OPF117" s="230"/>
      <c r="OPG117" s="230"/>
      <c r="OPH117" s="230"/>
      <c r="OPI117" s="230"/>
      <c r="OPJ117" s="230"/>
      <c r="OPK117" s="230"/>
      <c r="OPL117" s="230"/>
      <c r="OPM117" s="230"/>
      <c r="OPN117" s="230"/>
      <c r="OPO117" s="230"/>
      <c r="OPP117" s="230"/>
      <c r="OPQ117" s="230"/>
      <c r="OPR117" s="230"/>
      <c r="OPS117" s="230"/>
      <c r="OPT117" s="230"/>
      <c r="OPU117" s="230"/>
      <c r="OPV117" s="230"/>
      <c r="OPW117" s="230"/>
      <c r="OPX117" s="230"/>
      <c r="OPY117" s="230"/>
      <c r="OPZ117" s="230"/>
      <c r="OQA117" s="230"/>
      <c r="OQB117" s="230"/>
      <c r="OQC117" s="230"/>
      <c r="OQD117" s="230"/>
      <c r="OQE117" s="230"/>
      <c r="OQF117" s="230"/>
      <c r="OQG117" s="230"/>
      <c r="OQH117" s="230"/>
      <c r="OQI117" s="230"/>
      <c r="OQJ117" s="230"/>
      <c r="OQK117" s="230"/>
      <c r="OQL117" s="230"/>
      <c r="OQM117" s="230"/>
      <c r="OQN117" s="230"/>
      <c r="OQO117" s="230"/>
      <c r="OQP117" s="230"/>
      <c r="OQQ117" s="230"/>
      <c r="OQR117" s="230"/>
      <c r="OQS117" s="230"/>
      <c r="OQT117" s="230"/>
      <c r="OQU117" s="230"/>
      <c r="OQV117" s="230"/>
      <c r="OQW117" s="230"/>
      <c r="OQX117" s="230"/>
      <c r="OQY117" s="230"/>
      <c r="OQZ117" s="230"/>
      <c r="ORA117" s="230"/>
      <c r="ORB117" s="230"/>
      <c r="ORC117" s="230"/>
      <c r="ORD117" s="230"/>
      <c r="ORE117" s="230"/>
      <c r="ORF117" s="230"/>
      <c r="ORG117" s="230"/>
      <c r="ORH117" s="230"/>
      <c r="ORI117" s="230"/>
      <c r="ORJ117" s="230"/>
      <c r="ORK117" s="230"/>
      <c r="ORL117" s="230"/>
      <c r="ORM117" s="230"/>
      <c r="ORN117" s="230"/>
      <c r="ORO117" s="230"/>
      <c r="ORP117" s="230"/>
      <c r="ORQ117" s="230"/>
      <c r="ORR117" s="230"/>
      <c r="ORS117" s="230"/>
      <c r="ORT117" s="230"/>
      <c r="ORU117" s="230"/>
      <c r="ORV117" s="230"/>
      <c r="ORW117" s="230"/>
      <c r="ORX117" s="230"/>
      <c r="ORY117" s="230"/>
      <c r="ORZ117" s="230"/>
      <c r="OSA117" s="230"/>
      <c r="OSB117" s="230"/>
      <c r="OSC117" s="230"/>
      <c r="OSD117" s="230"/>
      <c r="OSE117" s="230"/>
      <c r="OSF117" s="230"/>
      <c r="OSG117" s="230"/>
      <c r="OSH117" s="230"/>
      <c r="OSI117" s="230"/>
      <c r="OSJ117" s="230"/>
      <c r="OSK117" s="230"/>
      <c r="OSL117" s="230"/>
      <c r="OSM117" s="230"/>
      <c r="OSN117" s="230"/>
      <c r="OSO117" s="230"/>
      <c r="OSP117" s="230"/>
      <c r="OSQ117" s="230"/>
      <c r="OSR117" s="230"/>
      <c r="OSS117" s="230"/>
      <c r="OST117" s="230"/>
      <c r="OSU117" s="230"/>
      <c r="OSV117" s="230"/>
      <c r="OSW117" s="230"/>
      <c r="OSX117" s="230"/>
      <c r="OSY117" s="230"/>
      <c r="OSZ117" s="230"/>
      <c r="OTA117" s="230"/>
      <c r="OTB117" s="230"/>
      <c r="OTC117" s="230"/>
      <c r="OTD117" s="230"/>
      <c r="OTE117" s="230"/>
      <c r="OTF117" s="230"/>
      <c r="OTG117" s="230"/>
      <c r="OTH117" s="230"/>
      <c r="OTI117" s="230"/>
      <c r="OTJ117" s="230"/>
      <c r="OTK117" s="230"/>
      <c r="OTL117" s="230"/>
      <c r="OTM117" s="230"/>
      <c r="OTN117" s="230"/>
      <c r="OTO117" s="230"/>
      <c r="OTP117" s="230"/>
      <c r="OTQ117" s="230"/>
      <c r="OTR117" s="230"/>
      <c r="OTS117" s="230"/>
      <c r="OTT117" s="230"/>
      <c r="OTU117" s="230"/>
      <c r="OTV117" s="230"/>
      <c r="OTW117" s="230"/>
      <c r="OTX117" s="230"/>
      <c r="OTY117" s="230"/>
      <c r="OTZ117" s="230"/>
      <c r="OUA117" s="230"/>
      <c r="OUB117" s="230"/>
      <c r="OUC117" s="230"/>
      <c r="OUD117" s="230"/>
      <c r="OUE117" s="230"/>
      <c r="OUF117" s="230"/>
      <c r="OUG117" s="230"/>
      <c r="OUH117" s="230"/>
      <c r="OUI117" s="230"/>
      <c r="OUJ117" s="230"/>
      <c r="OUK117" s="230"/>
      <c r="OUL117" s="230"/>
      <c r="OUM117" s="230"/>
      <c r="OUN117" s="230"/>
      <c r="OUO117" s="230"/>
      <c r="OUP117" s="230"/>
      <c r="OUQ117" s="230"/>
      <c r="OUR117" s="230"/>
      <c r="OUS117" s="230"/>
      <c r="OUT117" s="230"/>
      <c r="OUU117" s="230"/>
      <c r="OUV117" s="230"/>
      <c r="OUW117" s="230"/>
      <c r="OUX117" s="230"/>
      <c r="OUY117" s="230"/>
      <c r="OUZ117" s="230"/>
      <c r="OVA117" s="230"/>
      <c r="OVB117" s="230"/>
      <c r="OVC117" s="230"/>
      <c r="OVD117" s="230"/>
      <c r="OVE117" s="230"/>
      <c r="OVF117" s="230"/>
      <c r="OVG117" s="230"/>
      <c r="OVH117" s="230"/>
      <c r="OVI117" s="230"/>
      <c r="OVJ117" s="230"/>
      <c r="OVK117" s="230"/>
      <c r="OVL117" s="230"/>
      <c r="OVM117" s="230"/>
      <c r="OVN117" s="230"/>
      <c r="OVO117" s="230"/>
      <c r="OVP117" s="230"/>
      <c r="OVQ117" s="230"/>
      <c r="OVR117" s="230"/>
      <c r="OVS117" s="230"/>
      <c r="OVT117" s="230"/>
      <c r="OVU117" s="230"/>
      <c r="OVV117" s="230"/>
      <c r="OVW117" s="230"/>
      <c r="OVX117" s="230"/>
      <c r="OVY117" s="230"/>
      <c r="OVZ117" s="230"/>
      <c r="OWA117" s="230"/>
      <c r="OWB117" s="230"/>
      <c r="OWC117" s="230"/>
      <c r="OWD117" s="230"/>
      <c r="OWE117" s="230"/>
      <c r="OWF117" s="230"/>
      <c r="OWG117" s="230"/>
      <c r="OWH117" s="230"/>
      <c r="OWI117" s="230"/>
      <c r="OWJ117" s="230"/>
      <c r="OWK117" s="230"/>
      <c r="OWL117" s="230"/>
      <c r="OWM117" s="230"/>
      <c r="OWN117" s="230"/>
      <c r="OWO117" s="230"/>
      <c r="OWP117" s="230"/>
      <c r="OWQ117" s="230"/>
      <c r="OWR117" s="230"/>
      <c r="OWS117" s="230"/>
      <c r="OWT117" s="230"/>
      <c r="OWU117" s="230"/>
      <c r="OWV117" s="230"/>
      <c r="OWW117" s="230"/>
      <c r="OWX117" s="230"/>
      <c r="OWY117" s="230"/>
      <c r="OWZ117" s="230"/>
      <c r="OXA117" s="230"/>
      <c r="OXB117" s="230"/>
      <c r="OXC117" s="230"/>
      <c r="OXD117" s="230"/>
      <c r="OXE117" s="230"/>
      <c r="OXF117" s="230"/>
      <c r="OXG117" s="230"/>
      <c r="OXH117" s="230"/>
      <c r="OXI117" s="230"/>
      <c r="OXJ117" s="230"/>
      <c r="OXK117" s="230"/>
      <c r="OXL117" s="230"/>
      <c r="OXM117" s="230"/>
      <c r="OXN117" s="230"/>
      <c r="OXO117" s="230"/>
      <c r="OXP117" s="230"/>
      <c r="OXQ117" s="230"/>
      <c r="OXR117" s="230"/>
      <c r="OXS117" s="230"/>
      <c r="OXT117" s="230"/>
      <c r="OXU117" s="230"/>
      <c r="OXV117" s="230"/>
      <c r="OXW117" s="230"/>
      <c r="OXX117" s="230"/>
      <c r="OXY117" s="230"/>
      <c r="OXZ117" s="230"/>
      <c r="OYA117" s="230"/>
      <c r="OYB117" s="230"/>
      <c r="OYC117" s="230"/>
      <c r="OYD117" s="230"/>
      <c r="OYE117" s="230"/>
      <c r="OYF117" s="230"/>
      <c r="OYG117" s="230"/>
      <c r="OYH117" s="230"/>
      <c r="OYI117" s="230"/>
      <c r="OYJ117" s="230"/>
      <c r="OYK117" s="230"/>
      <c r="OYL117" s="230"/>
      <c r="OYM117" s="230"/>
      <c r="OYN117" s="230"/>
      <c r="OYO117" s="230"/>
      <c r="OYP117" s="230"/>
      <c r="OYQ117" s="230"/>
      <c r="OYR117" s="230"/>
      <c r="OYS117" s="230"/>
      <c r="OYT117" s="230"/>
      <c r="OYU117" s="230"/>
      <c r="OYV117" s="230"/>
      <c r="OYW117" s="230"/>
      <c r="OYX117" s="230"/>
      <c r="OYY117" s="230"/>
      <c r="OYZ117" s="230"/>
      <c r="OZA117" s="230"/>
      <c r="OZB117" s="230"/>
      <c r="OZC117" s="230"/>
      <c r="OZD117" s="230"/>
      <c r="OZE117" s="230"/>
      <c r="OZF117" s="230"/>
      <c r="OZG117" s="230"/>
      <c r="OZH117" s="230"/>
      <c r="OZI117" s="230"/>
      <c r="OZJ117" s="230"/>
      <c r="OZK117" s="230"/>
      <c r="OZL117" s="230"/>
      <c r="OZM117" s="230"/>
      <c r="OZN117" s="230"/>
      <c r="OZO117" s="230"/>
      <c r="OZP117" s="230"/>
      <c r="OZQ117" s="230"/>
      <c r="OZR117" s="230"/>
      <c r="OZS117" s="230"/>
      <c r="OZT117" s="230"/>
      <c r="OZU117" s="230"/>
      <c r="OZV117" s="230"/>
      <c r="OZW117" s="230"/>
      <c r="OZX117" s="230"/>
      <c r="OZY117" s="230"/>
      <c r="OZZ117" s="230"/>
      <c r="PAA117" s="230"/>
      <c r="PAB117" s="230"/>
      <c r="PAC117" s="230"/>
      <c r="PAD117" s="230"/>
      <c r="PAE117" s="230"/>
      <c r="PAF117" s="230"/>
      <c r="PAG117" s="230"/>
      <c r="PAH117" s="230"/>
      <c r="PAI117" s="230"/>
      <c r="PAJ117" s="230"/>
      <c r="PAK117" s="230"/>
      <c r="PAL117" s="230"/>
      <c r="PAM117" s="230"/>
      <c r="PAN117" s="230"/>
      <c r="PAO117" s="230"/>
      <c r="PAP117" s="230"/>
      <c r="PAQ117" s="230"/>
      <c r="PAR117" s="230"/>
      <c r="PAS117" s="230"/>
      <c r="PAT117" s="230"/>
      <c r="PAU117" s="230"/>
      <c r="PAV117" s="230"/>
      <c r="PAW117" s="230"/>
      <c r="PAX117" s="230"/>
      <c r="PAY117" s="230"/>
      <c r="PAZ117" s="230"/>
      <c r="PBA117" s="230"/>
      <c r="PBB117" s="230"/>
      <c r="PBC117" s="230"/>
      <c r="PBD117" s="230"/>
      <c r="PBE117" s="230"/>
      <c r="PBF117" s="230"/>
      <c r="PBG117" s="230"/>
      <c r="PBH117" s="230"/>
      <c r="PBI117" s="230"/>
      <c r="PBJ117" s="230"/>
      <c r="PBK117" s="230"/>
      <c r="PBL117" s="230"/>
      <c r="PBM117" s="230"/>
      <c r="PBN117" s="230"/>
      <c r="PBO117" s="230"/>
      <c r="PBP117" s="230"/>
      <c r="PBQ117" s="230"/>
      <c r="PBR117" s="230"/>
      <c r="PBS117" s="230"/>
      <c r="PBT117" s="230"/>
      <c r="PBU117" s="230"/>
      <c r="PBV117" s="230"/>
      <c r="PBW117" s="230"/>
      <c r="PBX117" s="230"/>
      <c r="PBY117" s="230"/>
      <c r="PBZ117" s="230"/>
      <c r="PCA117" s="230"/>
      <c r="PCB117" s="230"/>
      <c r="PCC117" s="230"/>
      <c r="PCD117" s="230"/>
      <c r="PCE117" s="230"/>
      <c r="PCF117" s="230"/>
      <c r="PCG117" s="230"/>
      <c r="PCH117" s="230"/>
      <c r="PCI117" s="230"/>
      <c r="PCJ117" s="230"/>
      <c r="PCK117" s="230"/>
      <c r="PCL117" s="230"/>
      <c r="PCM117" s="230"/>
      <c r="PCN117" s="230"/>
      <c r="PCO117" s="230"/>
      <c r="PCP117" s="230"/>
      <c r="PCQ117" s="230"/>
      <c r="PCR117" s="230"/>
      <c r="PCS117" s="230"/>
      <c r="PCT117" s="230"/>
      <c r="PCU117" s="230"/>
      <c r="PCV117" s="230"/>
      <c r="PCW117" s="230"/>
      <c r="PCX117" s="230"/>
      <c r="PCY117" s="230"/>
      <c r="PCZ117" s="230"/>
      <c r="PDA117" s="230"/>
      <c r="PDB117" s="230"/>
      <c r="PDC117" s="230"/>
      <c r="PDD117" s="230"/>
      <c r="PDE117" s="230"/>
      <c r="PDF117" s="230"/>
      <c r="PDG117" s="230"/>
      <c r="PDH117" s="230"/>
      <c r="PDI117" s="230"/>
      <c r="PDJ117" s="230"/>
      <c r="PDK117" s="230"/>
      <c r="PDL117" s="230"/>
      <c r="PDM117" s="230"/>
      <c r="PDN117" s="230"/>
      <c r="PDO117" s="230"/>
      <c r="PDP117" s="230"/>
      <c r="PDQ117" s="230"/>
      <c r="PDR117" s="230"/>
      <c r="PDS117" s="230"/>
      <c r="PDT117" s="230"/>
      <c r="PDU117" s="230"/>
      <c r="PDV117" s="230"/>
      <c r="PDW117" s="230"/>
      <c r="PDX117" s="230"/>
      <c r="PDY117" s="230"/>
      <c r="PDZ117" s="230"/>
      <c r="PEA117" s="230"/>
      <c r="PEB117" s="230"/>
      <c r="PEC117" s="230"/>
      <c r="PED117" s="230"/>
      <c r="PEE117" s="230"/>
      <c r="PEF117" s="230"/>
      <c r="PEG117" s="230"/>
      <c r="PEH117" s="230"/>
      <c r="PEI117" s="230"/>
      <c r="PEJ117" s="230"/>
      <c r="PEK117" s="230"/>
      <c r="PEL117" s="230"/>
      <c r="PEM117" s="230"/>
      <c r="PEN117" s="230"/>
      <c r="PEO117" s="230"/>
      <c r="PEP117" s="230"/>
      <c r="PEQ117" s="230"/>
      <c r="PER117" s="230"/>
      <c r="PES117" s="230"/>
      <c r="PET117" s="230"/>
      <c r="PEU117" s="230"/>
      <c r="PEV117" s="230"/>
      <c r="PEW117" s="230"/>
      <c r="PEX117" s="230"/>
      <c r="PEY117" s="230"/>
      <c r="PEZ117" s="230"/>
      <c r="PFA117" s="230"/>
      <c r="PFB117" s="230"/>
      <c r="PFC117" s="230"/>
      <c r="PFD117" s="230"/>
      <c r="PFE117" s="230"/>
      <c r="PFF117" s="230"/>
      <c r="PFG117" s="230"/>
      <c r="PFH117" s="230"/>
      <c r="PFI117" s="230"/>
      <c r="PFJ117" s="230"/>
      <c r="PFK117" s="230"/>
      <c r="PFL117" s="230"/>
      <c r="PFM117" s="230"/>
      <c r="PFN117" s="230"/>
      <c r="PFO117" s="230"/>
      <c r="PFP117" s="230"/>
      <c r="PFQ117" s="230"/>
      <c r="PFR117" s="230"/>
      <c r="PFS117" s="230"/>
      <c r="PFT117" s="230"/>
      <c r="PFU117" s="230"/>
      <c r="PFV117" s="230"/>
      <c r="PFW117" s="230"/>
      <c r="PFX117" s="230"/>
      <c r="PFY117" s="230"/>
      <c r="PFZ117" s="230"/>
      <c r="PGA117" s="230"/>
      <c r="PGB117" s="230"/>
      <c r="PGC117" s="230"/>
      <c r="PGD117" s="230"/>
      <c r="PGE117" s="230"/>
      <c r="PGF117" s="230"/>
      <c r="PGG117" s="230"/>
      <c r="PGH117" s="230"/>
      <c r="PGI117" s="230"/>
      <c r="PGJ117" s="230"/>
      <c r="PGK117" s="230"/>
      <c r="PGL117" s="230"/>
      <c r="PGM117" s="230"/>
      <c r="PGN117" s="230"/>
      <c r="PGO117" s="230"/>
      <c r="PGP117" s="230"/>
      <c r="PGQ117" s="230"/>
      <c r="PGR117" s="230"/>
      <c r="PGS117" s="230"/>
      <c r="PGT117" s="230"/>
      <c r="PGU117" s="230"/>
      <c r="PGV117" s="230"/>
      <c r="PGW117" s="230"/>
      <c r="PGX117" s="230"/>
      <c r="PGY117" s="230"/>
      <c r="PGZ117" s="230"/>
      <c r="PHA117" s="230"/>
      <c r="PHB117" s="230"/>
      <c r="PHC117" s="230"/>
      <c r="PHD117" s="230"/>
      <c r="PHE117" s="230"/>
      <c r="PHF117" s="230"/>
      <c r="PHG117" s="230"/>
      <c r="PHH117" s="230"/>
      <c r="PHI117" s="230"/>
      <c r="PHJ117" s="230"/>
      <c r="PHK117" s="230"/>
      <c r="PHL117" s="230"/>
      <c r="PHM117" s="230"/>
      <c r="PHN117" s="230"/>
      <c r="PHO117" s="230"/>
      <c r="PHP117" s="230"/>
      <c r="PHQ117" s="230"/>
      <c r="PHR117" s="230"/>
      <c r="PHS117" s="230"/>
      <c r="PHT117" s="230"/>
      <c r="PHU117" s="230"/>
      <c r="PHV117" s="230"/>
      <c r="PHW117" s="230"/>
      <c r="PHX117" s="230"/>
      <c r="PHY117" s="230"/>
      <c r="PHZ117" s="230"/>
      <c r="PIA117" s="230"/>
      <c r="PIB117" s="230"/>
      <c r="PIC117" s="230"/>
      <c r="PID117" s="230"/>
      <c r="PIE117" s="230"/>
      <c r="PIF117" s="230"/>
      <c r="PIG117" s="230"/>
      <c r="PIH117" s="230"/>
      <c r="PII117" s="230"/>
      <c r="PIJ117" s="230"/>
      <c r="PIK117" s="230"/>
      <c r="PIL117" s="230"/>
      <c r="PIM117" s="230"/>
      <c r="PIN117" s="230"/>
      <c r="PIO117" s="230"/>
      <c r="PIP117" s="230"/>
      <c r="PIQ117" s="230"/>
      <c r="PIR117" s="230"/>
      <c r="PIS117" s="230"/>
      <c r="PIT117" s="230"/>
      <c r="PIU117" s="230"/>
      <c r="PIV117" s="230"/>
      <c r="PIW117" s="230"/>
      <c r="PIX117" s="230"/>
      <c r="PIY117" s="230"/>
      <c r="PIZ117" s="230"/>
      <c r="PJA117" s="230"/>
      <c r="PJB117" s="230"/>
      <c r="PJC117" s="230"/>
      <c r="PJD117" s="230"/>
      <c r="PJE117" s="230"/>
      <c r="PJF117" s="230"/>
      <c r="PJG117" s="230"/>
      <c r="PJH117" s="230"/>
      <c r="PJI117" s="230"/>
      <c r="PJJ117" s="230"/>
      <c r="PJK117" s="230"/>
      <c r="PJL117" s="230"/>
      <c r="PJM117" s="230"/>
      <c r="PJN117" s="230"/>
      <c r="PJO117" s="230"/>
      <c r="PJP117" s="230"/>
      <c r="PJQ117" s="230"/>
      <c r="PJR117" s="230"/>
      <c r="PJS117" s="230"/>
      <c r="PJT117" s="230"/>
      <c r="PJU117" s="230"/>
      <c r="PJV117" s="230"/>
      <c r="PJW117" s="230"/>
      <c r="PJX117" s="230"/>
      <c r="PJY117" s="230"/>
      <c r="PJZ117" s="230"/>
      <c r="PKA117" s="230"/>
      <c r="PKB117" s="230"/>
      <c r="PKC117" s="230"/>
      <c r="PKD117" s="230"/>
      <c r="PKE117" s="230"/>
      <c r="PKF117" s="230"/>
      <c r="PKG117" s="230"/>
      <c r="PKH117" s="230"/>
      <c r="PKI117" s="230"/>
      <c r="PKJ117" s="230"/>
      <c r="PKK117" s="230"/>
      <c r="PKL117" s="230"/>
      <c r="PKM117" s="230"/>
      <c r="PKN117" s="230"/>
      <c r="PKO117" s="230"/>
      <c r="PKP117" s="230"/>
      <c r="PKQ117" s="230"/>
      <c r="PKR117" s="230"/>
      <c r="PKS117" s="230"/>
      <c r="PKT117" s="230"/>
      <c r="PKU117" s="230"/>
      <c r="PKV117" s="230"/>
      <c r="PKW117" s="230"/>
      <c r="PKX117" s="230"/>
      <c r="PKY117" s="230"/>
      <c r="PKZ117" s="230"/>
      <c r="PLA117" s="230"/>
      <c r="PLB117" s="230"/>
      <c r="PLC117" s="230"/>
      <c r="PLD117" s="230"/>
      <c r="PLE117" s="230"/>
      <c r="PLF117" s="230"/>
      <c r="PLG117" s="230"/>
      <c r="PLH117" s="230"/>
      <c r="PLI117" s="230"/>
      <c r="PLJ117" s="230"/>
      <c r="PLK117" s="230"/>
      <c r="PLL117" s="230"/>
      <c r="PLM117" s="230"/>
      <c r="PLN117" s="230"/>
      <c r="PLO117" s="230"/>
      <c r="PLP117" s="230"/>
      <c r="PLQ117" s="230"/>
      <c r="PLR117" s="230"/>
      <c r="PLS117" s="230"/>
      <c r="PLT117" s="230"/>
      <c r="PLU117" s="230"/>
      <c r="PLV117" s="230"/>
      <c r="PLW117" s="230"/>
      <c r="PLX117" s="230"/>
      <c r="PLY117" s="230"/>
      <c r="PLZ117" s="230"/>
      <c r="PMA117" s="230"/>
      <c r="PMB117" s="230"/>
      <c r="PMC117" s="230"/>
      <c r="PMD117" s="230"/>
      <c r="PME117" s="230"/>
      <c r="PMF117" s="230"/>
      <c r="PMG117" s="230"/>
      <c r="PMH117" s="230"/>
      <c r="PMI117" s="230"/>
      <c r="PMJ117" s="230"/>
      <c r="PMK117" s="230"/>
      <c r="PML117" s="230"/>
      <c r="PMM117" s="230"/>
      <c r="PMN117" s="230"/>
      <c r="PMO117" s="230"/>
      <c r="PMP117" s="230"/>
      <c r="PMQ117" s="230"/>
      <c r="PMR117" s="230"/>
      <c r="PMS117" s="230"/>
      <c r="PMT117" s="230"/>
      <c r="PMU117" s="230"/>
      <c r="PMV117" s="230"/>
      <c r="PMW117" s="230"/>
      <c r="PMX117" s="230"/>
      <c r="PMY117" s="230"/>
      <c r="PMZ117" s="230"/>
      <c r="PNA117" s="230"/>
      <c r="PNB117" s="230"/>
      <c r="PNC117" s="230"/>
      <c r="PND117" s="230"/>
      <c r="PNE117" s="230"/>
      <c r="PNF117" s="230"/>
      <c r="PNG117" s="230"/>
      <c r="PNH117" s="230"/>
      <c r="PNI117" s="230"/>
      <c r="PNJ117" s="230"/>
      <c r="PNK117" s="230"/>
      <c r="PNL117" s="230"/>
      <c r="PNM117" s="230"/>
      <c r="PNN117" s="230"/>
      <c r="PNO117" s="230"/>
      <c r="PNP117" s="230"/>
      <c r="PNQ117" s="230"/>
      <c r="PNR117" s="230"/>
      <c r="PNS117" s="230"/>
      <c r="PNT117" s="230"/>
      <c r="PNU117" s="230"/>
      <c r="PNV117" s="230"/>
      <c r="PNW117" s="230"/>
      <c r="PNX117" s="230"/>
      <c r="PNY117" s="230"/>
      <c r="PNZ117" s="230"/>
      <c r="POA117" s="230"/>
      <c r="POB117" s="230"/>
      <c r="POC117" s="230"/>
      <c r="POD117" s="230"/>
      <c r="POE117" s="230"/>
      <c r="POF117" s="230"/>
      <c r="POG117" s="230"/>
      <c r="POH117" s="230"/>
      <c r="POI117" s="230"/>
      <c r="POJ117" s="230"/>
      <c r="POK117" s="230"/>
      <c r="POL117" s="230"/>
      <c r="POM117" s="230"/>
      <c r="PON117" s="230"/>
      <c r="POO117" s="230"/>
      <c r="POP117" s="230"/>
      <c r="POQ117" s="230"/>
      <c r="POR117" s="230"/>
      <c r="POS117" s="230"/>
      <c r="POT117" s="230"/>
      <c r="POU117" s="230"/>
      <c r="POV117" s="230"/>
      <c r="POW117" s="230"/>
      <c r="POX117" s="230"/>
      <c r="POY117" s="230"/>
      <c r="POZ117" s="230"/>
      <c r="PPA117" s="230"/>
      <c r="PPB117" s="230"/>
      <c r="PPC117" s="230"/>
      <c r="PPD117" s="230"/>
      <c r="PPE117" s="230"/>
      <c r="PPF117" s="230"/>
      <c r="PPG117" s="230"/>
      <c r="PPH117" s="230"/>
      <c r="PPI117" s="230"/>
      <c r="PPJ117" s="230"/>
      <c r="PPK117" s="230"/>
      <c r="PPL117" s="230"/>
      <c r="PPM117" s="230"/>
      <c r="PPN117" s="230"/>
      <c r="PPO117" s="230"/>
      <c r="PPP117" s="230"/>
      <c r="PPQ117" s="230"/>
      <c r="PPR117" s="230"/>
      <c r="PPS117" s="230"/>
      <c r="PPT117" s="230"/>
      <c r="PPU117" s="230"/>
      <c r="PPV117" s="230"/>
      <c r="PPW117" s="230"/>
      <c r="PPX117" s="230"/>
      <c r="PPY117" s="230"/>
      <c r="PPZ117" s="230"/>
      <c r="PQA117" s="230"/>
      <c r="PQB117" s="230"/>
      <c r="PQC117" s="230"/>
      <c r="PQD117" s="230"/>
      <c r="PQE117" s="230"/>
      <c r="PQF117" s="230"/>
      <c r="PQG117" s="230"/>
      <c r="PQH117" s="230"/>
      <c r="PQI117" s="230"/>
      <c r="PQJ117" s="230"/>
      <c r="PQK117" s="230"/>
      <c r="PQL117" s="230"/>
      <c r="PQM117" s="230"/>
      <c r="PQN117" s="230"/>
      <c r="PQO117" s="230"/>
      <c r="PQP117" s="230"/>
      <c r="PQQ117" s="230"/>
      <c r="PQR117" s="230"/>
      <c r="PQS117" s="230"/>
      <c r="PQT117" s="230"/>
      <c r="PQU117" s="230"/>
      <c r="PQV117" s="230"/>
      <c r="PQW117" s="230"/>
      <c r="PQX117" s="230"/>
      <c r="PQY117" s="230"/>
      <c r="PQZ117" s="230"/>
      <c r="PRA117" s="230"/>
      <c r="PRB117" s="230"/>
      <c r="PRC117" s="230"/>
      <c r="PRD117" s="230"/>
      <c r="PRE117" s="230"/>
      <c r="PRF117" s="230"/>
      <c r="PRG117" s="230"/>
      <c r="PRH117" s="230"/>
      <c r="PRI117" s="230"/>
      <c r="PRJ117" s="230"/>
      <c r="PRK117" s="230"/>
      <c r="PRL117" s="230"/>
      <c r="PRM117" s="230"/>
      <c r="PRN117" s="230"/>
      <c r="PRO117" s="230"/>
      <c r="PRP117" s="230"/>
      <c r="PRQ117" s="230"/>
      <c r="PRR117" s="230"/>
      <c r="PRS117" s="230"/>
      <c r="PRT117" s="230"/>
      <c r="PRU117" s="230"/>
      <c r="PRV117" s="230"/>
      <c r="PRW117" s="230"/>
      <c r="PRX117" s="230"/>
      <c r="PRY117" s="230"/>
      <c r="PRZ117" s="230"/>
      <c r="PSA117" s="230"/>
      <c r="PSB117" s="230"/>
      <c r="PSC117" s="230"/>
      <c r="PSD117" s="230"/>
      <c r="PSE117" s="230"/>
      <c r="PSF117" s="230"/>
      <c r="PSG117" s="230"/>
      <c r="PSH117" s="230"/>
      <c r="PSI117" s="230"/>
      <c r="PSJ117" s="230"/>
      <c r="PSK117" s="230"/>
      <c r="PSL117" s="230"/>
      <c r="PSM117" s="230"/>
      <c r="PSN117" s="230"/>
      <c r="PSO117" s="230"/>
      <c r="PSP117" s="230"/>
      <c r="PSQ117" s="230"/>
      <c r="PSR117" s="230"/>
      <c r="PSS117" s="230"/>
      <c r="PST117" s="230"/>
      <c r="PSU117" s="230"/>
      <c r="PSV117" s="230"/>
      <c r="PSW117" s="230"/>
      <c r="PSX117" s="230"/>
      <c r="PSY117" s="230"/>
      <c r="PSZ117" s="230"/>
      <c r="PTA117" s="230"/>
      <c r="PTB117" s="230"/>
      <c r="PTC117" s="230"/>
      <c r="PTD117" s="230"/>
      <c r="PTE117" s="230"/>
      <c r="PTF117" s="230"/>
      <c r="PTG117" s="230"/>
      <c r="PTH117" s="230"/>
      <c r="PTI117" s="230"/>
      <c r="PTJ117" s="230"/>
      <c r="PTK117" s="230"/>
      <c r="PTL117" s="230"/>
      <c r="PTM117" s="230"/>
      <c r="PTN117" s="230"/>
      <c r="PTO117" s="230"/>
      <c r="PTP117" s="230"/>
      <c r="PTQ117" s="230"/>
      <c r="PTR117" s="230"/>
      <c r="PTS117" s="230"/>
      <c r="PTT117" s="230"/>
      <c r="PTU117" s="230"/>
      <c r="PTV117" s="230"/>
      <c r="PTW117" s="230"/>
      <c r="PTX117" s="230"/>
      <c r="PTY117" s="230"/>
      <c r="PTZ117" s="230"/>
      <c r="PUA117" s="230"/>
      <c r="PUB117" s="230"/>
      <c r="PUC117" s="230"/>
      <c r="PUD117" s="230"/>
      <c r="PUE117" s="230"/>
      <c r="PUF117" s="230"/>
      <c r="PUG117" s="230"/>
      <c r="PUH117" s="230"/>
      <c r="PUI117" s="230"/>
      <c r="PUJ117" s="230"/>
      <c r="PUK117" s="230"/>
      <c r="PUL117" s="230"/>
      <c r="PUM117" s="230"/>
      <c r="PUN117" s="230"/>
      <c r="PUO117" s="230"/>
      <c r="PUP117" s="230"/>
      <c r="PUQ117" s="230"/>
      <c r="PUR117" s="230"/>
      <c r="PUS117" s="230"/>
      <c r="PUT117" s="230"/>
      <c r="PUU117" s="230"/>
      <c r="PUV117" s="230"/>
      <c r="PUW117" s="230"/>
      <c r="PUX117" s="230"/>
      <c r="PUY117" s="230"/>
      <c r="PUZ117" s="230"/>
      <c r="PVA117" s="230"/>
      <c r="PVB117" s="230"/>
      <c r="PVC117" s="230"/>
      <c r="PVD117" s="230"/>
      <c r="PVE117" s="230"/>
      <c r="PVF117" s="230"/>
      <c r="PVG117" s="230"/>
      <c r="PVH117" s="230"/>
      <c r="PVI117" s="230"/>
      <c r="PVJ117" s="230"/>
      <c r="PVK117" s="230"/>
      <c r="PVL117" s="230"/>
      <c r="PVM117" s="230"/>
      <c r="PVN117" s="230"/>
      <c r="PVO117" s="230"/>
      <c r="PVP117" s="230"/>
      <c r="PVQ117" s="230"/>
      <c r="PVR117" s="230"/>
      <c r="PVS117" s="230"/>
      <c r="PVT117" s="230"/>
      <c r="PVU117" s="230"/>
      <c r="PVV117" s="230"/>
      <c r="PVW117" s="230"/>
      <c r="PVX117" s="230"/>
      <c r="PVY117" s="230"/>
      <c r="PVZ117" s="230"/>
      <c r="PWA117" s="230"/>
      <c r="PWB117" s="230"/>
      <c r="PWC117" s="230"/>
      <c r="PWD117" s="230"/>
      <c r="PWE117" s="230"/>
      <c r="PWF117" s="230"/>
      <c r="PWG117" s="230"/>
      <c r="PWH117" s="230"/>
      <c r="PWI117" s="230"/>
      <c r="PWJ117" s="230"/>
      <c r="PWK117" s="230"/>
      <c r="PWL117" s="230"/>
      <c r="PWM117" s="230"/>
      <c r="PWN117" s="230"/>
      <c r="PWO117" s="230"/>
      <c r="PWP117" s="230"/>
      <c r="PWQ117" s="230"/>
      <c r="PWR117" s="230"/>
      <c r="PWS117" s="230"/>
      <c r="PWT117" s="230"/>
      <c r="PWU117" s="230"/>
      <c r="PWV117" s="230"/>
      <c r="PWW117" s="230"/>
      <c r="PWX117" s="230"/>
      <c r="PWY117" s="230"/>
      <c r="PWZ117" s="230"/>
      <c r="PXA117" s="230"/>
      <c r="PXB117" s="230"/>
      <c r="PXC117" s="230"/>
      <c r="PXD117" s="230"/>
      <c r="PXE117" s="230"/>
      <c r="PXF117" s="230"/>
      <c r="PXG117" s="230"/>
      <c r="PXH117" s="230"/>
      <c r="PXI117" s="230"/>
      <c r="PXJ117" s="230"/>
      <c r="PXK117" s="230"/>
      <c r="PXL117" s="230"/>
      <c r="PXM117" s="230"/>
      <c r="PXN117" s="230"/>
      <c r="PXO117" s="230"/>
      <c r="PXP117" s="230"/>
      <c r="PXQ117" s="230"/>
      <c r="PXR117" s="230"/>
      <c r="PXS117" s="230"/>
      <c r="PXT117" s="230"/>
      <c r="PXU117" s="230"/>
      <c r="PXV117" s="230"/>
      <c r="PXW117" s="230"/>
      <c r="PXX117" s="230"/>
      <c r="PXY117" s="230"/>
      <c r="PXZ117" s="230"/>
      <c r="PYA117" s="230"/>
      <c r="PYB117" s="230"/>
      <c r="PYC117" s="230"/>
      <c r="PYD117" s="230"/>
      <c r="PYE117" s="230"/>
      <c r="PYF117" s="230"/>
      <c r="PYG117" s="230"/>
      <c r="PYH117" s="230"/>
      <c r="PYI117" s="230"/>
      <c r="PYJ117" s="230"/>
      <c r="PYK117" s="230"/>
      <c r="PYL117" s="230"/>
      <c r="PYM117" s="230"/>
      <c r="PYN117" s="230"/>
      <c r="PYO117" s="230"/>
      <c r="PYP117" s="230"/>
      <c r="PYQ117" s="230"/>
      <c r="PYR117" s="230"/>
      <c r="PYS117" s="230"/>
      <c r="PYT117" s="230"/>
      <c r="PYU117" s="230"/>
      <c r="PYV117" s="230"/>
      <c r="PYW117" s="230"/>
      <c r="PYX117" s="230"/>
      <c r="PYY117" s="230"/>
      <c r="PYZ117" s="230"/>
      <c r="PZA117" s="230"/>
      <c r="PZB117" s="230"/>
      <c r="PZC117" s="230"/>
      <c r="PZD117" s="230"/>
      <c r="PZE117" s="230"/>
      <c r="PZF117" s="230"/>
      <c r="PZG117" s="230"/>
      <c r="PZH117" s="230"/>
      <c r="PZI117" s="230"/>
      <c r="PZJ117" s="230"/>
      <c r="PZK117" s="230"/>
      <c r="PZL117" s="230"/>
      <c r="PZM117" s="230"/>
      <c r="PZN117" s="230"/>
      <c r="PZO117" s="230"/>
      <c r="PZP117" s="230"/>
      <c r="PZQ117" s="230"/>
      <c r="PZR117" s="230"/>
      <c r="PZS117" s="230"/>
      <c r="PZT117" s="230"/>
      <c r="PZU117" s="230"/>
      <c r="PZV117" s="230"/>
      <c r="PZW117" s="230"/>
      <c r="PZX117" s="230"/>
      <c r="PZY117" s="230"/>
      <c r="PZZ117" s="230"/>
      <c r="QAA117" s="230"/>
      <c r="QAB117" s="230"/>
      <c r="QAC117" s="230"/>
      <c r="QAD117" s="230"/>
      <c r="QAE117" s="230"/>
      <c r="QAF117" s="230"/>
      <c r="QAG117" s="230"/>
      <c r="QAH117" s="230"/>
      <c r="QAI117" s="230"/>
      <c r="QAJ117" s="230"/>
      <c r="QAK117" s="230"/>
      <c r="QAL117" s="230"/>
      <c r="QAM117" s="230"/>
      <c r="QAN117" s="230"/>
      <c r="QAO117" s="230"/>
      <c r="QAP117" s="230"/>
      <c r="QAQ117" s="230"/>
      <c r="QAR117" s="230"/>
      <c r="QAS117" s="230"/>
      <c r="QAT117" s="230"/>
      <c r="QAU117" s="230"/>
      <c r="QAV117" s="230"/>
      <c r="QAW117" s="230"/>
      <c r="QAX117" s="230"/>
      <c r="QAY117" s="230"/>
      <c r="QAZ117" s="230"/>
      <c r="QBA117" s="230"/>
      <c r="QBB117" s="230"/>
      <c r="QBC117" s="230"/>
      <c r="QBD117" s="230"/>
      <c r="QBE117" s="230"/>
      <c r="QBF117" s="230"/>
      <c r="QBG117" s="230"/>
      <c r="QBH117" s="230"/>
      <c r="QBI117" s="230"/>
      <c r="QBJ117" s="230"/>
      <c r="QBK117" s="230"/>
      <c r="QBL117" s="230"/>
      <c r="QBM117" s="230"/>
      <c r="QBN117" s="230"/>
      <c r="QBO117" s="230"/>
      <c r="QBP117" s="230"/>
      <c r="QBQ117" s="230"/>
      <c r="QBR117" s="230"/>
      <c r="QBS117" s="230"/>
      <c r="QBT117" s="230"/>
      <c r="QBU117" s="230"/>
      <c r="QBV117" s="230"/>
      <c r="QBW117" s="230"/>
      <c r="QBX117" s="230"/>
      <c r="QBY117" s="230"/>
      <c r="QBZ117" s="230"/>
      <c r="QCA117" s="230"/>
      <c r="QCB117" s="230"/>
      <c r="QCC117" s="230"/>
      <c r="QCD117" s="230"/>
      <c r="QCE117" s="230"/>
      <c r="QCF117" s="230"/>
      <c r="QCG117" s="230"/>
      <c r="QCH117" s="230"/>
      <c r="QCI117" s="230"/>
      <c r="QCJ117" s="230"/>
      <c r="QCK117" s="230"/>
      <c r="QCL117" s="230"/>
      <c r="QCM117" s="230"/>
      <c r="QCN117" s="230"/>
      <c r="QCO117" s="230"/>
      <c r="QCP117" s="230"/>
      <c r="QCQ117" s="230"/>
      <c r="QCR117" s="230"/>
      <c r="QCS117" s="230"/>
      <c r="QCT117" s="230"/>
      <c r="QCU117" s="230"/>
      <c r="QCV117" s="230"/>
      <c r="QCW117" s="230"/>
      <c r="QCX117" s="230"/>
      <c r="QCY117" s="230"/>
      <c r="QCZ117" s="230"/>
      <c r="QDA117" s="230"/>
      <c r="QDB117" s="230"/>
      <c r="QDC117" s="230"/>
      <c r="QDD117" s="230"/>
      <c r="QDE117" s="230"/>
      <c r="QDF117" s="230"/>
      <c r="QDG117" s="230"/>
      <c r="QDH117" s="230"/>
      <c r="QDI117" s="230"/>
      <c r="QDJ117" s="230"/>
      <c r="QDK117" s="230"/>
      <c r="QDL117" s="230"/>
      <c r="QDM117" s="230"/>
      <c r="QDN117" s="230"/>
      <c r="QDO117" s="230"/>
      <c r="QDP117" s="230"/>
      <c r="QDQ117" s="230"/>
      <c r="QDR117" s="230"/>
      <c r="QDS117" s="230"/>
      <c r="QDT117" s="230"/>
      <c r="QDU117" s="230"/>
      <c r="QDV117" s="230"/>
      <c r="QDW117" s="230"/>
      <c r="QDX117" s="230"/>
      <c r="QDY117" s="230"/>
      <c r="QDZ117" s="230"/>
      <c r="QEA117" s="230"/>
      <c r="QEB117" s="230"/>
      <c r="QEC117" s="230"/>
      <c r="QED117" s="230"/>
      <c r="QEE117" s="230"/>
      <c r="QEF117" s="230"/>
      <c r="QEG117" s="230"/>
      <c r="QEH117" s="230"/>
      <c r="QEI117" s="230"/>
      <c r="QEJ117" s="230"/>
      <c r="QEK117" s="230"/>
      <c r="QEL117" s="230"/>
      <c r="QEM117" s="230"/>
      <c r="QEN117" s="230"/>
      <c r="QEO117" s="230"/>
      <c r="QEP117" s="230"/>
      <c r="QEQ117" s="230"/>
      <c r="QER117" s="230"/>
      <c r="QES117" s="230"/>
      <c r="QET117" s="230"/>
      <c r="QEU117" s="230"/>
      <c r="QEV117" s="230"/>
      <c r="QEW117" s="230"/>
      <c r="QEX117" s="230"/>
      <c r="QEY117" s="230"/>
      <c r="QEZ117" s="230"/>
      <c r="QFA117" s="230"/>
      <c r="QFB117" s="230"/>
      <c r="QFC117" s="230"/>
      <c r="QFD117" s="230"/>
      <c r="QFE117" s="230"/>
      <c r="QFF117" s="230"/>
      <c r="QFG117" s="230"/>
      <c r="QFH117" s="230"/>
      <c r="QFI117" s="230"/>
      <c r="QFJ117" s="230"/>
      <c r="QFK117" s="230"/>
      <c r="QFL117" s="230"/>
      <c r="QFM117" s="230"/>
      <c r="QFN117" s="230"/>
      <c r="QFO117" s="230"/>
      <c r="QFP117" s="230"/>
      <c r="QFQ117" s="230"/>
      <c r="QFR117" s="230"/>
      <c r="QFS117" s="230"/>
      <c r="QFT117" s="230"/>
      <c r="QFU117" s="230"/>
      <c r="QFV117" s="230"/>
      <c r="QFW117" s="230"/>
      <c r="QFX117" s="230"/>
      <c r="QFY117" s="230"/>
      <c r="QFZ117" s="230"/>
      <c r="QGA117" s="230"/>
      <c r="QGB117" s="230"/>
      <c r="QGC117" s="230"/>
      <c r="QGD117" s="230"/>
      <c r="QGE117" s="230"/>
      <c r="QGF117" s="230"/>
      <c r="QGG117" s="230"/>
      <c r="QGH117" s="230"/>
      <c r="QGI117" s="230"/>
      <c r="QGJ117" s="230"/>
      <c r="QGK117" s="230"/>
      <c r="QGL117" s="230"/>
      <c r="QGM117" s="230"/>
      <c r="QGN117" s="230"/>
      <c r="QGO117" s="230"/>
      <c r="QGP117" s="230"/>
      <c r="QGQ117" s="230"/>
      <c r="QGR117" s="230"/>
      <c r="QGS117" s="230"/>
      <c r="QGT117" s="230"/>
      <c r="QGU117" s="230"/>
      <c r="QGV117" s="230"/>
      <c r="QGW117" s="230"/>
      <c r="QGX117" s="230"/>
      <c r="QGY117" s="230"/>
      <c r="QGZ117" s="230"/>
      <c r="QHA117" s="230"/>
      <c r="QHB117" s="230"/>
      <c r="QHC117" s="230"/>
      <c r="QHD117" s="230"/>
      <c r="QHE117" s="230"/>
      <c r="QHF117" s="230"/>
      <c r="QHG117" s="230"/>
      <c r="QHH117" s="230"/>
      <c r="QHI117" s="230"/>
      <c r="QHJ117" s="230"/>
      <c r="QHK117" s="230"/>
      <c r="QHL117" s="230"/>
      <c r="QHM117" s="230"/>
      <c r="QHN117" s="230"/>
      <c r="QHO117" s="230"/>
      <c r="QHP117" s="230"/>
      <c r="QHQ117" s="230"/>
      <c r="QHR117" s="230"/>
      <c r="QHS117" s="230"/>
      <c r="QHT117" s="230"/>
      <c r="QHU117" s="230"/>
      <c r="QHV117" s="230"/>
      <c r="QHW117" s="230"/>
      <c r="QHX117" s="230"/>
      <c r="QHY117" s="230"/>
      <c r="QHZ117" s="230"/>
      <c r="QIA117" s="230"/>
      <c r="QIB117" s="230"/>
      <c r="QIC117" s="230"/>
      <c r="QID117" s="230"/>
      <c r="QIE117" s="230"/>
      <c r="QIF117" s="230"/>
      <c r="QIG117" s="230"/>
      <c r="QIH117" s="230"/>
      <c r="QII117" s="230"/>
      <c r="QIJ117" s="230"/>
      <c r="QIK117" s="230"/>
      <c r="QIL117" s="230"/>
      <c r="QIM117" s="230"/>
      <c r="QIN117" s="230"/>
      <c r="QIO117" s="230"/>
      <c r="QIP117" s="230"/>
      <c r="QIQ117" s="230"/>
      <c r="QIR117" s="230"/>
      <c r="QIS117" s="230"/>
      <c r="QIT117" s="230"/>
      <c r="QIU117" s="230"/>
      <c r="QIV117" s="230"/>
      <c r="QIW117" s="230"/>
      <c r="QIX117" s="230"/>
      <c r="QIY117" s="230"/>
      <c r="QIZ117" s="230"/>
      <c r="QJA117" s="230"/>
      <c r="QJB117" s="230"/>
      <c r="QJC117" s="230"/>
      <c r="QJD117" s="230"/>
      <c r="QJE117" s="230"/>
      <c r="QJF117" s="230"/>
      <c r="QJG117" s="230"/>
      <c r="QJH117" s="230"/>
      <c r="QJI117" s="230"/>
      <c r="QJJ117" s="230"/>
      <c r="QJK117" s="230"/>
      <c r="QJL117" s="230"/>
      <c r="QJM117" s="230"/>
      <c r="QJN117" s="230"/>
      <c r="QJO117" s="230"/>
      <c r="QJP117" s="230"/>
      <c r="QJQ117" s="230"/>
      <c r="QJR117" s="230"/>
      <c r="QJS117" s="230"/>
      <c r="QJT117" s="230"/>
      <c r="QJU117" s="230"/>
      <c r="QJV117" s="230"/>
      <c r="QJW117" s="230"/>
      <c r="QJX117" s="230"/>
      <c r="QJY117" s="230"/>
      <c r="QJZ117" s="230"/>
      <c r="QKA117" s="230"/>
      <c r="QKB117" s="230"/>
      <c r="QKC117" s="230"/>
      <c r="QKD117" s="230"/>
      <c r="QKE117" s="230"/>
      <c r="QKF117" s="230"/>
      <c r="QKG117" s="230"/>
      <c r="QKH117" s="230"/>
      <c r="QKI117" s="230"/>
      <c r="QKJ117" s="230"/>
      <c r="QKK117" s="230"/>
      <c r="QKL117" s="230"/>
      <c r="QKM117" s="230"/>
      <c r="QKN117" s="230"/>
      <c r="QKO117" s="230"/>
      <c r="QKP117" s="230"/>
      <c r="QKQ117" s="230"/>
      <c r="QKR117" s="230"/>
      <c r="QKS117" s="230"/>
      <c r="QKT117" s="230"/>
      <c r="QKU117" s="230"/>
      <c r="QKV117" s="230"/>
      <c r="QKW117" s="230"/>
      <c r="QKX117" s="230"/>
      <c r="QKY117" s="230"/>
      <c r="QKZ117" s="230"/>
      <c r="QLA117" s="230"/>
      <c r="QLB117" s="230"/>
      <c r="QLC117" s="230"/>
      <c r="QLD117" s="230"/>
      <c r="QLE117" s="230"/>
      <c r="QLF117" s="230"/>
      <c r="QLG117" s="230"/>
      <c r="QLH117" s="230"/>
      <c r="QLI117" s="230"/>
      <c r="QLJ117" s="230"/>
      <c r="QLK117" s="230"/>
      <c r="QLL117" s="230"/>
      <c r="QLM117" s="230"/>
      <c r="QLN117" s="230"/>
      <c r="QLO117" s="230"/>
      <c r="QLP117" s="230"/>
      <c r="QLQ117" s="230"/>
      <c r="QLR117" s="230"/>
      <c r="QLS117" s="230"/>
      <c r="QLT117" s="230"/>
      <c r="QLU117" s="230"/>
      <c r="QLV117" s="230"/>
      <c r="QLW117" s="230"/>
      <c r="QLX117" s="230"/>
      <c r="QLY117" s="230"/>
      <c r="QLZ117" s="230"/>
      <c r="QMA117" s="230"/>
      <c r="QMB117" s="230"/>
      <c r="QMC117" s="230"/>
      <c r="QMD117" s="230"/>
      <c r="QME117" s="230"/>
      <c r="QMF117" s="230"/>
      <c r="QMG117" s="230"/>
      <c r="QMH117" s="230"/>
      <c r="QMI117" s="230"/>
      <c r="QMJ117" s="230"/>
      <c r="QMK117" s="230"/>
      <c r="QML117" s="230"/>
      <c r="QMM117" s="230"/>
      <c r="QMN117" s="230"/>
      <c r="QMO117" s="230"/>
      <c r="QMP117" s="230"/>
      <c r="QMQ117" s="230"/>
      <c r="QMR117" s="230"/>
      <c r="QMS117" s="230"/>
      <c r="QMT117" s="230"/>
      <c r="QMU117" s="230"/>
      <c r="QMV117" s="230"/>
      <c r="QMW117" s="230"/>
      <c r="QMX117" s="230"/>
      <c r="QMY117" s="230"/>
      <c r="QMZ117" s="230"/>
      <c r="QNA117" s="230"/>
      <c r="QNB117" s="230"/>
      <c r="QNC117" s="230"/>
      <c r="QND117" s="230"/>
      <c r="QNE117" s="230"/>
      <c r="QNF117" s="230"/>
      <c r="QNG117" s="230"/>
      <c r="QNH117" s="230"/>
      <c r="QNI117" s="230"/>
      <c r="QNJ117" s="230"/>
      <c r="QNK117" s="230"/>
      <c r="QNL117" s="230"/>
      <c r="QNM117" s="230"/>
      <c r="QNN117" s="230"/>
      <c r="QNO117" s="230"/>
      <c r="QNP117" s="230"/>
      <c r="QNQ117" s="230"/>
      <c r="QNR117" s="230"/>
      <c r="QNS117" s="230"/>
      <c r="QNT117" s="230"/>
      <c r="QNU117" s="230"/>
      <c r="QNV117" s="230"/>
      <c r="QNW117" s="230"/>
      <c r="QNX117" s="230"/>
      <c r="QNY117" s="230"/>
      <c r="QNZ117" s="230"/>
      <c r="QOA117" s="230"/>
      <c r="QOB117" s="230"/>
      <c r="QOC117" s="230"/>
      <c r="QOD117" s="230"/>
      <c r="QOE117" s="230"/>
      <c r="QOF117" s="230"/>
      <c r="QOG117" s="230"/>
      <c r="QOH117" s="230"/>
      <c r="QOI117" s="230"/>
      <c r="QOJ117" s="230"/>
      <c r="QOK117" s="230"/>
      <c r="QOL117" s="230"/>
      <c r="QOM117" s="230"/>
      <c r="QON117" s="230"/>
      <c r="QOO117" s="230"/>
      <c r="QOP117" s="230"/>
      <c r="QOQ117" s="230"/>
      <c r="QOR117" s="230"/>
      <c r="QOS117" s="230"/>
      <c r="QOT117" s="230"/>
      <c r="QOU117" s="230"/>
      <c r="QOV117" s="230"/>
      <c r="QOW117" s="230"/>
      <c r="QOX117" s="230"/>
      <c r="QOY117" s="230"/>
      <c r="QOZ117" s="230"/>
      <c r="QPA117" s="230"/>
      <c r="QPB117" s="230"/>
      <c r="QPC117" s="230"/>
      <c r="QPD117" s="230"/>
      <c r="QPE117" s="230"/>
      <c r="QPF117" s="230"/>
      <c r="QPG117" s="230"/>
      <c r="QPH117" s="230"/>
      <c r="QPI117" s="230"/>
      <c r="QPJ117" s="230"/>
      <c r="QPK117" s="230"/>
      <c r="QPL117" s="230"/>
      <c r="QPM117" s="230"/>
      <c r="QPN117" s="230"/>
      <c r="QPO117" s="230"/>
      <c r="QPP117" s="230"/>
      <c r="QPQ117" s="230"/>
      <c r="QPR117" s="230"/>
      <c r="QPS117" s="230"/>
      <c r="QPT117" s="230"/>
      <c r="QPU117" s="230"/>
      <c r="QPV117" s="230"/>
      <c r="QPW117" s="230"/>
      <c r="QPX117" s="230"/>
      <c r="QPY117" s="230"/>
      <c r="QPZ117" s="230"/>
      <c r="QQA117" s="230"/>
      <c r="QQB117" s="230"/>
      <c r="QQC117" s="230"/>
      <c r="QQD117" s="230"/>
      <c r="QQE117" s="230"/>
      <c r="QQF117" s="230"/>
      <c r="QQG117" s="230"/>
      <c r="QQH117" s="230"/>
      <c r="QQI117" s="230"/>
      <c r="QQJ117" s="230"/>
      <c r="QQK117" s="230"/>
      <c r="QQL117" s="230"/>
      <c r="QQM117" s="230"/>
      <c r="QQN117" s="230"/>
      <c r="QQO117" s="230"/>
      <c r="QQP117" s="230"/>
      <c r="QQQ117" s="230"/>
      <c r="QQR117" s="230"/>
      <c r="QQS117" s="230"/>
      <c r="QQT117" s="230"/>
      <c r="QQU117" s="230"/>
      <c r="QQV117" s="230"/>
      <c r="QQW117" s="230"/>
      <c r="QQX117" s="230"/>
      <c r="QQY117" s="230"/>
      <c r="QQZ117" s="230"/>
      <c r="QRA117" s="230"/>
      <c r="QRB117" s="230"/>
      <c r="QRC117" s="230"/>
      <c r="QRD117" s="230"/>
      <c r="QRE117" s="230"/>
      <c r="QRF117" s="230"/>
      <c r="QRG117" s="230"/>
      <c r="QRH117" s="230"/>
      <c r="QRI117" s="230"/>
      <c r="QRJ117" s="230"/>
      <c r="QRK117" s="230"/>
      <c r="QRL117" s="230"/>
      <c r="QRM117" s="230"/>
      <c r="QRN117" s="230"/>
      <c r="QRO117" s="230"/>
      <c r="QRP117" s="230"/>
      <c r="QRQ117" s="230"/>
      <c r="QRR117" s="230"/>
      <c r="QRS117" s="230"/>
      <c r="QRT117" s="230"/>
      <c r="QRU117" s="230"/>
      <c r="QRV117" s="230"/>
      <c r="QRW117" s="230"/>
      <c r="QRX117" s="230"/>
      <c r="QRY117" s="230"/>
      <c r="QRZ117" s="230"/>
      <c r="QSA117" s="230"/>
      <c r="QSB117" s="230"/>
      <c r="QSC117" s="230"/>
      <c r="QSD117" s="230"/>
      <c r="QSE117" s="230"/>
      <c r="QSF117" s="230"/>
      <c r="QSG117" s="230"/>
      <c r="QSH117" s="230"/>
      <c r="QSI117" s="230"/>
      <c r="QSJ117" s="230"/>
      <c r="QSK117" s="230"/>
      <c r="QSL117" s="230"/>
      <c r="QSM117" s="230"/>
      <c r="QSN117" s="230"/>
      <c r="QSO117" s="230"/>
      <c r="QSP117" s="230"/>
      <c r="QSQ117" s="230"/>
      <c r="QSR117" s="230"/>
      <c r="QSS117" s="230"/>
      <c r="QST117" s="230"/>
      <c r="QSU117" s="230"/>
      <c r="QSV117" s="230"/>
      <c r="QSW117" s="230"/>
      <c r="QSX117" s="230"/>
      <c r="QSY117" s="230"/>
      <c r="QSZ117" s="230"/>
      <c r="QTA117" s="230"/>
      <c r="QTB117" s="230"/>
      <c r="QTC117" s="230"/>
      <c r="QTD117" s="230"/>
      <c r="QTE117" s="230"/>
      <c r="QTF117" s="230"/>
      <c r="QTG117" s="230"/>
      <c r="QTH117" s="230"/>
      <c r="QTI117" s="230"/>
      <c r="QTJ117" s="230"/>
      <c r="QTK117" s="230"/>
      <c r="QTL117" s="230"/>
      <c r="QTM117" s="230"/>
      <c r="QTN117" s="230"/>
      <c r="QTO117" s="230"/>
      <c r="QTP117" s="230"/>
      <c r="QTQ117" s="230"/>
      <c r="QTR117" s="230"/>
      <c r="QTS117" s="230"/>
      <c r="QTT117" s="230"/>
      <c r="QTU117" s="230"/>
      <c r="QTV117" s="230"/>
      <c r="QTW117" s="230"/>
      <c r="QTX117" s="230"/>
      <c r="QTY117" s="230"/>
      <c r="QTZ117" s="230"/>
      <c r="QUA117" s="230"/>
      <c r="QUB117" s="230"/>
      <c r="QUC117" s="230"/>
      <c r="QUD117" s="230"/>
      <c r="QUE117" s="230"/>
      <c r="QUF117" s="230"/>
      <c r="QUG117" s="230"/>
      <c r="QUH117" s="230"/>
      <c r="QUI117" s="230"/>
      <c r="QUJ117" s="230"/>
      <c r="QUK117" s="230"/>
      <c r="QUL117" s="230"/>
      <c r="QUM117" s="230"/>
      <c r="QUN117" s="230"/>
      <c r="QUO117" s="230"/>
      <c r="QUP117" s="230"/>
      <c r="QUQ117" s="230"/>
      <c r="QUR117" s="230"/>
      <c r="QUS117" s="230"/>
      <c r="QUT117" s="230"/>
      <c r="QUU117" s="230"/>
      <c r="QUV117" s="230"/>
      <c r="QUW117" s="230"/>
      <c r="QUX117" s="230"/>
      <c r="QUY117" s="230"/>
      <c r="QUZ117" s="230"/>
      <c r="QVA117" s="230"/>
      <c r="QVB117" s="230"/>
      <c r="QVC117" s="230"/>
      <c r="QVD117" s="230"/>
      <c r="QVE117" s="230"/>
      <c r="QVF117" s="230"/>
      <c r="QVG117" s="230"/>
      <c r="QVH117" s="230"/>
      <c r="QVI117" s="230"/>
      <c r="QVJ117" s="230"/>
      <c r="QVK117" s="230"/>
      <c r="QVL117" s="230"/>
      <c r="QVM117" s="230"/>
      <c r="QVN117" s="230"/>
      <c r="QVO117" s="230"/>
      <c r="QVP117" s="230"/>
      <c r="QVQ117" s="230"/>
      <c r="QVR117" s="230"/>
      <c r="QVS117" s="230"/>
      <c r="QVT117" s="230"/>
      <c r="QVU117" s="230"/>
      <c r="QVV117" s="230"/>
      <c r="QVW117" s="230"/>
      <c r="QVX117" s="230"/>
      <c r="QVY117" s="230"/>
      <c r="QVZ117" s="230"/>
      <c r="QWA117" s="230"/>
      <c r="QWB117" s="230"/>
      <c r="QWC117" s="230"/>
      <c r="QWD117" s="230"/>
      <c r="QWE117" s="230"/>
      <c r="QWF117" s="230"/>
      <c r="QWG117" s="230"/>
      <c r="QWH117" s="230"/>
      <c r="QWI117" s="230"/>
      <c r="QWJ117" s="230"/>
      <c r="QWK117" s="230"/>
      <c r="QWL117" s="230"/>
      <c r="QWM117" s="230"/>
      <c r="QWN117" s="230"/>
      <c r="QWO117" s="230"/>
      <c r="QWP117" s="230"/>
      <c r="QWQ117" s="230"/>
      <c r="QWR117" s="230"/>
      <c r="QWS117" s="230"/>
      <c r="QWT117" s="230"/>
      <c r="QWU117" s="230"/>
      <c r="QWV117" s="230"/>
      <c r="QWW117" s="230"/>
      <c r="QWX117" s="230"/>
      <c r="QWY117" s="230"/>
      <c r="QWZ117" s="230"/>
      <c r="QXA117" s="230"/>
      <c r="QXB117" s="230"/>
      <c r="QXC117" s="230"/>
      <c r="QXD117" s="230"/>
      <c r="QXE117" s="230"/>
      <c r="QXF117" s="230"/>
      <c r="QXG117" s="230"/>
      <c r="QXH117" s="230"/>
      <c r="QXI117" s="230"/>
      <c r="QXJ117" s="230"/>
      <c r="QXK117" s="230"/>
      <c r="QXL117" s="230"/>
      <c r="QXM117" s="230"/>
      <c r="QXN117" s="230"/>
      <c r="QXO117" s="230"/>
      <c r="QXP117" s="230"/>
      <c r="QXQ117" s="230"/>
      <c r="QXR117" s="230"/>
      <c r="QXS117" s="230"/>
      <c r="QXT117" s="230"/>
      <c r="QXU117" s="230"/>
      <c r="QXV117" s="230"/>
      <c r="QXW117" s="230"/>
      <c r="QXX117" s="230"/>
      <c r="QXY117" s="230"/>
      <c r="QXZ117" s="230"/>
      <c r="QYA117" s="230"/>
      <c r="QYB117" s="230"/>
      <c r="QYC117" s="230"/>
      <c r="QYD117" s="230"/>
      <c r="QYE117" s="230"/>
      <c r="QYF117" s="230"/>
      <c r="QYG117" s="230"/>
      <c r="QYH117" s="230"/>
      <c r="QYI117" s="230"/>
      <c r="QYJ117" s="230"/>
      <c r="QYK117" s="230"/>
      <c r="QYL117" s="230"/>
      <c r="QYM117" s="230"/>
      <c r="QYN117" s="230"/>
      <c r="QYO117" s="230"/>
      <c r="QYP117" s="230"/>
      <c r="QYQ117" s="230"/>
      <c r="QYR117" s="230"/>
      <c r="QYS117" s="230"/>
      <c r="QYT117" s="230"/>
      <c r="QYU117" s="230"/>
      <c r="QYV117" s="230"/>
      <c r="QYW117" s="230"/>
      <c r="QYX117" s="230"/>
      <c r="QYY117" s="230"/>
      <c r="QYZ117" s="230"/>
      <c r="QZA117" s="230"/>
      <c r="QZB117" s="230"/>
      <c r="QZC117" s="230"/>
      <c r="QZD117" s="230"/>
      <c r="QZE117" s="230"/>
      <c r="QZF117" s="230"/>
      <c r="QZG117" s="230"/>
      <c r="QZH117" s="230"/>
      <c r="QZI117" s="230"/>
      <c r="QZJ117" s="230"/>
      <c r="QZK117" s="230"/>
      <c r="QZL117" s="230"/>
      <c r="QZM117" s="230"/>
      <c r="QZN117" s="230"/>
      <c r="QZO117" s="230"/>
      <c r="QZP117" s="230"/>
      <c r="QZQ117" s="230"/>
      <c r="QZR117" s="230"/>
      <c r="QZS117" s="230"/>
      <c r="QZT117" s="230"/>
      <c r="QZU117" s="230"/>
      <c r="QZV117" s="230"/>
      <c r="QZW117" s="230"/>
      <c r="QZX117" s="230"/>
      <c r="QZY117" s="230"/>
      <c r="QZZ117" s="230"/>
      <c r="RAA117" s="230"/>
      <c r="RAB117" s="230"/>
      <c r="RAC117" s="230"/>
      <c r="RAD117" s="230"/>
      <c r="RAE117" s="230"/>
      <c r="RAF117" s="230"/>
      <c r="RAG117" s="230"/>
      <c r="RAH117" s="230"/>
      <c r="RAI117" s="230"/>
      <c r="RAJ117" s="230"/>
      <c r="RAK117" s="230"/>
      <c r="RAL117" s="230"/>
      <c r="RAM117" s="230"/>
      <c r="RAN117" s="230"/>
      <c r="RAO117" s="230"/>
      <c r="RAP117" s="230"/>
      <c r="RAQ117" s="230"/>
      <c r="RAR117" s="230"/>
      <c r="RAS117" s="230"/>
      <c r="RAT117" s="230"/>
      <c r="RAU117" s="230"/>
      <c r="RAV117" s="230"/>
      <c r="RAW117" s="230"/>
      <c r="RAX117" s="230"/>
      <c r="RAY117" s="230"/>
      <c r="RAZ117" s="230"/>
      <c r="RBA117" s="230"/>
      <c r="RBB117" s="230"/>
      <c r="RBC117" s="230"/>
      <c r="RBD117" s="230"/>
      <c r="RBE117" s="230"/>
      <c r="RBF117" s="230"/>
      <c r="RBG117" s="230"/>
      <c r="RBH117" s="230"/>
      <c r="RBI117" s="230"/>
      <c r="RBJ117" s="230"/>
      <c r="RBK117" s="230"/>
      <c r="RBL117" s="230"/>
      <c r="RBM117" s="230"/>
      <c r="RBN117" s="230"/>
      <c r="RBO117" s="230"/>
      <c r="RBP117" s="230"/>
      <c r="RBQ117" s="230"/>
      <c r="RBR117" s="230"/>
      <c r="RBS117" s="230"/>
      <c r="RBT117" s="230"/>
      <c r="RBU117" s="230"/>
      <c r="RBV117" s="230"/>
      <c r="RBW117" s="230"/>
      <c r="RBX117" s="230"/>
      <c r="RBY117" s="230"/>
      <c r="RBZ117" s="230"/>
      <c r="RCA117" s="230"/>
      <c r="RCB117" s="230"/>
      <c r="RCC117" s="230"/>
      <c r="RCD117" s="230"/>
      <c r="RCE117" s="230"/>
      <c r="RCF117" s="230"/>
      <c r="RCG117" s="230"/>
      <c r="RCH117" s="230"/>
      <c r="RCI117" s="230"/>
      <c r="RCJ117" s="230"/>
      <c r="RCK117" s="230"/>
      <c r="RCL117" s="230"/>
      <c r="RCM117" s="230"/>
      <c r="RCN117" s="230"/>
      <c r="RCO117" s="230"/>
      <c r="RCP117" s="230"/>
      <c r="RCQ117" s="230"/>
      <c r="RCR117" s="230"/>
      <c r="RCS117" s="230"/>
      <c r="RCT117" s="230"/>
      <c r="RCU117" s="230"/>
      <c r="RCV117" s="230"/>
      <c r="RCW117" s="230"/>
      <c r="RCX117" s="230"/>
      <c r="RCY117" s="230"/>
      <c r="RCZ117" s="230"/>
      <c r="RDA117" s="230"/>
      <c r="RDB117" s="230"/>
      <c r="RDC117" s="230"/>
      <c r="RDD117" s="230"/>
      <c r="RDE117" s="230"/>
      <c r="RDF117" s="230"/>
      <c r="RDG117" s="230"/>
      <c r="RDH117" s="230"/>
      <c r="RDI117" s="230"/>
      <c r="RDJ117" s="230"/>
      <c r="RDK117" s="230"/>
      <c r="RDL117" s="230"/>
      <c r="RDM117" s="230"/>
      <c r="RDN117" s="230"/>
      <c r="RDO117" s="230"/>
      <c r="RDP117" s="230"/>
      <c r="RDQ117" s="230"/>
      <c r="RDR117" s="230"/>
      <c r="RDS117" s="230"/>
      <c r="RDT117" s="230"/>
      <c r="RDU117" s="230"/>
      <c r="RDV117" s="230"/>
      <c r="RDW117" s="230"/>
      <c r="RDX117" s="230"/>
      <c r="RDY117" s="230"/>
      <c r="RDZ117" s="230"/>
      <c r="REA117" s="230"/>
      <c r="REB117" s="230"/>
      <c r="REC117" s="230"/>
      <c r="RED117" s="230"/>
      <c r="REE117" s="230"/>
      <c r="REF117" s="230"/>
      <c r="REG117" s="230"/>
      <c r="REH117" s="230"/>
      <c r="REI117" s="230"/>
      <c r="REJ117" s="230"/>
      <c r="REK117" s="230"/>
      <c r="REL117" s="230"/>
      <c r="REM117" s="230"/>
      <c r="REN117" s="230"/>
      <c r="REO117" s="230"/>
      <c r="REP117" s="230"/>
      <c r="REQ117" s="230"/>
      <c r="RER117" s="230"/>
      <c r="RES117" s="230"/>
      <c r="RET117" s="230"/>
      <c r="REU117" s="230"/>
      <c r="REV117" s="230"/>
      <c r="REW117" s="230"/>
      <c r="REX117" s="230"/>
      <c r="REY117" s="230"/>
      <c r="REZ117" s="230"/>
      <c r="RFA117" s="230"/>
      <c r="RFB117" s="230"/>
      <c r="RFC117" s="230"/>
      <c r="RFD117" s="230"/>
      <c r="RFE117" s="230"/>
      <c r="RFF117" s="230"/>
      <c r="RFG117" s="230"/>
      <c r="RFH117" s="230"/>
      <c r="RFI117" s="230"/>
      <c r="RFJ117" s="230"/>
      <c r="RFK117" s="230"/>
      <c r="RFL117" s="230"/>
      <c r="RFM117" s="230"/>
      <c r="RFN117" s="230"/>
      <c r="RFO117" s="230"/>
      <c r="RFP117" s="230"/>
      <c r="RFQ117" s="230"/>
      <c r="RFR117" s="230"/>
      <c r="RFS117" s="230"/>
      <c r="RFT117" s="230"/>
      <c r="RFU117" s="230"/>
      <c r="RFV117" s="230"/>
      <c r="RFW117" s="230"/>
      <c r="RFX117" s="230"/>
      <c r="RFY117" s="230"/>
      <c r="RFZ117" s="230"/>
      <c r="RGA117" s="230"/>
      <c r="RGB117" s="230"/>
      <c r="RGC117" s="230"/>
      <c r="RGD117" s="230"/>
      <c r="RGE117" s="230"/>
      <c r="RGF117" s="230"/>
      <c r="RGG117" s="230"/>
      <c r="RGH117" s="230"/>
      <c r="RGI117" s="230"/>
      <c r="RGJ117" s="230"/>
      <c r="RGK117" s="230"/>
      <c r="RGL117" s="230"/>
      <c r="RGM117" s="230"/>
      <c r="RGN117" s="230"/>
      <c r="RGO117" s="230"/>
      <c r="RGP117" s="230"/>
      <c r="RGQ117" s="230"/>
      <c r="RGR117" s="230"/>
      <c r="RGS117" s="230"/>
      <c r="RGT117" s="230"/>
      <c r="RGU117" s="230"/>
      <c r="RGV117" s="230"/>
      <c r="RGW117" s="230"/>
      <c r="RGX117" s="230"/>
      <c r="RGY117" s="230"/>
      <c r="RGZ117" s="230"/>
      <c r="RHA117" s="230"/>
      <c r="RHB117" s="230"/>
      <c r="RHC117" s="230"/>
      <c r="RHD117" s="230"/>
      <c r="RHE117" s="230"/>
      <c r="RHF117" s="230"/>
      <c r="RHG117" s="230"/>
      <c r="RHH117" s="230"/>
      <c r="RHI117" s="230"/>
      <c r="RHJ117" s="230"/>
      <c r="RHK117" s="230"/>
      <c r="RHL117" s="230"/>
      <c r="RHM117" s="230"/>
      <c r="RHN117" s="230"/>
      <c r="RHO117" s="230"/>
      <c r="RHP117" s="230"/>
      <c r="RHQ117" s="230"/>
      <c r="RHR117" s="230"/>
      <c r="RHS117" s="230"/>
      <c r="RHT117" s="230"/>
      <c r="RHU117" s="230"/>
      <c r="RHV117" s="230"/>
      <c r="RHW117" s="230"/>
      <c r="RHX117" s="230"/>
      <c r="RHY117" s="230"/>
      <c r="RHZ117" s="230"/>
      <c r="RIA117" s="230"/>
      <c r="RIB117" s="230"/>
      <c r="RIC117" s="230"/>
      <c r="RID117" s="230"/>
      <c r="RIE117" s="230"/>
      <c r="RIF117" s="230"/>
      <c r="RIG117" s="230"/>
      <c r="RIH117" s="230"/>
      <c r="RII117" s="230"/>
      <c r="RIJ117" s="230"/>
      <c r="RIK117" s="230"/>
      <c r="RIL117" s="230"/>
      <c r="RIM117" s="230"/>
      <c r="RIN117" s="230"/>
      <c r="RIO117" s="230"/>
      <c r="RIP117" s="230"/>
      <c r="RIQ117" s="230"/>
      <c r="RIR117" s="230"/>
      <c r="RIS117" s="230"/>
      <c r="RIT117" s="230"/>
      <c r="RIU117" s="230"/>
      <c r="RIV117" s="230"/>
      <c r="RIW117" s="230"/>
      <c r="RIX117" s="230"/>
      <c r="RIY117" s="230"/>
      <c r="RIZ117" s="230"/>
      <c r="RJA117" s="230"/>
      <c r="RJB117" s="230"/>
      <c r="RJC117" s="230"/>
      <c r="RJD117" s="230"/>
      <c r="RJE117" s="230"/>
      <c r="RJF117" s="230"/>
      <c r="RJG117" s="230"/>
      <c r="RJH117" s="230"/>
      <c r="RJI117" s="230"/>
      <c r="RJJ117" s="230"/>
      <c r="RJK117" s="230"/>
      <c r="RJL117" s="230"/>
      <c r="RJM117" s="230"/>
      <c r="RJN117" s="230"/>
      <c r="RJO117" s="230"/>
      <c r="RJP117" s="230"/>
      <c r="RJQ117" s="230"/>
      <c r="RJR117" s="230"/>
      <c r="RJS117" s="230"/>
      <c r="RJT117" s="230"/>
      <c r="RJU117" s="230"/>
      <c r="RJV117" s="230"/>
      <c r="RJW117" s="230"/>
      <c r="RJX117" s="230"/>
      <c r="RJY117" s="230"/>
      <c r="RJZ117" s="230"/>
      <c r="RKA117" s="230"/>
      <c r="RKB117" s="230"/>
      <c r="RKC117" s="230"/>
      <c r="RKD117" s="230"/>
      <c r="RKE117" s="230"/>
      <c r="RKF117" s="230"/>
      <c r="RKG117" s="230"/>
      <c r="RKH117" s="230"/>
      <c r="RKI117" s="230"/>
      <c r="RKJ117" s="230"/>
      <c r="RKK117" s="230"/>
      <c r="RKL117" s="230"/>
      <c r="RKM117" s="230"/>
      <c r="RKN117" s="230"/>
      <c r="RKO117" s="230"/>
      <c r="RKP117" s="230"/>
      <c r="RKQ117" s="230"/>
      <c r="RKR117" s="230"/>
      <c r="RKS117" s="230"/>
      <c r="RKT117" s="230"/>
      <c r="RKU117" s="230"/>
      <c r="RKV117" s="230"/>
      <c r="RKW117" s="230"/>
      <c r="RKX117" s="230"/>
      <c r="RKY117" s="230"/>
      <c r="RKZ117" s="230"/>
      <c r="RLA117" s="230"/>
      <c r="RLB117" s="230"/>
      <c r="RLC117" s="230"/>
      <c r="RLD117" s="230"/>
      <c r="RLE117" s="230"/>
      <c r="RLF117" s="230"/>
      <c r="RLG117" s="230"/>
      <c r="RLH117" s="230"/>
      <c r="RLI117" s="230"/>
      <c r="RLJ117" s="230"/>
      <c r="RLK117" s="230"/>
      <c r="RLL117" s="230"/>
      <c r="RLM117" s="230"/>
      <c r="RLN117" s="230"/>
      <c r="RLO117" s="230"/>
      <c r="RLP117" s="230"/>
      <c r="RLQ117" s="230"/>
      <c r="RLR117" s="230"/>
      <c r="RLS117" s="230"/>
      <c r="RLT117" s="230"/>
      <c r="RLU117" s="230"/>
      <c r="RLV117" s="230"/>
      <c r="RLW117" s="230"/>
      <c r="RLX117" s="230"/>
      <c r="RLY117" s="230"/>
      <c r="RLZ117" s="230"/>
      <c r="RMA117" s="230"/>
      <c r="RMB117" s="230"/>
      <c r="RMC117" s="230"/>
      <c r="RMD117" s="230"/>
      <c r="RME117" s="230"/>
      <c r="RMF117" s="230"/>
      <c r="RMG117" s="230"/>
      <c r="RMH117" s="230"/>
      <c r="RMI117" s="230"/>
      <c r="RMJ117" s="230"/>
      <c r="RMK117" s="230"/>
      <c r="RML117" s="230"/>
      <c r="RMM117" s="230"/>
      <c r="RMN117" s="230"/>
      <c r="RMO117" s="230"/>
      <c r="RMP117" s="230"/>
      <c r="RMQ117" s="230"/>
      <c r="RMR117" s="230"/>
      <c r="RMS117" s="230"/>
      <c r="RMT117" s="230"/>
      <c r="RMU117" s="230"/>
      <c r="RMV117" s="230"/>
      <c r="RMW117" s="230"/>
      <c r="RMX117" s="230"/>
      <c r="RMY117" s="230"/>
      <c r="RMZ117" s="230"/>
      <c r="RNA117" s="230"/>
      <c r="RNB117" s="230"/>
      <c r="RNC117" s="230"/>
      <c r="RND117" s="230"/>
      <c r="RNE117" s="230"/>
      <c r="RNF117" s="230"/>
      <c r="RNG117" s="230"/>
      <c r="RNH117" s="230"/>
      <c r="RNI117" s="230"/>
      <c r="RNJ117" s="230"/>
      <c r="RNK117" s="230"/>
      <c r="RNL117" s="230"/>
      <c r="RNM117" s="230"/>
      <c r="RNN117" s="230"/>
      <c r="RNO117" s="230"/>
      <c r="RNP117" s="230"/>
      <c r="RNQ117" s="230"/>
      <c r="RNR117" s="230"/>
      <c r="RNS117" s="230"/>
      <c r="RNT117" s="230"/>
      <c r="RNU117" s="230"/>
      <c r="RNV117" s="230"/>
      <c r="RNW117" s="230"/>
      <c r="RNX117" s="230"/>
      <c r="RNY117" s="230"/>
      <c r="RNZ117" s="230"/>
      <c r="ROA117" s="230"/>
      <c r="ROB117" s="230"/>
      <c r="ROC117" s="230"/>
      <c r="ROD117" s="230"/>
      <c r="ROE117" s="230"/>
      <c r="ROF117" s="230"/>
      <c r="ROG117" s="230"/>
      <c r="ROH117" s="230"/>
      <c r="ROI117" s="230"/>
      <c r="ROJ117" s="230"/>
      <c r="ROK117" s="230"/>
      <c r="ROL117" s="230"/>
      <c r="ROM117" s="230"/>
      <c r="RON117" s="230"/>
      <c r="ROO117" s="230"/>
      <c r="ROP117" s="230"/>
      <c r="ROQ117" s="230"/>
      <c r="ROR117" s="230"/>
      <c r="ROS117" s="230"/>
      <c r="ROT117" s="230"/>
      <c r="ROU117" s="230"/>
      <c r="ROV117" s="230"/>
      <c r="ROW117" s="230"/>
      <c r="ROX117" s="230"/>
      <c r="ROY117" s="230"/>
      <c r="ROZ117" s="230"/>
      <c r="RPA117" s="230"/>
      <c r="RPB117" s="230"/>
      <c r="RPC117" s="230"/>
      <c r="RPD117" s="230"/>
      <c r="RPE117" s="230"/>
      <c r="RPF117" s="230"/>
      <c r="RPG117" s="230"/>
      <c r="RPH117" s="230"/>
      <c r="RPI117" s="230"/>
      <c r="RPJ117" s="230"/>
      <c r="RPK117" s="230"/>
      <c r="RPL117" s="230"/>
      <c r="RPM117" s="230"/>
      <c r="RPN117" s="230"/>
      <c r="RPO117" s="230"/>
      <c r="RPP117" s="230"/>
      <c r="RPQ117" s="230"/>
      <c r="RPR117" s="230"/>
      <c r="RPS117" s="230"/>
      <c r="RPT117" s="230"/>
      <c r="RPU117" s="230"/>
      <c r="RPV117" s="230"/>
      <c r="RPW117" s="230"/>
      <c r="RPX117" s="230"/>
      <c r="RPY117" s="230"/>
      <c r="RPZ117" s="230"/>
      <c r="RQA117" s="230"/>
      <c r="RQB117" s="230"/>
      <c r="RQC117" s="230"/>
      <c r="RQD117" s="230"/>
      <c r="RQE117" s="230"/>
      <c r="RQF117" s="230"/>
      <c r="RQG117" s="230"/>
      <c r="RQH117" s="230"/>
      <c r="RQI117" s="230"/>
      <c r="RQJ117" s="230"/>
      <c r="RQK117" s="230"/>
      <c r="RQL117" s="230"/>
      <c r="RQM117" s="230"/>
      <c r="RQN117" s="230"/>
      <c r="RQO117" s="230"/>
      <c r="RQP117" s="230"/>
      <c r="RQQ117" s="230"/>
      <c r="RQR117" s="230"/>
      <c r="RQS117" s="230"/>
      <c r="RQT117" s="230"/>
      <c r="RQU117" s="230"/>
      <c r="RQV117" s="230"/>
      <c r="RQW117" s="230"/>
      <c r="RQX117" s="230"/>
      <c r="RQY117" s="230"/>
      <c r="RQZ117" s="230"/>
      <c r="RRA117" s="230"/>
      <c r="RRB117" s="230"/>
      <c r="RRC117" s="230"/>
      <c r="RRD117" s="230"/>
      <c r="RRE117" s="230"/>
      <c r="RRF117" s="230"/>
      <c r="RRG117" s="230"/>
      <c r="RRH117" s="230"/>
      <c r="RRI117" s="230"/>
      <c r="RRJ117" s="230"/>
      <c r="RRK117" s="230"/>
      <c r="RRL117" s="230"/>
      <c r="RRM117" s="230"/>
      <c r="RRN117" s="230"/>
      <c r="RRO117" s="230"/>
      <c r="RRP117" s="230"/>
      <c r="RRQ117" s="230"/>
      <c r="RRR117" s="230"/>
      <c r="RRS117" s="230"/>
      <c r="RRT117" s="230"/>
      <c r="RRU117" s="230"/>
      <c r="RRV117" s="230"/>
      <c r="RRW117" s="230"/>
      <c r="RRX117" s="230"/>
      <c r="RRY117" s="230"/>
      <c r="RRZ117" s="230"/>
      <c r="RSA117" s="230"/>
      <c r="RSB117" s="230"/>
      <c r="RSC117" s="230"/>
      <c r="RSD117" s="230"/>
      <c r="RSE117" s="230"/>
      <c r="RSF117" s="230"/>
      <c r="RSG117" s="230"/>
      <c r="RSH117" s="230"/>
      <c r="RSI117" s="230"/>
      <c r="RSJ117" s="230"/>
      <c r="RSK117" s="230"/>
      <c r="RSL117" s="230"/>
      <c r="RSM117" s="230"/>
      <c r="RSN117" s="230"/>
      <c r="RSO117" s="230"/>
      <c r="RSP117" s="230"/>
      <c r="RSQ117" s="230"/>
      <c r="RSR117" s="230"/>
      <c r="RSS117" s="230"/>
      <c r="RST117" s="230"/>
      <c r="RSU117" s="230"/>
      <c r="RSV117" s="230"/>
      <c r="RSW117" s="230"/>
      <c r="RSX117" s="230"/>
      <c r="RSY117" s="230"/>
      <c r="RSZ117" s="230"/>
      <c r="RTA117" s="230"/>
      <c r="RTB117" s="230"/>
      <c r="RTC117" s="230"/>
      <c r="RTD117" s="230"/>
      <c r="RTE117" s="230"/>
      <c r="RTF117" s="230"/>
      <c r="RTG117" s="230"/>
      <c r="RTH117" s="230"/>
      <c r="RTI117" s="230"/>
      <c r="RTJ117" s="230"/>
      <c r="RTK117" s="230"/>
      <c r="RTL117" s="230"/>
      <c r="RTM117" s="230"/>
      <c r="RTN117" s="230"/>
      <c r="RTO117" s="230"/>
      <c r="RTP117" s="230"/>
      <c r="RTQ117" s="230"/>
      <c r="RTR117" s="230"/>
      <c r="RTS117" s="230"/>
      <c r="RTT117" s="230"/>
      <c r="RTU117" s="230"/>
      <c r="RTV117" s="230"/>
      <c r="RTW117" s="230"/>
      <c r="RTX117" s="230"/>
      <c r="RTY117" s="230"/>
      <c r="RTZ117" s="230"/>
      <c r="RUA117" s="230"/>
      <c r="RUB117" s="230"/>
      <c r="RUC117" s="230"/>
      <c r="RUD117" s="230"/>
      <c r="RUE117" s="230"/>
      <c r="RUF117" s="230"/>
      <c r="RUG117" s="230"/>
      <c r="RUH117" s="230"/>
      <c r="RUI117" s="230"/>
      <c r="RUJ117" s="230"/>
      <c r="RUK117" s="230"/>
      <c r="RUL117" s="230"/>
      <c r="RUM117" s="230"/>
      <c r="RUN117" s="230"/>
      <c r="RUO117" s="230"/>
      <c r="RUP117" s="230"/>
      <c r="RUQ117" s="230"/>
      <c r="RUR117" s="230"/>
      <c r="RUS117" s="230"/>
      <c r="RUT117" s="230"/>
      <c r="RUU117" s="230"/>
      <c r="RUV117" s="230"/>
      <c r="RUW117" s="230"/>
      <c r="RUX117" s="230"/>
      <c r="RUY117" s="230"/>
      <c r="RUZ117" s="230"/>
      <c r="RVA117" s="230"/>
      <c r="RVB117" s="230"/>
      <c r="RVC117" s="230"/>
      <c r="RVD117" s="230"/>
      <c r="RVE117" s="230"/>
      <c r="RVF117" s="230"/>
      <c r="RVG117" s="230"/>
      <c r="RVH117" s="230"/>
      <c r="RVI117" s="230"/>
      <c r="RVJ117" s="230"/>
      <c r="RVK117" s="230"/>
      <c r="RVL117" s="230"/>
      <c r="RVM117" s="230"/>
      <c r="RVN117" s="230"/>
      <c r="RVO117" s="230"/>
      <c r="RVP117" s="230"/>
      <c r="RVQ117" s="230"/>
      <c r="RVR117" s="230"/>
      <c r="RVS117" s="230"/>
      <c r="RVT117" s="230"/>
      <c r="RVU117" s="230"/>
      <c r="RVV117" s="230"/>
      <c r="RVW117" s="230"/>
      <c r="RVX117" s="230"/>
      <c r="RVY117" s="230"/>
      <c r="RVZ117" s="230"/>
      <c r="RWA117" s="230"/>
      <c r="RWB117" s="230"/>
      <c r="RWC117" s="230"/>
      <c r="RWD117" s="230"/>
      <c r="RWE117" s="230"/>
      <c r="RWF117" s="230"/>
      <c r="RWG117" s="230"/>
      <c r="RWH117" s="230"/>
      <c r="RWI117" s="230"/>
      <c r="RWJ117" s="230"/>
      <c r="RWK117" s="230"/>
      <c r="RWL117" s="230"/>
      <c r="RWM117" s="230"/>
      <c r="RWN117" s="230"/>
      <c r="RWO117" s="230"/>
      <c r="RWP117" s="230"/>
      <c r="RWQ117" s="230"/>
      <c r="RWR117" s="230"/>
      <c r="RWS117" s="230"/>
      <c r="RWT117" s="230"/>
      <c r="RWU117" s="230"/>
      <c r="RWV117" s="230"/>
      <c r="RWW117" s="230"/>
      <c r="RWX117" s="230"/>
      <c r="RWY117" s="230"/>
      <c r="RWZ117" s="230"/>
      <c r="RXA117" s="230"/>
      <c r="RXB117" s="230"/>
      <c r="RXC117" s="230"/>
      <c r="RXD117" s="230"/>
      <c r="RXE117" s="230"/>
      <c r="RXF117" s="230"/>
      <c r="RXG117" s="230"/>
      <c r="RXH117" s="230"/>
      <c r="RXI117" s="230"/>
      <c r="RXJ117" s="230"/>
      <c r="RXK117" s="230"/>
      <c r="RXL117" s="230"/>
      <c r="RXM117" s="230"/>
      <c r="RXN117" s="230"/>
      <c r="RXO117" s="230"/>
      <c r="RXP117" s="230"/>
      <c r="RXQ117" s="230"/>
      <c r="RXR117" s="230"/>
      <c r="RXS117" s="230"/>
      <c r="RXT117" s="230"/>
      <c r="RXU117" s="230"/>
      <c r="RXV117" s="230"/>
      <c r="RXW117" s="230"/>
      <c r="RXX117" s="230"/>
      <c r="RXY117" s="230"/>
      <c r="RXZ117" s="230"/>
      <c r="RYA117" s="230"/>
      <c r="RYB117" s="230"/>
      <c r="RYC117" s="230"/>
      <c r="RYD117" s="230"/>
      <c r="RYE117" s="230"/>
      <c r="RYF117" s="230"/>
      <c r="RYG117" s="230"/>
      <c r="RYH117" s="230"/>
      <c r="RYI117" s="230"/>
      <c r="RYJ117" s="230"/>
      <c r="RYK117" s="230"/>
      <c r="RYL117" s="230"/>
      <c r="RYM117" s="230"/>
      <c r="RYN117" s="230"/>
      <c r="RYO117" s="230"/>
      <c r="RYP117" s="230"/>
      <c r="RYQ117" s="230"/>
      <c r="RYR117" s="230"/>
      <c r="RYS117" s="230"/>
      <c r="RYT117" s="230"/>
      <c r="RYU117" s="230"/>
      <c r="RYV117" s="230"/>
      <c r="RYW117" s="230"/>
      <c r="RYX117" s="230"/>
      <c r="RYY117" s="230"/>
      <c r="RYZ117" s="230"/>
      <c r="RZA117" s="230"/>
      <c r="RZB117" s="230"/>
      <c r="RZC117" s="230"/>
      <c r="RZD117" s="230"/>
      <c r="RZE117" s="230"/>
      <c r="RZF117" s="230"/>
      <c r="RZG117" s="230"/>
      <c r="RZH117" s="230"/>
      <c r="RZI117" s="230"/>
      <c r="RZJ117" s="230"/>
      <c r="RZK117" s="230"/>
      <c r="RZL117" s="230"/>
      <c r="RZM117" s="230"/>
      <c r="RZN117" s="230"/>
      <c r="RZO117" s="230"/>
      <c r="RZP117" s="230"/>
      <c r="RZQ117" s="230"/>
      <c r="RZR117" s="230"/>
      <c r="RZS117" s="230"/>
      <c r="RZT117" s="230"/>
      <c r="RZU117" s="230"/>
      <c r="RZV117" s="230"/>
      <c r="RZW117" s="230"/>
      <c r="RZX117" s="230"/>
      <c r="RZY117" s="230"/>
      <c r="RZZ117" s="230"/>
      <c r="SAA117" s="230"/>
      <c r="SAB117" s="230"/>
      <c r="SAC117" s="230"/>
      <c r="SAD117" s="230"/>
      <c r="SAE117" s="230"/>
      <c r="SAF117" s="230"/>
      <c r="SAG117" s="230"/>
      <c r="SAH117" s="230"/>
      <c r="SAI117" s="230"/>
      <c r="SAJ117" s="230"/>
      <c r="SAK117" s="230"/>
      <c r="SAL117" s="230"/>
      <c r="SAM117" s="230"/>
      <c r="SAN117" s="230"/>
      <c r="SAO117" s="230"/>
      <c r="SAP117" s="230"/>
      <c r="SAQ117" s="230"/>
      <c r="SAR117" s="230"/>
      <c r="SAS117" s="230"/>
      <c r="SAT117" s="230"/>
      <c r="SAU117" s="230"/>
      <c r="SAV117" s="230"/>
      <c r="SAW117" s="230"/>
      <c r="SAX117" s="230"/>
      <c r="SAY117" s="230"/>
      <c r="SAZ117" s="230"/>
      <c r="SBA117" s="230"/>
      <c r="SBB117" s="230"/>
      <c r="SBC117" s="230"/>
      <c r="SBD117" s="230"/>
      <c r="SBE117" s="230"/>
      <c r="SBF117" s="230"/>
      <c r="SBG117" s="230"/>
      <c r="SBH117" s="230"/>
      <c r="SBI117" s="230"/>
      <c r="SBJ117" s="230"/>
      <c r="SBK117" s="230"/>
      <c r="SBL117" s="230"/>
      <c r="SBM117" s="230"/>
      <c r="SBN117" s="230"/>
      <c r="SBO117" s="230"/>
      <c r="SBP117" s="230"/>
      <c r="SBQ117" s="230"/>
      <c r="SBR117" s="230"/>
      <c r="SBS117" s="230"/>
      <c r="SBT117" s="230"/>
      <c r="SBU117" s="230"/>
      <c r="SBV117" s="230"/>
      <c r="SBW117" s="230"/>
      <c r="SBX117" s="230"/>
      <c r="SBY117" s="230"/>
      <c r="SBZ117" s="230"/>
      <c r="SCA117" s="230"/>
      <c r="SCB117" s="230"/>
      <c r="SCC117" s="230"/>
      <c r="SCD117" s="230"/>
      <c r="SCE117" s="230"/>
      <c r="SCF117" s="230"/>
      <c r="SCG117" s="230"/>
      <c r="SCH117" s="230"/>
      <c r="SCI117" s="230"/>
      <c r="SCJ117" s="230"/>
      <c r="SCK117" s="230"/>
      <c r="SCL117" s="230"/>
      <c r="SCM117" s="230"/>
      <c r="SCN117" s="230"/>
      <c r="SCO117" s="230"/>
      <c r="SCP117" s="230"/>
      <c r="SCQ117" s="230"/>
      <c r="SCR117" s="230"/>
      <c r="SCS117" s="230"/>
      <c r="SCT117" s="230"/>
      <c r="SCU117" s="230"/>
      <c r="SCV117" s="230"/>
      <c r="SCW117" s="230"/>
      <c r="SCX117" s="230"/>
      <c r="SCY117" s="230"/>
      <c r="SCZ117" s="230"/>
      <c r="SDA117" s="230"/>
      <c r="SDB117" s="230"/>
      <c r="SDC117" s="230"/>
      <c r="SDD117" s="230"/>
      <c r="SDE117" s="230"/>
      <c r="SDF117" s="230"/>
      <c r="SDG117" s="230"/>
      <c r="SDH117" s="230"/>
      <c r="SDI117" s="230"/>
      <c r="SDJ117" s="230"/>
      <c r="SDK117" s="230"/>
      <c r="SDL117" s="230"/>
      <c r="SDM117" s="230"/>
      <c r="SDN117" s="230"/>
      <c r="SDO117" s="230"/>
      <c r="SDP117" s="230"/>
      <c r="SDQ117" s="230"/>
      <c r="SDR117" s="230"/>
      <c r="SDS117" s="230"/>
      <c r="SDT117" s="230"/>
      <c r="SDU117" s="230"/>
      <c r="SDV117" s="230"/>
      <c r="SDW117" s="230"/>
      <c r="SDX117" s="230"/>
      <c r="SDY117" s="230"/>
      <c r="SDZ117" s="230"/>
      <c r="SEA117" s="230"/>
      <c r="SEB117" s="230"/>
      <c r="SEC117" s="230"/>
      <c r="SED117" s="230"/>
      <c r="SEE117" s="230"/>
      <c r="SEF117" s="230"/>
      <c r="SEG117" s="230"/>
      <c r="SEH117" s="230"/>
      <c r="SEI117" s="230"/>
      <c r="SEJ117" s="230"/>
      <c r="SEK117" s="230"/>
      <c r="SEL117" s="230"/>
      <c r="SEM117" s="230"/>
      <c r="SEN117" s="230"/>
      <c r="SEO117" s="230"/>
      <c r="SEP117" s="230"/>
      <c r="SEQ117" s="230"/>
      <c r="SER117" s="230"/>
      <c r="SES117" s="230"/>
      <c r="SET117" s="230"/>
      <c r="SEU117" s="230"/>
      <c r="SEV117" s="230"/>
      <c r="SEW117" s="230"/>
      <c r="SEX117" s="230"/>
      <c r="SEY117" s="230"/>
      <c r="SEZ117" s="230"/>
      <c r="SFA117" s="230"/>
      <c r="SFB117" s="230"/>
      <c r="SFC117" s="230"/>
      <c r="SFD117" s="230"/>
      <c r="SFE117" s="230"/>
      <c r="SFF117" s="230"/>
      <c r="SFG117" s="230"/>
      <c r="SFH117" s="230"/>
      <c r="SFI117" s="230"/>
      <c r="SFJ117" s="230"/>
      <c r="SFK117" s="230"/>
      <c r="SFL117" s="230"/>
      <c r="SFM117" s="230"/>
      <c r="SFN117" s="230"/>
      <c r="SFO117" s="230"/>
      <c r="SFP117" s="230"/>
      <c r="SFQ117" s="230"/>
      <c r="SFR117" s="230"/>
      <c r="SFS117" s="230"/>
      <c r="SFT117" s="230"/>
      <c r="SFU117" s="230"/>
      <c r="SFV117" s="230"/>
      <c r="SFW117" s="230"/>
      <c r="SFX117" s="230"/>
      <c r="SFY117" s="230"/>
      <c r="SFZ117" s="230"/>
      <c r="SGA117" s="230"/>
      <c r="SGB117" s="230"/>
      <c r="SGC117" s="230"/>
      <c r="SGD117" s="230"/>
      <c r="SGE117" s="230"/>
      <c r="SGF117" s="230"/>
      <c r="SGG117" s="230"/>
      <c r="SGH117" s="230"/>
      <c r="SGI117" s="230"/>
      <c r="SGJ117" s="230"/>
      <c r="SGK117" s="230"/>
      <c r="SGL117" s="230"/>
      <c r="SGM117" s="230"/>
      <c r="SGN117" s="230"/>
      <c r="SGO117" s="230"/>
      <c r="SGP117" s="230"/>
      <c r="SGQ117" s="230"/>
      <c r="SGR117" s="230"/>
      <c r="SGS117" s="230"/>
      <c r="SGT117" s="230"/>
      <c r="SGU117" s="230"/>
      <c r="SGV117" s="230"/>
      <c r="SGW117" s="230"/>
      <c r="SGX117" s="230"/>
      <c r="SGY117" s="230"/>
      <c r="SGZ117" s="230"/>
      <c r="SHA117" s="230"/>
      <c r="SHB117" s="230"/>
      <c r="SHC117" s="230"/>
      <c r="SHD117" s="230"/>
      <c r="SHE117" s="230"/>
      <c r="SHF117" s="230"/>
      <c r="SHG117" s="230"/>
      <c r="SHH117" s="230"/>
      <c r="SHI117" s="230"/>
      <c r="SHJ117" s="230"/>
      <c r="SHK117" s="230"/>
      <c r="SHL117" s="230"/>
      <c r="SHM117" s="230"/>
      <c r="SHN117" s="230"/>
      <c r="SHO117" s="230"/>
      <c r="SHP117" s="230"/>
      <c r="SHQ117" s="230"/>
      <c r="SHR117" s="230"/>
      <c r="SHS117" s="230"/>
      <c r="SHT117" s="230"/>
      <c r="SHU117" s="230"/>
      <c r="SHV117" s="230"/>
      <c r="SHW117" s="230"/>
      <c r="SHX117" s="230"/>
      <c r="SHY117" s="230"/>
      <c r="SHZ117" s="230"/>
      <c r="SIA117" s="230"/>
      <c r="SIB117" s="230"/>
      <c r="SIC117" s="230"/>
      <c r="SID117" s="230"/>
      <c r="SIE117" s="230"/>
      <c r="SIF117" s="230"/>
      <c r="SIG117" s="230"/>
      <c r="SIH117" s="230"/>
      <c r="SII117" s="230"/>
      <c r="SIJ117" s="230"/>
      <c r="SIK117" s="230"/>
      <c r="SIL117" s="230"/>
      <c r="SIM117" s="230"/>
      <c r="SIN117" s="230"/>
      <c r="SIO117" s="230"/>
      <c r="SIP117" s="230"/>
      <c r="SIQ117" s="230"/>
      <c r="SIR117" s="230"/>
      <c r="SIS117" s="230"/>
      <c r="SIT117" s="230"/>
      <c r="SIU117" s="230"/>
      <c r="SIV117" s="230"/>
      <c r="SIW117" s="230"/>
      <c r="SIX117" s="230"/>
      <c r="SIY117" s="230"/>
      <c r="SIZ117" s="230"/>
      <c r="SJA117" s="230"/>
      <c r="SJB117" s="230"/>
      <c r="SJC117" s="230"/>
      <c r="SJD117" s="230"/>
      <c r="SJE117" s="230"/>
      <c r="SJF117" s="230"/>
      <c r="SJG117" s="230"/>
      <c r="SJH117" s="230"/>
      <c r="SJI117" s="230"/>
      <c r="SJJ117" s="230"/>
      <c r="SJK117" s="230"/>
      <c r="SJL117" s="230"/>
      <c r="SJM117" s="230"/>
      <c r="SJN117" s="230"/>
      <c r="SJO117" s="230"/>
      <c r="SJP117" s="230"/>
      <c r="SJQ117" s="230"/>
      <c r="SJR117" s="230"/>
      <c r="SJS117" s="230"/>
      <c r="SJT117" s="230"/>
      <c r="SJU117" s="230"/>
      <c r="SJV117" s="230"/>
      <c r="SJW117" s="230"/>
      <c r="SJX117" s="230"/>
      <c r="SJY117" s="230"/>
      <c r="SJZ117" s="230"/>
      <c r="SKA117" s="230"/>
      <c r="SKB117" s="230"/>
      <c r="SKC117" s="230"/>
      <c r="SKD117" s="230"/>
      <c r="SKE117" s="230"/>
      <c r="SKF117" s="230"/>
      <c r="SKG117" s="230"/>
      <c r="SKH117" s="230"/>
      <c r="SKI117" s="230"/>
      <c r="SKJ117" s="230"/>
      <c r="SKK117" s="230"/>
      <c r="SKL117" s="230"/>
      <c r="SKM117" s="230"/>
      <c r="SKN117" s="230"/>
      <c r="SKO117" s="230"/>
      <c r="SKP117" s="230"/>
      <c r="SKQ117" s="230"/>
      <c r="SKR117" s="230"/>
      <c r="SKS117" s="230"/>
      <c r="SKT117" s="230"/>
      <c r="SKU117" s="230"/>
      <c r="SKV117" s="230"/>
      <c r="SKW117" s="230"/>
      <c r="SKX117" s="230"/>
      <c r="SKY117" s="230"/>
      <c r="SKZ117" s="230"/>
      <c r="SLA117" s="230"/>
      <c r="SLB117" s="230"/>
      <c r="SLC117" s="230"/>
      <c r="SLD117" s="230"/>
      <c r="SLE117" s="230"/>
      <c r="SLF117" s="230"/>
      <c r="SLG117" s="230"/>
      <c r="SLH117" s="230"/>
      <c r="SLI117" s="230"/>
      <c r="SLJ117" s="230"/>
      <c r="SLK117" s="230"/>
      <c r="SLL117" s="230"/>
      <c r="SLM117" s="230"/>
      <c r="SLN117" s="230"/>
      <c r="SLO117" s="230"/>
      <c r="SLP117" s="230"/>
      <c r="SLQ117" s="230"/>
      <c r="SLR117" s="230"/>
      <c r="SLS117" s="230"/>
      <c r="SLT117" s="230"/>
      <c r="SLU117" s="230"/>
      <c r="SLV117" s="230"/>
      <c r="SLW117" s="230"/>
      <c r="SLX117" s="230"/>
      <c r="SLY117" s="230"/>
      <c r="SLZ117" s="230"/>
      <c r="SMA117" s="230"/>
      <c r="SMB117" s="230"/>
      <c r="SMC117" s="230"/>
      <c r="SMD117" s="230"/>
      <c r="SME117" s="230"/>
      <c r="SMF117" s="230"/>
      <c r="SMG117" s="230"/>
      <c r="SMH117" s="230"/>
      <c r="SMI117" s="230"/>
      <c r="SMJ117" s="230"/>
      <c r="SMK117" s="230"/>
      <c r="SML117" s="230"/>
      <c r="SMM117" s="230"/>
      <c r="SMN117" s="230"/>
      <c r="SMO117" s="230"/>
      <c r="SMP117" s="230"/>
      <c r="SMQ117" s="230"/>
      <c r="SMR117" s="230"/>
      <c r="SMS117" s="230"/>
      <c r="SMT117" s="230"/>
      <c r="SMU117" s="230"/>
      <c r="SMV117" s="230"/>
      <c r="SMW117" s="230"/>
      <c r="SMX117" s="230"/>
      <c r="SMY117" s="230"/>
      <c r="SMZ117" s="230"/>
      <c r="SNA117" s="230"/>
      <c r="SNB117" s="230"/>
      <c r="SNC117" s="230"/>
      <c r="SND117" s="230"/>
      <c r="SNE117" s="230"/>
      <c r="SNF117" s="230"/>
      <c r="SNG117" s="230"/>
      <c r="SNH117" s="230"/>
      <c r="SNI117" s="230"/>
      <c r="SNJ117" s="230"/>
      <c r="SNK117" s="230"/>
      <c r="SNL117" s="230"/>
      <c r="SNM117" s="230"/>
      <c r="SNN117" s="230"/>
      <c r="SNO117" s="230"/>
      <c r="SNP117" s="230"/>
      <c r="SNQ117" s="230"/>
      <c r="SNR117" s="230"/>
      <c r="SNS117" s="230"/>
      <c r="SNT117" s="230"/>
      <c r="SNU117" s="230"/>
      <c r="SNV117" s="230"/>
      <c r="SNW117" s="230"/>
      <c r="SNX117" s="230"/>
      <c r="SNY117" s="230"/>
      <c r="SNZ117" s="230"/>
      <c r="SOA117" s="230"/>
      <c r="SOB117" s="230"/>
      <c r="SOC117" s="230"/>
      <c r="SOD117" s="230"/>
      <c r="SOE117" s="230"/>
      <c r="SOF117" s="230"/>
      <c r="SOG117" s="230"/>
      <c r="SOH117" s="230"/>
      <c r="SOI117" s="230"/>
      <c r="SOJ117" s="230"/>
      <c r="SOK117" s="230"/>
      <c r="SOL117" s="230"/>
      <c r="SOM117" s="230"/>
      <c r="SON117" s="230"/>
      <c r="SOO117" s="230"/>
      <c r="SOP117" s="230"/>
      <c r="SOQ117" s="230"/>
      <c r="SOR117" s="230"/>
      <c r="SOS117" s="230"/>
      <c r="SOT117" s="230"/>
      <c r="SOU117" s="230"/>
      <c r="SOV117" s="230"/>
      <c r="SOW117" s="230"/>
      <c r="SOX117" s="230"/>
      <c r="SOY117" s="230"/>
      <c r="SOZ117" s="230"/>
      <c r="SPA117" s="230"/>
      <c r="SPB117" s="230"/>
      <c r="SPC117" s="230"/>
      <c r="SPD117" s="230"/>
      <c r="SPE117" s="230"/>
      <c r="SPF117" s="230"/>
      <c r="SPG117" s="230"/>
      <c r="SPH117" s="230"/>
      <c r="SPI117" s="230"/>
      <c r="SPJ117" s="230"/>
      <c r="SPK117" s="230"/>
      <c r="SPL117" s="230"/>
      <c r="SPM117" s="230"/>
      <c r="SPN117" s="230"/>
      <c r="SPO117" s="230"/>
      <c r="SPP117" s="230"/>
      <c r="SPQ117" s="230"/>
      <c r="SPR117" s="230"/>
      <c r="SPS117" s="230"/>
      <c r="SPT117" s="230"/>
      <c r="SPU117" s="230"/>
      <c r="SPV117" s="230"/>
      <c r="SPW117" s="230"/>
      <c r="SPX117" s="230"/>
      <c r="SPY117" s="230"/>
      <c r="SPZ117" s="230"/>
      <c r="SQA117" s="230"/>
      <c r="SQB117" s="230"/>
      <c r="SQC117" s="230"/>
      <c r="SQD117" s="230"/>
      <c r="SQE117" s="230"/>
      <c r="SQF117" s="230"/>
      <c r="SQG117" s="230"/>
      <c r="SQH117" s="230"/>
      <c r="SQI117" s="230"/>
      <c r="SQJ117" s="230"/>
      <c r="SQK117" s="230"/>
      <c r="SQL117" s="230"/>
      <c r="SQM117" s="230"/>
      <c r="SQN117" s="230"/>
      <c r="SQO117" s="230"/>
      <c r="SQP117" s="230"/>
      <c r="SQQ117" s="230"/>
      <c r="SQR117" s="230"/>
      <c r="SQS117" s="230"/>
      <c r="SQT117" s="230"/>
      <c r="SQU117" s="230"/>
      <c r="SQV117" s="230"/>
      <c r="SQW117" s="230"/>
      <c r="SQX117" s="230"/>
      <c r="SQY117" s="230"/>
      <c r="SQZ117" s="230"/>
      <c r="SRA117" s="230"/>
      <c r="SRB117" s="230"/>
      <c r="SRC117" s="230"/>
      <c r="SRD117" s="230"/>
      <c r="SRE117" s="230"/>
      <c r="SRF117" s="230"/>
      <c r="SRG117" s="230"/>
      <c r="SRH117" s="230"/>
      <c r="SRI117" s="230"/>
      <c r="SRJ117" s="230"/>
      <c r="SRK117" s="230"/>
      <c r="SRL117" s="230"/>
      <c r="SRM117" s="230"/>
      <c r="SRN117" s="230"/>
      <c r="SRO117" s="230"/>
      <c r="SRP117" s="230"/>
      <c r="SRQ117" s="230"/>
      <c r="SRR117" s="230"/>
      <c r="SRS117" s="230"/>
      <c r="SRT117" s="230"/>
      <c r="SRU117" s="230"/>
      <c r="SRV117" s="230"/>
      <c r="SRW117" s="230"/>
      <c r="SRX117" s="230"/>
      <c r="SRY117" s="230"/>
      <c r="SRZ117" s="230"/>
      <c r="SSA117" s="230"/>
      <c r="SSB117" s="230"/>
      <c r="SSC117" s="230"/>
      <c r="SSD117" s="230"/>
      <c r="SSE117" s="230"/>
      <c r="SSF117" s="230"/>
      <c r="SSG117" s="230"/>
      <c r="SSH117" s="230"/>
      <c r="SSI117" s="230"/>
      <c r="SSJ117" s="230"/>
      <c r="SSK117" s="230"/>
      <c r="SSL117" s="230"/>
      <c r="SSM117" s="230"/>
      <c r="SSN117" s="230"/>
      <c r="SSO117" s="230"/>
      <c r="SSP117" s="230"/>
      <c r="SSQ117" s="230"/>
      <c r="SSR117" s="230"/>
      <c r="SSS117" s="230"/>
      <c r="SST117" s="230"/>
      <c r="SSU117" s="230"/>
      <c r="SSV117" s="230"/>
      <c r="SSW117" s="230"/>
      <c r="SSX117" s="230"/>
      <c r="SSY117" s="230"/>
      <c r="SSZ117" s="230"/>
      <c r="STA117" s="230"/>
      <c r="STB117" s="230"/>
      <c r="STC117" s="230"/>
      <c r="STD117" s="230"/>
      <c r="STE117" s="230"/>
      <c r="STF117" s="230"/>
      <c r="STG117" s="230"/>
      <c r="STH117" s="230"/>
      <c r="STI117" s="230"/>
      <c r="STJ117" s="230"/>
      <c r="STK117" s="230"/>
      <c r="STL117" s="230"/>
      <c r="STM117" s="230"/>
      <c r="STN117" s="230"/>
      <c r="STO117" s="230"/>
      <c r="STP117" s="230"/>
      <c r="STQ117" s="230"/>
      <c r="STR117" s="230"/>
      <c r="STS117" s="230"/>
      <c r="STT117" s="230"/>
      <c r="STU117" s="230"/>
      <c r="STV117" s="230"/>
      <c r="STW117" s="230"/>
      <c r="STX117" s="230"/>
      <c r="STY117" s="230"/>
      <c r="STZ117" s="230"/>
      <c r="SUA117" s="230"/>
      <c r="SUB117" s="230"/>
      <c r="SUC117" s="230"/>
      <c r="SUD117" s="230"/>
      <c r="SUE117" s="230"/>
      <c r="SUF117" s="230"/>
      <c r="SUG117" s="230"/>
      <c r="SUH117" s="230"/>
      <c r="SUI117" s="230"/>
      <c r="SUJ117" s="230"/>
      <c r="SUK117" s="230"/>
      <c r="SUL117" s="230"/>
      <c r="SUM117" s="230"/>
      <c r="SUN117" s="230"/>
      <c r="SUO117" s="230"/>
      <c r="SUP117" s="230"/>
      <c r="SUQ117" s="230"/>
      <c r="SUR117" s="230"/>
      <c r="SUS117" s="230"/>
      <c r="SUT117" s="230"/>
      <c r="SUU117" s="230"/>
      <c r="SUV117" s="230"/>
      <c r="SUW117" s="230"/>
      <c r="SUX117" s="230"/>
      <c r="SUY117" s="230"/>
      <c r="SUZ117" s="230"/>
      <c r="SVA117" s="230"/>
      <c r="SVB117" s="230"/>
      <c r="SVC117" s="230"/>
      <c r="SVD117" s="230"/>
      <c r="SVE117" s="230"/>
      <c r="SVF117" s="230"/>
      <c r="SVG117" s="230"/>
      <c r="SVH117" s="230"/>
      <c r="SVI117" s="230"/>
      <c r="SVJ117" s="230"/>
      <c r="SVK117" s="230"/>
      <c r="SVL117" s="230"/>
      <c r="SVM117" s="230"/>
      <c r="SVN117" s="230"/>
      <c r="SVO117" s="230"/>
      <c r="SVP117" s="230"/>
      <c r="SVQ117" s="230"/>
      <c r="SVR117" s="230"/>
      <c r="SVS117" s="230"/>
      <c r="SVT117" s="230"/>
      <c r="SVU117" s="230"/>
      <c r="SVV117" s="230"/>
      <c r="SVW117" s="230"/>
      <c r="SVX117" s="230"/>
      <c r="SVY117" s="230"/>
      <c r="SVZ117" s="230"/>
      <c r="SWA117" s="230"/>
      <c r="SWB117" s="230"/>
      <c r="SWC117" s="230"/>
      <c r="SWD117" s="230"/>
      <c r="SWE117" s="230"/>
      <c r="SWF117" s="230"/>
      <c r="SWG117" s="230"/>
      <c r="SWH117" s="230"/>
      <c r="SWI117" s="230"/>
      <c r="SWJ117" s="230"/>
      <c r="SWK117" s="230"/>
      <c r="SWL117" s="230"/>
      <c r="SWM117" s="230"/>
      <c r="SWN117" s="230"/>
      <c r="SWO117" s="230"/>
      <c r="SWP117" s="230"/>
      <c r="SWQ117" s="230"/>
      <c r="SWR117" s="230"/>
      <c r="SWS117" s="230"/>
      <c r="SWT117" s="230"/>
      <c r="SWU117" s="230"/>
      <c r="SWV117" s="230"/>
      <c r="SWW117" s="230"/>
      <c r="SWX117" s="230"/>
      <c r="SWY117" s="230"/>
      <c r="SWZ117" s="230"/>
      <c r="SXA117" s="230"/>
      <c r="SXB117" s="230"/>
      <c r="SXC117" s="230"/>
      <c r="SXD117" s="230"/>
      <c r="SXE117" s="230"/>
      <c r="SXF117" s="230"/>
      <c r="SXG117" s="230"/>
      <c r="SXH117" s="230"/>
      <c r="SXI117" s="230"/>
      <c r="SXJ117" s="230"/>
      <c r="SXK117" s="230"/>
      <c r="SXL117" s="230"/>
      <c r="SXM117" s="230"/>
      <c r="SXN117" s="230"/>
      <c r="SXO117" s="230"/>
      <c r="SXP117" s="230"/>
      <c r="SXQ117" s="230"/>
      <c r="SXR117" s="230"/>
      <c r="SXS117" s="230"/>
      <c r="SXT117" s="230"/>
      <c r="SXU117" s="230"/>
      <c r="SXV117" s="230"/>
      <c r="SXW117" s="230"/>
      <c r="SXX117" s="230"/>
      <c r="SXY117" s="230"/>
      <c r="SXZ117" s="230"/>
      <c r="SYA117" s="230"/>
      <c r="SYB117" s="230"/>
      <c r="SYC117" s="230"/>
      <c r="SYD117" s="230"/>
      <c r="SYE117" s="230"/>
      <c r="SYF117" s="230"/>
      <c r="SYG117" s="230"/>
      <c r="SYH117" s="230"/>
      <c r="SYI117" s="230"/>
      <c r="SYJ117" s="230"/>
      <c r="SYK117" s="230"/>
      <c r="SYL117" s="230"/>
      <c r="SYM117" s="230"/>
      <c r="SYN117" s="230"/>
      <c r="SYO117" s="230"/>
      <c r="SYP117" s="230"/>
      <c r="SYQ117" s="230"/>
      <c r="SYR117" s="230"/>
      <c r="SYS117" s="230"/>
      <c r="SYT117" s="230"/>
      <c r="SYU117" s="230"/>
      <c r="SYV117" s="230"/>
      <c r="SYW117" s="230"/>
      <c r="SYX117" s="230"/>
      <c r="SYY117" s="230"/>
      <c r="SYZ117" s="230"/>
      <c r="SZA117" s="230"/>
      <c r="SZB117" s="230"/>
      <c r="SZC117" s="230"/>
      <c r="SZD117" s="230"/>
      <c r="SZE117" s="230"/>
      <c r="SZF117" s="230"/>
      <c r="SZG117" s="230"/>
      <c r="SZH117" s="230"/>
      <c r="SZI117" s="230"/>
      <c r="SZJ117" s="230"/>
      <c r="SZK117" s="230"/>
      <c r="SZL117" s="230"/>
      <c r="SZM117" s="230"/>
      <c r="SZN117" s="230"/>
      <c r="SZO117" s="230"/>
      <c r="SZP117" s="230"/>
      <c r="SZQ117" s="230"/>
      <c r="SZR117" s="230"/>
      <c r="SZS117" s="230"/>
      <c r="SZT117" s="230"/>
      <c r="SZU117" s="230"/>
      <c r="SZV117" s="230"/>
      <c r="SZW117" s="230"/>
      <c r="SZX117" s="230"/>
      <c r="SZY117" s="230"/>
      <c r="SZZ117" s="230"/>
      <c r="TAA117" s="230"/>
      <c r="TAB117" s="230"/>
      <c r="TAC117" s="230"/>
      <c r="TAD117" s="230"/>
      <c r="TAE117" s="230"/>
      <c r="TAF117" s="230"/>
      <c r="TAG117" s="230"/>
      <c r="TAH117" s="230"/>
      <c r="TAI117" s="230"/>
      <c r="TAJ117" s="230"/>
      <c r="TAK117" s="230"/>
      <c r="TAL117" s="230"/>
      <c r="TAM117" s="230"/>
      <c r="TAN117" s="230"/>
      <c r="TAO117" s="230"/>
      <c r="TAP117" s="230"/>
      <c r="TAQ117" s="230"/>
      <c r="TAR117" s="230"/>
      <c r="TAS117" s="230"/>
      <c r="TAT117" s="230"/>
      <c r="TAU117" s="230"/>
      <c r="TAV117" s="230"/>
      <c r="TAW117" s="230"/>
      <c r="TAX117" s="230"/>
      <c r="TAY117" s="230"/>
      <c r="TAZ117" s="230"/>
      <c r="TBA117" s="230"/>
      <c r="TBB117" s="230"/>
      <c r="TBC117" s="230"/>
      <c r="TBD117" s="230"/>
      <c r="TBE117" s="230"/>
      <c r="TBF117" s="230"/>
      <c r="TBG117" s="230"/>
      <c r="TBH117" s="230"/>
      <c r="TBI117" s="230"/>
      <c r="TBJ117" s="230"/>
      <c r="TBK117" s="230"/>
      <c r="TBL117" s="230"/>
      <c r="TBM117" s="230"/>
      <c r="TBN117" s="230"/>
      <c r="TBO117" s="230"/>
      <c r="TBP117" s="230"/>
      <c r="TBQ117" s="230"/>
      <c r="TBR117" s="230"/>
      <c r="TBS117" s="230"/>
      <c r="TBT117" s="230"/>
      <c r="TBU117" s="230"/>
      <c r="TBV117" s="230"/>
      <c r="TBW117" s="230"/>
      <c r="TBX117" s="230"/>
      <c r="TBY117" s="230"/>
      <c r="TBZ117" s="230"/>
      <c r="TCA117" s="230"/>
      <c r="TCB117" s="230"/>
      <c r="TCC117" s="230"/>
      <c r="TCD117" s="230"/>
      <c r="TCE117" s="230"/>
      <c r="TCF117" s="230"/>
      <c r="TCG117" s="230"/>
      <c r="TCH117" s="230"/>
      <c r="TCI117" s="230"/>
      <c r="TCJ117" s="230"/>
      <c r="TCK117" s="230"/>
      <c r="TCL117" s="230"/>
      <c r="TCM117" s="230"/>
      <c r="TCN117" s="230"/>
      <c r="TCO117" s="230"/>
      <c r="TCP117" s="230"/>
      <c r="TCQ117" s="230"/>
      <c r="TCR117" s="230"/>
      <c r="TCS117" s="230"/>
      <c r="TCT117" s="230"/>
      <c r="TCU117" s="230"/>
      <c r="TCV117" s="230"/>
      <c r="TCW117" s="230"/>
      <c r="TCX117" s="230"/>
      <c r="TCY117" s="230"/>
      <c r="TCZ117" s="230"/>
      <c r="TDA117" s="230"/>
      <c r="TDB117" s="230"/>
      <c r="TDC117" s="230"/>
      <c r="TDD117" s="230"/>
      <c r="TDE117" s="230"/>
      <c r="TDF117" s="230"/>
      <c r="TDG117" s="230"/>
      <c r="TDH117" s="230"/>
      <c r="TDI117" s="230"/>
      <c r="TDJ117" s="230"/>
      <c r="TDK117" s="230"/>
      <c r="TDL117" s="230"/>
      <c r="TDM117" s="230"/>
      <c r="TDN117" s="230"/>
      <c r="TDO117" s="230"/>
      <c r="TDP117" s="230"/>
      <c r="TDQ117" s="230"/>
      <c r="TDR117" s="230"/>
      <c r="TDS117" s="230"/>
      <c r="TDT117" s="230"/>
      <c r="TDU117" s="230"/>
      <c r="TDV117" s="230"/>
      <c r="TDW117" s="230"/>
      <c r="TDX117" s="230"/>
      <c r="TDY117" s="230"/>
      <c r="TDZ117" s="230"/>
      <c r="TEA117" s="230"/>
      <c r="TEB117" s="230"/>
      <c r="TEC117" s="230"/>
      <c r="TED117" s="230"/>
      <c r="TEE117" s="230"/>
      <c r="TEF117" s="230"/>
      <c r="TEG117" s="230"/>
      <c r="TEH117" s="230"/>
      <c r="TEI117" s="230"/>
      <c r="TEJ117" s="230"/>
      <c r="TEK117" s="230"/>
      <c r="TEL117" s="230"/>
      <c r="TEM117" s="230"/>
      <c r="TEN117" s="230"/>
      <c r="TEO117" s="230"/>
      <c r="TEP117" s="230"/>
      <c r="TEQ117" s="230"/>
      <c r="TER117" s="230"/>
      <c r="TES117" s="230"/>
      <c r="TET117" s="230"/>
      <c r="TEU117" s="230"/>
      <c r="TEV117" s="230"/>
      <c r="TEW117" s="230"/>
      <c r="TEX117" s="230"/>
      <c r="TEY117" s="230"/>
      <c r="TEZ117" s="230"/>
      <c r="TFA117" s="230"/>
      <c r="TFB117" s="230"/>
      <c r="TFC117" s="230"/>
      <c r="TFD117" s="230"/>
      <c r="TFE117" s="230"/>
      <c r="TFF117" s="230"/>
      <c r="TFG117" s="230"/>
      <c r="TFH117" s="230"/>
      <c r="TFI117" s="230"/>
      <c r="TFJ117" s="230"/>
      <c r="TFK117" s="230"/>
      <c r="TFL117" s="230"/>
      <c r="TFM117" s="230"/>
      <c r="TFN117" s="230"/>
      <c r="TFO117" s="230"/>
      <c r="TFP117" s="230"/>
      <c r="TFQ117" s="230"/>
      <c r="TFR117" s="230"/>
      <c r="TFS117" s="230"/>
      <c r="TFT117" s="230"/>
      <c r="TFU117" s="230"/>
      <c r="TFV117" s="230"/>
      <c r="TFW117" s="230"/>
      <c r="TFX117" s="230"/>
      <c r="TFY117" s="230"/>
      <c r="TFZ117" s="230"/>
      <c r="TGA117" s="230"/>
      <c r="TGB117" s="230"/>
      <c r="TGC117" s="230"/>
      <c r="TGD117" s="230"/>
      <c r="TGE117" s="230"/>
      <c r="TGF117" s="230"/>
      <c r="TGG117" s="230"/>
      <c r="TGH117" s="230"/>
      <c r="TGI117" s="230"/>
      <c r="TGJ117" s="230"/>
      <c r="TGK117" s="230"/>
      <c r="TGL117" s="230"/>
      <c r="TGM117" s="230"/>
      <c r="TGN117" s="230"/>
      <c r="TGO117" s="230"/>
      <c r="TGP117" s="230"/>
      <c r="TGQ117" s="230"/>
      <c r="TGR117" s="230"/>
      <c r="TGS117" s="230"/>
      <c r="TGT117" s="230"/>
      <c r="TGU117" s="230"/>
      <c r="TGV117" s="230"/>
      <c r="TGW117" s="230"/>
      <c r="TGX117" s="230"/>
      <c r="TGY117" s="230"/>
      <c r="TGZ117" s="230"/>
      <c r="THA117" s="230"/>
      <c r="THB117" s="230"/>
      <c r="THC117" s="230"/>
      <c r="THD117" s="230"/>
      <c r="THE117" s="230"/>
      <c r="THF117" s="230"/>
      <c r="THG117" s="230"/>
      <c r="THH117" s="230"/>
      <c r="THI117" s="230"/>
      <c r="THJ117" s="230"/>
      <c r="THK117" s="230"/>
      <c r="THL117" s="230"/>
      <c r="THM117" s="230"/>
      <c r="THN117" s="230"/>
      <c r="THO117" s="230"/>
      <c r="THP117" s="230"/>
      <c r="THQ117" s="230"/>
      <c r="THR117" s="230"/>
      <c r="THS117" s="230"/>
      <c r="THT117" s="230"/>
      <c r="THU117" s="230"/>
      <c r="THV117" s="230"/>
      <c r="THW117" s="230"/>
      <c r="THX117" s="230"/>
      <c r="THY117" s="230"/>
      <c r="THZ117" s="230"/>
      <c r="TIA117" s="230"/>
      <c r="TIB117" s="230"/>
      <c r="TIC117" s="230"/>
      <c r="TID117" s="230"/>
      <c r="TIE117" s="230"/>
      <c r="TIF117" s="230"/>
      <c r="TIG117" s="230"/>
      <c r="TIH117" s="230"/>
      <c r="TII117" s="230"/>
      <c r="TIJ117" s="230"/>
      <c r="TIK117" s="230"/>
      <c r="TIL117" s="230"/>
      <c r="TIM117" s="230"/>
      <c r="TIN117" s="230"/>
      <c r="TIO117" s="230"/>
      <c r="TIP117" s="230"/>
      <c r="TIQ117" s="230"/>
      <c r="TIR117" s="230"/>
      <c r="TIS117" s="230"/>
      <c r="TIT117" s="230"/>
      <c r="TIU117" s="230"/>
      <c r="TIV117" s="230"/>
      <c r="TIW117" s="230"/>
      <c r="TIX117" s="230"/>
      <c r="TIY117" s="230"/>
      <c r="TIZ117" s="230"/>
      <c r="TJA117" s="230"/>
      <c r="TJB117" s="230"/>
      <c r="TJC117" s="230"/>
      <c r="TJD117" s="230"/>
      <c r="TJE117" s="230"/>
      <c r="TJF117" s="230"/>
      <c r="TJG117" s="230"/>
      <c r="TJH117" s="230"/>
      <c r="TJI117" s="230"/>
      <c r="TJJ117" s="230"/>
      <c r="TJK117" s="230"/>
      <c r="TJL117" s="230"/>
      <c r="TJM117" s="230"/>
      <c r="TJN117" s="230"/>
      <c r="TJO117" s="230"/>
      <c r="TJP117" s="230"/>
      <c r="TJQ117" s="230"/>
      <c r="TJR117" s="230"/>
      <c r="TJS117" s="230"/>
      <c r="TJT117" s="230"/>
      <c r="TJU117" s="230"/>
      <c r="TJV117" s="230"/>
      <c r="TJW117" s="230"/>
      <c r="TJX117" s="230"/>
      <c r="TJY117" s="230"/>
      <c r="TJZ117" s="230"/>
      <c r="TKA117" s="230"/>
      <c r="TKB117" s="230"/>
      <c r="TKC117" s="230"/>
      <c r="TKD117" s="230"/>
      <c r="TKE117" s="230"/>
      <c r="TKF117" s="230"/>
      <c r="TKG117" s="230"/>
      <c r="TKH117" s="230"/>
      <c r="TKI117" s="230"/>
      <c r="TKJ117" s="230"/>
      <c r="TKK117" s="230"/>
      <c r="TKL117" s="230"/>
      <c r="TKM117" s="230"/>
      <c r="TKN117" s="230"/>
      <c r="TKO117" s="230"/>
      <c r="TKP117" s="230"/>
      <c r="TKQ117" s="230"/>
      <c r="TKR117" s="230"/>
      <c r="TKS117" s="230"/>
      <c r="TKT117" s="230"/>
      <c r="TKU117" s="230"/>
      <c r="TKV117" s="230"/>
      <c r="TKW117" s="230"/>
      <c r="TKX117" s="230"/>
      <c r="TKY117" s="230"/>
      <c r="TKZ117" s="230"/>
      <c r="TLA117" s="230"/>
      <c r="TLB117" s="230"/>
      <c r="TLC117" s="230"/>
      <c r="TLD117" s="230"/>
      <c r="TLE117" s="230"/>
      <c r="TLF117" s="230"/>
      <c r="TLG117" s="230"/>
      <c r="TLH117" s="230"/>
      <c r="TLI117" s="230"/>
      <c r="TLJ117" s="230"/>
      <c r="TLK117" s="230"/>
      <c r="TLL117" s="230"/>
      <c r="TLM117" s="230"/>
      <c r="TLN117" s="230"/>
      <c r="TLO117" s="230"/>
      <c r="TLP117" s="230"/>
      <c r="TLQ117" s="230"/>
      <c r="TLR117" s="230"/>
      <c r="TLS117" s="230"/>
      <c r="TLT117" s="230"/>
      <c r="TLU117" s="230"/>
      <c r="TLV117" s="230"/>
      <c r="TLW117" s="230"/>
      <c r="TLX117" s="230"/>
      <c r="TLY117" s="230"/>
      <c r="TLZ117" s="230"/>
      <c r="TMA117" s="230"/>
      <c r="TMB117" s="230"/>
      <c r="TMC117" s="230"/>
      <c r="TMD117" s="230"/>
      <c r="TME117" s="230"/>
      <c r="TMF117" s="230"/>
      <c r="TMG117" s="230"/>
      <c r="TMH117" s="230"/>
      <c r="TMI117" s="230"/>
      <c r="TMJ117" s="230"/>
      <c r="TMK117" s="230"/>
      <c r="TML117" s="230"/>
      <c r="TMM117" s="230"/>
      <c r="TMN117" s="230"/>
      <c r="TMO117" s="230"/>
      <c r="TMP117" s="230"/>
      <c r="TMQ117" s="230"/>
      <c r="TMR117" s="230"/>
      <c r="TMS117" s="230"/>
      <c r="TMT117" s="230"/>
      <c r="TMU117" s="230"/>
      <c r="TMV117" s="230"/>
      <c r="TMW117" s="230"/>
      <c r="TMX117" s="230"/>
      <c r="TMY117" s="230"/>
      <c r="TMZ117" s="230"/>
      <c r="TNA117" s="230"/>
      <c r="TNB117" s="230"/>
      <c r="TNC117" s="230"/>
      <c r="TND117" s="230"/>
      <c r="TNE117" s="230"/>
      <c r="TNF117" s="230"/>
      <c r="TNG117" s="230"/>
      <c r="TNH117" s="230"/>
      <c r="TNI117" s="230"/>
      <c r="TNJ117" s="230"/>
      <c r="TNK117" s="230"/>
      <c r="TNL117" s="230"/>
      <c r="TNM117" s="230"/>
      <c r="TNN117" s="230"/>
      <c r="TNO117" s="230"/>
      <c r="TNP117" s="230"/>
      <c r="TNQ117" s="230"/>
      <c r="TNR117" s="230"/>
      <c r="TNS117" s="230"/>
      <c r="TNT117" s="230"/>
      <c r="TNU117" s="230"/>
      <c r="TNV117" s="230"/>
      <c r="TNW117" s="230"/>
      <c r="TNX117" s="230"/>
      <c r="TNY117" s="230"/>
      <c r="TNZ117" s="230"/>
      <c r="TOA117" s="230"/>
      <c r="TOB117" s="230"/>
      <c r="TOC117" s="230"/>
      <c r="TOD117" s="230"/>
      <c r="TOE117" s="230"/>
      <c r="TOF117" s="230"/>
      <c r="TOG117" s="230"/>
      <c r="TOH117" s="230"/>
      <c r="TOI117" s="230"/>
      <c r="TOJ117" s="230"/>
      <c r="TOK117" s="230"/>
      <c r="TOL117" s="230"/>
      <c r="TOM117" s="230"/>
      <c r="TON117" s="230"/>
      <c r="TOO117" s="230"/>
      <c r="TOP117" s="230"/>
      <c r="TOQ117" s="230"/>
      <c r="TOR117" s="230"/>
      <c r="TOS117" s="230"/>
      <c r="TOT117" s="230"/>
      <c r="TOU117" s="230"/>
      <c r="TOV117" s="230"/>
      <c r="TOW117" s="230"/>
      <c r="TOX117" s="230"/>
      <c r="TOY117" s="230"/>
      <c r="TOZ117" s="230"/>
      <c r="TPA117" s="230"/>
      <c r="TPB117" s="230"/>
      <c r="TPC117" s="230"/>
      <c r="TPD117" s="230"/>
      <c r="TPE117" s="230"/>
      <c r="TPF117" s="230"/>
      <c r="TPG117" s="230"/>
      <c r="TPH117" s="230"/>
      <c r="TPI117" s="230"/>
      <c r="TPJ117" s="230"/>
      <c r="TPK117" s="230"/>
      <c r="TPL117" s="230"/>
      <c r="TPM117" s="230"/>
      <c r="TPN117" s="230"/>
      <c r="TPO117" s="230"/>
      <c r="TPP117" s="230"/>
      <c r="TPQ117" s="230"/>
      <c r="TPR117" s="230"/>
      <c r="TPS117" s="230"/>
      <c r="TPT117" s="230"/>
      <c r="TPU117" s="230"/>
      <c r="TPV117" s="230"/>
      <c r="TPW117" s="230"/>
      <c r="TPX117" s="230"/>
      <c r="TPY117" s="230"/>
      <c r="TPZ117" s="230"/>
      <c r="TQA117" s="230"/>
      <c r="TQB117" s="230"/>
      <c r="TQC117" s="230"/>
      <c r="TQD117" s="230"/>
      <c r="TQE117" s="230"/>
      <c r="TQF117" s="230"/>
      <c r="TQG117" s="230"/>
      <c r="TQH117" s="230"/>
      <c r="TQI117" s="230"/>
      <c r="TQJ117" s="230"/>
      <c r="TQK117" s="230"/>
      <c r="TQL117" s="230"/>
      <c r="TQM117" s="230"/>
      <c r="TQN117" s="230"/>
      <c r="TQO117" s="230"/>
      <c r="TQP117" s="230"/>
      <c r="TQQ117" s="230"/>
      <c r="TQR117" s="230"/>
      <c r="TQS117" s="230"/>
      <c r="TQT117" s="230"/>
      <c r="TQU117" s="230"/>
      <c r="TQV117" s="230"/>
      <c r="TQW117" s="230"/>
      <c r="TQX117" s="230"/>
      <c r="TQY117" s="230"/>
      <c r="TQZ117" s="230"/>
      <c r="TRA117" s="230"/>
      <c r="TRB117" s="230"/>
      <c r="TRC117" s="230"/>
      <c r="TRD117" s="230"/>
      <c r="TRE117" s="230"/>
      <c r="TRF117" s="230"/>
      <c r="TRG117" s="230"/>
      <c r="TRH117" s="230"/>
      <c r="TRI117" s="230"/>
      <c r="TRJ117" s="230"/>
      <c r="TRK117" s="230"/>
      <c r="TRL117" s="230"/>
      <c r="TRM117" s="230"/>
      <c r="TRN117" s="230"/>
      <c r="TRO117" s="230"/>
      <c r="TRP117" s="230"/>
      <c r="TRQ117" s="230"/>
      <c r="TRR117" s="230"/>
      <c r="TRS117" s="230"/>
      <c r="TRT117" s="230"/>
      <c r="TRU117" s="230"/>
      <c r="TRV117" s="230"/>
      <c r="TRW117" s="230"/>
      <c r="TRX117" s="230"/>
      <c r="TRY117" s="230"/>
      <c r="TRZ117" s="230"/>
      <c r="TSA117" s="230"/>
      <c r="TSB117" s="230"/>
      <c r="TSC117" s="230"/>
      <c r="TSD117" s="230"/>
      <c r="TSE117" s="230"/>
      <c r="TSF117" s="230"/>
      <c r="TSG117" s="230"/>
      <c r="TSH117" s="230"/>
      <c r="TSI117" s="230"/>
      <c r="TSJ117" s="230"/>
      <c r="TSK117" s="230"/>
      <c r="TSL117" s="230"/>
      <c r="TSM117" s="230"/>
      <c r="TSN117" s="230"/>
      <c r="TSO117" s="230"/>
      <c r="TSP117" s="230"/>
      <c r="TSQ117" s="230"/>
      <c r="TSR117" s="230"/>
      <c r="TSS117" s="230"/>
      <c r="TST117" s="230"/>
      <c r="TSU117" s="230"/>
      <c r="TSV117" s="230"/>
      <c r="TSW117" s="230"/>
      <c r="TSX117" s="230"/>
      <c r="TSY117" s="230"/>
      <c r="TSZ117" s="230"/>
      <c r="TTA117" s="230"/>
      <c r="TTB117" s="230"/>
      <c r="TTC117" s="230"/>
      <c r="TTD117" s="230"/>
      <c r="TTE117" s="230"/>
      <c r="TTF117" s="230"/>
      <c r="TTG117" s="230"/>
      <c r="TTH117" s="230"/>
      <c r="TTI117" s="230"/>
      <c r="TTJ117" s="230"/>
      <c r="TTK117" s="230"/>
      <c r="TTL117" s="230"/>
      <c r="TTM117" s="230"/>
      <c r="TTN117" s="230"/>
      <c r="TTO117" s="230"/>
      <c r="TTP117" s="230"/>
      <c r="TTQ117" s="230"/>
      <c r="TTR117" s="230"/>
      <c r="TTS117" s="230"/>
      <c r="TTT117" s="230"/>
      <c r="TTU117" s="230"/>
      <c r="TTV117" s="230"/>
      <c r="TTW117" s="230"/>
      <c r="TTX117" s="230"/>
      <c r="TTY117" s="230"/>
      <c r="TTZ117" s="230"/>
      <c r="TUA117" s="230"/>
      <c r="TUB117" s="230"/>
      <c r="TUC117" s="230"/>
      <c r="TUD117" s="230"/>
      <c r="TUE117" s="230"/>
      <c r="TUF117" s="230"/>
      <c r="TUG117" s="230"/>
      <c r="TUH117" s="230"/>
      <c r="TUI117" s="230"/>
      <c r="TUJ117" s="230"/>
      <c r="TUK117" s="230"/>
      <c r="TUL117" s="230"/>
      <c r="TUM117" s="230"/>
      <c r="TUN117" s="230"/>
      <c r="TUO117" s="230"/>
      <c r="TUP117" s="230"/>
      <c r="TUQ117" s="230"/>
      <c r="TUR117" s="230"/>
      <c r="TUS117" s="230"/>
      <c r="TUT117" s="230"/>
      <c r="TUU117" s="230"/>
      <c r="TUV117" s="230"/>
      <c r="TUW117" s="230"/>
      <c r="TUX117" s="230"/>
      <c r="TUY117" s="230"/>
      <c r="TUZ117" s="230"/>
      <c r="TVA117" s="230"/>
      <c r="TVB117" s="230"/>
      <c r="TVC117" s="230"/>
      <c r="TVD117" s="230"/>
      <c r="TVE117" s="230"/>
      <c r="TVF117" s="230"/>
      <c r="TVG117" s="230"/>
      <c r="TVH117" s="230"/>
      <c r="TVI117" s="230"/>
      <c r="TVJ117" s="230"/>
      <c r="TVK117" s="230"/>
      <c r="TVL117" s="230"/>
      <c r="TVM117" s="230"/>
      <c r="TVN117" s="230"/>
      <c r="TVO117" s="230"/>
      <c r="TVP117" s="230"/>
      <c r="TVQ117" s="230"/>
      <c r="TVR117" s="230"/>
      <c r="TVS117" s="230"/>
      <c r="TVT117" s="230"/>
      <c r="TVU117" s="230"/>
      <c r="TVV117" s="230"/>
      <c r="TVW117" s="230"/>
      <c r="TVX117" s="230"/>
      <c r="TVY117" s="230"/>
      <c r="TVZ117" s="230"/>
      <c r="TWA117" s="230"/>
      <c r="TWB117" s="230"/>
      <c r="TWC117" s="230"/>
      <c r="TWD117" s="230"/>
      <c r="TWE117" s="230"/>
      <c r="TWF117" s="230"/>
      <c r="TWG117" s="230"/>
      <c r="TWH117" s="230"/>
      <c r="TWI117" s="230"/>
      <c r="TWJ117" s="230"/>
      <c r="TWK117" s="230"/>
      <c r="TWL117" s="230"/>
      <c r="TWM117" s="230"/>
      <c r="TWN117" s="230"/>
      <c r="TWO117" s="230"/>
      <c r="TWP117" s="230"/>
      <c r="TWQ117" s="230"/>
      <c r="TWR117" s="230"/>
      <c r="TWS117" s="230"/>
      <c r="TWT117" s="230"/>
      <c r="TWU117" s="230"/>
      <c r="TWV117" s="230"/>
      <c r="TWW117" s="230"/>
      <c r="TWX117" s="230"/>
      <c r="TWY117" s="230"/>
      <c r="TWZ117" s="230"/>
      <c r="TXA117" s="230"/>
      <c r="TXB117" s="230"/>
      <c r="TXC117" s="230"/>
      <c r="TXD117" s="230"/>
      <c r="TXE117" s="230"/>
      <c r="TXF117" s="230"/>
      <c r="TXG117" s="230"/>
      <c r="TXH117" s="230"/>
      <c r="TXI117" s="230"/>
      <c r="TXJ117" s="230"/>
      <c r="TXK117" s="230"/>
      <c r="TXL117" s="230"/>
      <c r="TXM117" s="230"/>
      <c r="TXN117" s="230"/>
      <c r="TXO117" s="230"/>
      <c r="TXP117" s="230"/>
      <c r="TXQ117" s="230"/>
      <c r="TXR117" s="230"/>
      <c r="TXS117" s="230"/>
      <c r="TXT117" s="230"/>
      <c r="TXU117" s="230"/>
      <c r="TXV117" s="230"/>
      <c r="TXW117" s="230"/>
      <c r="TXX117" s="230"/>
      <c r="TXY117" s="230"/>
      <c r="TXZ117" s="230"/>
      <c r="TYA117" s="230"/>
      <c r="TYB117" s="230"/>
      <c r="TYC117" s="230"/>
      <c r="TYD117" s="230"/>
      <c r="TYE117" s="230"/>
      <c r="TYF117" s="230"/>
      <c r="TYG117" s="230"/>
      <c r="TYH117" s="230"/>
      <c r="TYI117" s="230"/>
      <c r="TYJ117" s="230"/>
      <c r="TYK117" s="230"/>
      <c r="TYL117" s="230"/>
      <c r="TYM117" s="230"/>
      <c r="TYN117" s="230"/>
      <c r="TYO117" s="230"/>
      <c r="TYP117" s="230"/>
      <c r="TYQ117" s="230"/>
      <c r="TYR117" s="230"/>
      <c r="TYS117" s="230"/>
      <c r="TYT117" s="230"/>
      <c r="TYU117" s="230"/>
      <c r="TYV117" s="230"/>
      <c r="TYW117" s="230"/>
      <c r="TYX117" s="230"/>
      <c r="TYY117" s="230"/>
      <c r="TYZ117" s="230"/>
      <c r="TZA117" s="230"/>
      <c r="TZB117" s="230"/>
      <c r="TZC117" s="230"/>
      <c r="TZD117" s="230"/>
      <c r="TZE117" s="230"/>
      <c r="TZF117" s="230"/>
      <c r="TZG117" s="230"/>
      <c r="TZH117" s="230"/>
      <c r="TZI117" s="230"/>
      <c r="TZJ117" s="230"/>
      <c r="TZK117" s="230"/>
      <c r="TZL117" s="230"/>
      <c r="TZM117" s="230"/>
      <c r="TZN117" s="230"/>
      <c r="TZO117" s="230"/>
      <c r="TZP117" s="230"/>
      <c r="TZQ117" s="230"/>
      <c r="TZR117" s="230"/>
      <c r="TZS117" s="230"/>
      <c r="TZT117" s="230"/>
      <c r="TZU117" s="230"/>
      <c r="TZV117" s="230"/>
      <c r="TZW117" s="230"/>
      <c r="TZX117" s="230"/>
      <c r="TZY117" s="230"/>
      <c r="TZZ117" s="230"/>
      <c r="UAA117" s="230"/>
      <c r="UAB117" s="230"/>
      <c r="UAC117" s="230"/>
      <c r="UAD117" s="230"/>
      <c r="UAE117" s="230"/>
      <c r="UAF117" s="230"/>
      <c r="UAG117" s="230"/>
      <c r="UAH117" s="230"/>
      <c r="UAI117" s="230"/>
      <c r="UAJ117" s="230"/>
      <c r="UAK117" s="230"/>
      <c r="UAL117" s="230"/>
      <c r="UAM117" s="230"/>
      <c r="UAN117" s="230"/>
      <c r="UAO117" s="230"/>
      <c r="UAP117" s="230"/>
      <c r="UAQ117" s="230"/>
      <c r="UAR117" s="230"/>
      <c r="UAS117" s="230"/>
      <c r="UAT117" s="230"/>
      <c r="UAU117" s="230"/>
      <c r="UAV117" s="230"/>
      <c r="UAW117" s="230"/>
      <c r="UAX117" s="230"/>
      <c r="UAY117" s="230"/>
      <c r="UAZ117" s="230"/>
      <c r="UBA117" s="230"/>
      <c r="UBB117" s="230"/>
      <c r="UBC117" s="230"/>
      <c r="UBD117" s="230"/>
      <c r="UBE117" s="230"/>
      <c r="UBF117" s="230"/>
      <c r="UBG117" s="230"/>
      <c r="UBH117" s="230"/>
      <c r="UBI117" s="230"/>
      <c r="UBJ117" s="230"/>
      <c r="UBK117" s="230"/>
      <c r="UBL117" s="230"/>
      <c r="UBM117" s="230"/>
      <c r="UBN117" s="230"/>
      <c r="UBO117" s="230"/>
      <c r="UBP117" s="230"/>
      <c r="UBQ117" s="230"/>
      <c r="UBR117" s="230"/>
      <c r="UBS117" s="230"/>
      <c r="UBT117" s="230"/>
      <c r="UBU117" s="230"/>
      <c r="UBV117" s="230"/>
      <c r="UBW117" s="230"/>
      <c r="UBX117" s="230"/>
      <c r="UBY117" s="230"/>
      <c r="UBZ117" s="230"/>
      <c r="UCA117" s="230"/>
      <c r="UCB117" s="230"/>
      <c r="UCC117" s="230"/>
      <c r="UCD117" s="230"/>
      <c r="UCE117" s="230"/>
      <c r="UCF117" s="230"/>
      <c r="UCG117" s="230"/>
      <c r="UCH117" s="230"/>
      <c r="UCI117" s="230"/>
      <c r="UCJ117" s="230"/>
      <c r="UCK117" s="230"/>
      <c r="UCL117" s="230"/>
      <c r="UCM117" s="230"/>
      <c r="UCN117" s="230"/>
      <c r="UCO117" s="230"/>
      <c r="UCP117" s="230"/>
      <c r="UCQ117" s="230"/>
      <c r="UCR117" s="230"/>
      <c r="UCS117" s="230"/>
      <c r="UCT117" s="230"/>
      <c r="UCU117" s="230"/>
      <c r="UCV117" s="230"/>
      <c r="UCW117" s="230"/>
      <c r="UCX117" s="230"/>
      <c r="UCY117" s="230"/>
      <c r="UCZ117" s="230"/>
      <c r="UDA117" s="230"/>
      <c r="UDB117" s="230"/>
      <c r="UDC117" s="230"/>
      <c r="UDD117" s="230"/>
      <c r="UDE117" s="230"/>
      <c r="UDF117" s="230"/>
      <c r="UDG117" s="230"/>
      <c r="UDH117" s="230"/>
      <c r="UDI117" s="230"/>
      <c r="UDJ117" s="230"/>
      <c r="UDK117" s="230"/>
      <c r="UDL117" s="230"/>
      <c r="UDM117" s="230"/>
      <c r="UDN117" s="230"/>
      <c r="UDO117" s="230"/>
      <c r="UDP117" s="230"/>
      <c r="UDQ117" s="230"/>
      <c r="UDR117" s="230"/>
      <c r="UDS117" s="230"/>
      <c r="UDT117" s="230"/>
      <c r="UDU117" s="230"/>
      <c r="UDV117" s="230"/>
      <c r="UDW117" s="230"/>
      <c r="UDX117" s="230"/>
      <c r="UDY117" s="230"/>
      <c r="UDZ117" s="230"/>
      <c r="UEA117" s="230"/>
      <c r="UEB117" s="230"/>
      <c r="UEC117" s="230"/>
      <c r="UED117" s="230"/>
      <c r="UEE117" s="230"/>
      <c r="UEF117" s="230"/>
      <c r="UEG117" s="230"/>
      <c r="UEH117" s="230"/>
      <c r="UEI117" s="230"/>
      <c r="UEJ117" s="230"/>
      <c r="UEK117" s="230"/>
      <c r="UEL117" s="230"/>
      <c r="UEM117" s="230"/>
      <c r="UEN117" s="230"/>
      <c r="UEO117" s="230"/>
      <c r="UEP117" s="230"/>
      <c r="UEQ117" s="230"/>
      <c r="UER117" s="230"/>
      <c r="UES117" s="230"/>
      <c r="UET117" s="230"/>
      <c r="UEU117" s="230"/>
      <c r="UEV117" s="230"/>
      <c r="UEW117" s="230"/>
      <c r="UEX117" s="230"/>
      <c r="UEY117" s="230"/>
      <c r="UEZ117" s="230"/>
      <c r="UFA117" s="230"/>
      <c r="UFB117" s="230"/>
      <c r="UFC117" s="230"/>
      <c r="UFD117" s="230"/>
      <c r="UFE117" s="230"/>
      <c r="UFF117" s="230"/>
      <c r="UFG117" s="230"/>
      <c r="UFH117" s="230"/>
      <c r="UFI117" s="230"/>
      <c r="UFJ117" s="230"/>
      <c r="UFK117" s="230"/>
      <c r="UFL117" s="230"/>
      <c r="UFM117" s="230"/>
      <c r="UFN117" s="230"/>
      <c r="UFO117" s="230"/>
      <c r="UFP117" s="230"/>
      <c r="UFQ117" s="230"/>
      <c r="UFR117" s="230"/>
      <c r="UFS117" s="230"/>
      <c r="UFT117" s="230"/>
      <c r="UFU117" s="230"/>
      <c r="UFV117" s="230"/>
      <c r="UFW117" s="230"/>
      <c r="UFX117" s="230"/>
      <c r="UFY117" s="230"/>
      <c r="UFZ117" s="230"/>
      <c r="UGA117" s="230"/>
      <c r="UGB117" s="230"/>
      <c r="UGC117" s="230"/>
      <c r="UGD117" s="230"/>
      <c r="UGE117" s="230"/>
      <c r="UGF117" s="230"/>
      <c r="UGG117" s="230"/>
      <c r="UGH117" s="230"/>
      <c r="UGI117" s="230"/>
      <c r="UGJ117" s="230"/>
      <c r="UGK117" s="230"/>
      <c r="UGL117" s="230"/>
      <c r="UGM117" s="230"/>
      <c r="UGN117" s="230"/>
      <c r="UGO117" s="230"/>
      <c r="UGP117" s="230"/>
      <c r="UGQ117" s="230"/>
      <c r="UGR117" s="230"/>
      <c r="UGS117" s="230"/>
      <c r="UGT117" s="230"/>
      <c r="UGU117" s="230"/>
      <c r="UGV117" s="230"/>
      <c r="UGW117" s="230"/>
      <c r="UGX117" s="230"/>
      <c r="UGY117" s="230"/>
      <c r="UGZ117" s="230"/>
      <c r="UHA117" s="230"/>
      <c r="UHB117" s="230"/>
      <c r="UHC117" s="230"/>
      <c r="UHD117" s="230"/>
      <c r="UHE117" s="230"/>
      <c r="UHF117" s="230"/>
      <c r="UHG117" s="230"/>
      <c r="UHH117" s="230"/>
      <c r="UHI117" s="230"/>
      <c r="UHJ117" s="230"/>
      <c r="UHK117" s="230"/>
      <c r="UHL117" s="230"/>
      <c r="UHM117" s="230"/>
      <c r="UHN117" s="230"/>
      <c r="UHO117" s="230"/>
      <c r="UHP117" s="230"/>
      <c r="UHQ117" s="230"/>
      <c r="UHR117" s="230"/>
      <c r="UHS117" s="230"/>
      <c r="UHT117" s="230"/>
      <c r="UHU117" s="230"/>
      <c r="UHV117" s="230"/>
      <c r="UHW117" s="230"/>
      <c r="UHX117" s="230"/>
      <c r="UHY117" s="230"/>
      <c r="UHZ117" s="230"/>
      <c r="UIA117" s="230"/>
      <c r="UIB117" s="230"/>
      <c r="UIC117" s="230"/>
      <c r="UID117" s="230"/>
      <c r="UIE117" s="230"/>
      <c r="UIF117" s="230"/>
      <c r="UIG117" s="230"/>
      <c r="UIH117" s="230"/>
      <c r="UII117" s="230"/>
      <c r="UIJ117" s="230"/>
      <c r="UIK117" s="230"/>
      <c r="UIL117" s="230"/>
      <c r="UIM117" s="230"/>
      <c r="UIN117" s="230"/>
      <c r="UIO117" s="230"/>
      <c r="UIP117" s="230"/>
      <c r="UIQ117" s="230"/>
      <c r="UIR117" s="230"/>
      <c r="UIS117" s="230"/>
      <c r="UIT117" s="230"/>
      <c r="UIU117" s="230"/>
      <c r="UIV117" s="230"/>
      <c r="UIW117" s="230"/>
      <c r="UIX117" s="230"/>
      <c r="UIY117" s="230"/>
      <c r="UIZ117" s="230"/>
      <c r="UJA117" s="230"/>
      <c r="UJB117" s="230"/>
      <c r="UJC117" s="230"/>
      <c r="UJD117" s="230"/>
      <c r="UJE117" s="230"/>
      <c r="UJF117" s="230"/>
      <c r="UJG117" s="230"/>
      <c r="UJH117" s="230"/>
      <c r="UJI117" s="230"/>
      <c r="UJJ117" s="230"/>
      <c r="UJK117" s="230"/>
      <c r="UJL117" s="230"/>
      <c r="UJM117" s="230"/>
      <c r="UJN117" s="230"/>
      <c r="UJO117" s="230"/>
      <c r="UJP117" s="230"/>
      <c r="UJQ117" s="230"/>
      <c r="UJR117" s="230"/>
      <c r="UJS117" s="230"/>
      <c r="UJT117" s="230"/>
      <c r="UJU117" s="230"/>
      <c r="UJV117" s="230"/>
      <c r="UJW117" s="230"/>
      <c r="UJX117" s="230"/>
      <c r="UJY117" s="230"/>
      <c r="UJZ117" s="230"/>
      <c r="UKA117" s="230"/>
      <c r="UKB117" s="230"/>
      <c r="UKC117" s="230"/>
      <c r="UKD117" s="230"/>
      <c r="UKE117" s="230"/>
      <c r="UKF117" s="230"/>
      <c r="UKG117" s="230"/>
      <c r="UKH117" s="230"/>
      <c r="UKI117" s="230"/>
      <c r="UKJ117" s="230"/>
      <c r="UKK117" s="230"/>
      <c r="UKL117" s="230"/>
      <c r="UKM117" s="230"/>
      <c r="UKN117" s="230"/>
      <c r="UKO117" s="230"/>
      <c r="UKP117" s="230"/>
      <c r="UKQ117" s="230"/>
      <c r="UKR117" s="230"/>
      <c r="UKS117" s="230"/>
      <c r="UKT117" s="230"/>
      <c r="UKU117" s="230"/>
      <c r="UKV117" s="230"/>
      <c r="UKW117" s="230"/>
      <c r="UKX117" s="230"/>
      <c r="UKY117" s="230"/>
      <c r="UKZ117" s="230"/>
      <c r="ULA117" s="230"/>
      <c r="ULB117" s="230"/>
      <c r="ULC117" s="230"/>
      <c r="ULD117" s="230"/>
      <c r="ULE117" s="230"/>
      <c r="ULF117" s="230"/>
      <c r="ULG117" s="230"/>
      <c r="ULH117" s="230"/>
      <c r="ULI117" s="230"/>
      <c r="ULJ117" s="230"/>
      <c r="ULK117" s="230"/>
      <c r="ULL117" s="230"/>
      <c r="ULM117" s="230"/>
      <c r="ULN117" s="230"/>
      <c r="ULO117" s="230"/>
      <c r="ULP117" s="230"/>
      <c r="ULQ117" s="230"/>
      <c r="ULR117" s="230"/>
      <c r="ULS117" s="230"/>
      <c r="ULT117" s="230"/>
      <c r="ULU117" s="230"/>
      <c r="ULV117" s="230"/>
      <c r="ULW117" s="230"/>
      <c r="ULX117" s="230"/>
      <c r="ULY117" s="230"/>
      <c r="ULZ117" s="230"/>
      <c r="UMA117" s="230"/>
      <c r="UMB117" s="230"/>
      <c r="UMC117" s="230"/>
      <c r="UMD117" s="230"/>
      <c r="UME117" s="230"/>
      <c r="UMF117" s="230"/>
      <c r="UMG117" s="230"/>
      <c r="UMH117" s="230"/>
      <c r="UMI117" s="230"/>
      <c r="UMJ117" s="230"/>
      <c r="UMK117" s="230"/>
      <c r="UML117" s="230"/>
      <c r="UMM117" s="230"/>
      <c r="UMN117" s="230"/>
      <c r="UMO117" s="230"/>
      <c r="UMP117" s="230"/>
      <c r="UMQ117" s="230"/>
      <c r="UMR117" s="230"/>
      <c r="UMS117" s="230"/>
      <c r="UMT117" s="230"/>
      <c r="UMU117" s="230"/>
      <c r="UMV117" s="230"/>
      <c r="UMW117" s="230"/>
      <c r="UMX117" s="230"/>
      <c r="UMY117" s="230"/>
      <c r="UMZ117" s="230"/>
      <c r="UNA117" s="230"/>
      <c r="UNB117" s="230"/>
      <c r="UNC117" s="230"/>
      <c r="UND117" s="230"/>
      <c r="UNE117" s="230"/>
      <c r="UNF117" s="230"/>
      <c r="UNG117" s="230"/>
      <c r="UNH117" s="230"/>
      <c r="UNI117" s="230"/>
      <c r="UNJ117" s="230"/>
      <c r="UNK117" s="230"/>
      <c r="UNL117" s="230"/>
      <c r="UNM117" s="230"/>
      <c r="UNN117" s="230"/>
      <c r="UNO117" s="230"/>
      <c r="UNP117" s="230"/>
      <c r="UNQ117" s="230"/>
      <c r="UNR117" s="230"/>
      <c r="UNS117" s="230"/>
      <c r="UNT117" s="230"/>
      <c r="UNU117" s="230"/>
      <c r="UNV117" s="230"/>
      <c r="UNW117" s="230"/>
      <c r="UNX117" s="230"/>
      <c r="UNY117" s="230"/>
      <c r="UNZ117" s="230"/>
      <c r="UOA117" s="230"/>
      <c r="UOB117" s="230"/>
      <c r="UOC117" s="230"/>
      <c r="UOD117" s="230"/>
      <c r="UOE117" s="230"/>
      <c r="UOF117" s="230"/>
      <c r="UOG117" s="230"/>
      <c r="UOH117" s="230"/>
      <c r="UOI117" s="230"/>
      <c r="UOJ117" s="230"/>
      <c r="UOK117" s="230"/>
      <c r="UOL117" s="230"/>
      <c r="UOM117" s="230"/>
      <c r="UON117" s="230"/>
      <c r="UOO117" s="230"/>
      <c r="UOP117" s="230"/>
      <c r="UOQ117" s="230"/>
      <c r="UOR117" s="230"/>
      <c r="UOS117" s="230"/>
      <c r="UOT117" s="230"/>
      <c r="UOU117" s="230"/>
      <c r="UOV117" s="230"/>
      <c r="UOW117" s="230"/>
      <c r="UOX117" s="230"/>
      <c r="UOY117" s="230"/>
      <c r="UOZ117" s="230"/>
      <c r="UPA117" s="230"/>
      <c r="UPB117" s="230"/>
      <c r="UPC117" s="230"/>
      <c r="UPD117" s="230"/>
      <c r="UPE117" s="230"/>
      <c r="UPF117" s="230"/>
      <c r="UPG117" s="230"/>
      <c r="UPH117" s="230"/>
      <c r="UPI117" s="230"/>
      <c r="UPJ117" s="230"/>
      <c r="UPK117" s="230"/>
      <c r="UPL117" s="230"/>
      <c r="UPM117" s="230"/>
      <c r="UPN117" s="230"/>
      <c r="UPO117" s="230"/>
      <c r="UPP117" s="230"/>
      <c r="UPQ117" s="230"/>
      <c r="UPR117" s="230"/>
      <c r="UPS117" s="230"/>
      <c r="UPT117" s="230"/>
      <c r="UPU117" s="230"/>
      <c r="UPV117" s="230"/>
      <c r="UPW117" s="230"/>
      <c r="UPX117" s="230"/>
      <c r="UPY117" s="230"/>
      <c r="UPZ117" s="230"/>
      <c r="UQA117" s="230"/>
      <c r="UQB117" s="230"/>
      <c r="UQC117" s="230"/>
      <c r="UQD117" s="230"/>
      <c r="UQE117" s="230"/>
      <c r="UQF117" s="230"/>
      <c r="UQG117" s="230"/>
      <c r="UQH117" s="230"/>
      <c r="UQI117" s="230"/>
      <c r="UQJ117" s="230"/>
      <c r="UQK117" s="230"/>
      <c r="UQL117" s="230"/>
      <c r="UQM117" s="230"/>
      <c r="UQN117" s="230"/>
      <c r="UQO117" s="230"/>
      <c r="UQP117" s="230"/>
      <c r="UQQ117" s="230"/>
      <c r="UQR117" s="230"/>
      <c r="UQS117" s="230"/>
      <c r="UQT117" s="230"/>
      <c r="UQU117" s="230"/>
      <c r="UQV117" s="230"/>
      <c r="UQW117" s="230"/>
      <c r="UQX117" s="230"/>
      <c r="UQY117" s="230"/>
      <c r="UQZ117" s="230"/>
      <c r="URA117" s="230"/>
      <c r="URB117" s="230"/>
      <c r="URC117" s="230"/>
      <c r="URD117" s="230"/>
      <c r="URE117" s="230"/>
      <c r="URF117" s="230"/>
      <c r="URG117" s="230"/>
      <c r="URH117" s="230"/>
      <c r="URI117" s="230"/>
      <c r="URJ117" s="230"/>
      <c r="URK117" s="230"/>
      <c r="URL117" s="230"/>
      <c r="URM117" s="230"/>
      <c r="URN117" s="230"/>
      <c r="URO117" s="230"/>
      <c r="URP117" s="230"/>
      <c r="URQ117" s="230"/>
      <c r="URR117" s="230"/>
      <c r="URS117" s="230"/>
      <c r="URT117" s="230"/>
      <c r="URU117" s="230"/>
      <c r="URV117" s="230"/>
      <c r="URW117" s="230"/>
      <c r="URX117" s="230"/>
      <c r="URY117" s="230"/>
      <c r="URZ117" s="230"/>
      <c r="USA117" s="230"/>
      <c r="USB117" s="230"/>
      <c r="USC117" s="230"/>
      <c r="USD117" s="230"/>
      <c r="USE117" s="230"/>
      <c r="USF117" s="230"/>
      <c r="USG117" s="230"/>
      <c r="USH117" s="230"/>
      <c r="USI117" s="230"/>
      <c r="USJ117" s="230"/>
      <c r="USK117" s="230"/>
      <c r="USL117" s="230"/>
      <c r="USM117" s="230"/>
      <c r="USN117" s="230"/>
      <c r="USO117" s="230"/>
      <c r="USP117" s="230"/>
      <c r="USQ117" s="230"/>
      <c r="USR117" s="230"/>
      <c r="USS117" s="230"/>
      <c r="UST117" s="230"/>
      <c r="USU117" s="230"/>
      <c r="USV117" s="230"/>
      <c r="USW117" s="230"/>
      <c r="USX117" s="230"/>
      <c r="USY117" s="230"/>
      <c r="USZ117" s="230"/>
      <c r="UTA117" s="230"/>
      <c r="UTB117" s="230"/>
      <c r="UTC117" s="230"/>
      <c r="UTD117" s="230"/>
      <c r="UTE117" s="230"/>
      <c r="UTF117" s="230"/>
      <c r="UTG117" s="230"/>
      <c r="UTH117" s="230"/>
      <c r="UTI117" s="230"/>
      <c r="UTJ117" s="230"/>
      <c r="UTK117" s="230"/>
      <c r="UTL117" s="230"/>
      <c r="UTM117" s="230"/>
      <c r="UTN117" s="230"/>
      <c r="UTO117" s="230"/>
      <c r="UTP117" s="230"/>
      <c r="UTQ117" s="230"/>
      <c r="UTR117" s="230"/>
      <c r="UTS117" s="230"/>
      <c r="UTT117" s="230"/>
      <c r="UTU117" s="230"/>
      <c r="UTV117" s="230"/>
      <c r="UTW117" s="230"/>
      <c r="UTX117" s="230"/>
      <c r="UTY117" s="230"/>
      <c r="UTZ117" s="230"/>
      <c r="UUA117" s="230"/>
      <c r="UUB117" s="230"/>
      <c r="UUC117" s="230"/>
      <c r="UUD117" s="230"/>
      <c r="UUE117" s="230"/>
      <c r="UUF117" s="230"/>
      <c r="UUG117" s="230"/>
      <c r="UUH117" s="230"/>
      <c r="UUI117" s="230"/>
      <c r="UUJ117" s="230"/>
      <c r="UUK117" s="230"/>
      <c r="UUL117" s="230"/>
      <c r="UUM117" s="230"/>
      <c r="UUN117" s="230"/>
      <c r="UUO117" s="230"/>
      <c r="UUP117" s="230"/>
      <c r="UUQ117" s="230"/>
      <c r="UUR117" s="230"/>
      <c r="UUS117" s="230"/>
      <c r="UUT117" s="230"/>
      <c r="UUU117" s="230"/>
      <c r="UUV117" s="230"/>
      <c r="UUW117" s="230"/>
      <c r="UUX117" s="230"/>
      <c r="UUY117" s="230"/>
      <c r="UUZ117" s="230"/>
      <c r="UVA117" s="230"/>
      <c r="UVB117" s="230"/>
      <c r="UVC117" s="230"/>
      <c r="UVD117" s="230"/>
      <c r="UVE117" s="230"/>
      <c r="UVF117" s="230"/>
      <c r="UVG117" s="230"/>
      <c r="UVH117" s="230"/>
      <c r="UVI117" s="230"/>
      <c r="UVJ117" s="230"/>
      <c r="UVK117" s="230"/>
      <c r="UVL117" s="230"/>
      <c r="UVM117" s="230"/>
      <c r="UVN117" s="230"/>
      <c r="UVO117" s="230"/>
      <c r="UVP117" s="230"/>
      <c r="UVQ117" s="230"/>
      <c r="UVR117" s="230"/>
      <c r="UVS117" s="230"/>
      <c r="UVT117" s="230"/>
      <c r="UVU117" s="230"/>
      <c r="UVV117" s="230"/>
      <c r="UVW117" s="230"/>
      <c r="UVX117" s="230"/>
      <c r="UVY117" s="230"/>
      <c r="UVZ117" s="230"/>
      <c r="UWA117" s="230"/>
      <c r="UWB117" s="230"/>
      <c r="UWC117" s="230"/>
      <c r="UWD117" s="230"/>
      <c r="UWE117" s="230"/>
      <c r="UWF117" s="230"/>
      <c r="UWG117" s="230"/>
      <c r="UWH117" s="230"/>
      <c r="UWI117" s="230"/>
      <c r="UWJ117" s="230"/>
      <c r="UWK117" s="230"/>
      <c r="UWL117" s="230"/>
      <c r="UWM117" s="230"/>
      <c r="UWN117" s="230"/>
      <c r="UWO117" s="230"/>
      <c r="UWP117" s="230"/>
      <c r="UWQ117" s="230"/>
      <c r="UWR117" s="230"/>
      <c r="UWS117" s="230"/>
      <c r="UWT117" s="230"/>
      <c r="UWU117" s="230"/>
      <c r="UWV117" s="230"/>
      <c r="UWW117" s="230"/>
      <c r="UWX117" s="230"/>
      <c r="UWY117" s="230"/>
      <c r="UWZ117" s="230"/>
      <c r="UXA117" s="230"/>
      <c r="UXB117" s="230"/>
      <c r="UXC117" s="230"/>
      <c r="UXD117" s="230"/>
      <c r="UXE117" s="230"/>
      <c r="UXF117" s="230"/>
      <c r="UXG117" s="230"/>
      <c r="UXH117" s="230"/>
      <c r="UXI117" s="230"/>
      <c r="UXJ117" s="230"/>
      <c r="UXK117" s="230"/>
      <c r="UXL117" s="230"/>
      <c r="UXM117" s="230"/>
      <c r="UXN117" s="230"/>
      <c r="UXO117" s="230"/>
      <c r="UXP117" s="230"/>
      <c r="UXQ117" s="230"/>
      <c r="UXR117" s="230"/>
      <c r="UXS117" s="230"/>
      <c r="UXT117" s="230"/>
      <c r="UXU117" s="230"/>
      <c r="UXV117" s="230"/>
      <c r="UXW117" s="230"/>
      <c r="UXX117" s="230"/>
      <c r="UXY117" s="230"/>
      <c r="UXZ117" s="230"/>
      <c r="UYA117" s="230"/>
      <c r="UYB117" s="230"/>
      <c r="UYC117" s="230"/>
      <c r="UYD117" s="230"/>
      <c r="UYE117" s="230"/>
      <c r="UYF117" s="230"/>
      <c r="UYG117" s="230"/>
      <c r="UYH117" s="230"/>
      <c r="UYI117" s="230"/>
      <c r="UYJ117" s="230"/>
      <c r="UYK117" s="230"/>
      <c r="UYL117" s="230"/>
      <c r="UYM117" s="230"/>
      <c r="UYN117" s="230"/>
      <c r="UYO117" s="230"/>
      <c r="UYP117" s="230"/>
      <c r="UYQ117" s="230"/>
      <c r="UYR117" s="230"/>
      <c r="UYS117" s="230"/>
      <c r="UYT117" s="230"/>
      <c r="UYU117" s="230"/>
      <c r="UYV117" s="230"/>
      <c r="UYW117" s="230"/>
      <c r="UYX117" s="230"/>
      <c r="UYY117" s="230"/>
      <c r="UYZ117" s="230"/>
      <c r="UZA117" s="230"/>
      <c r="UZB117" s="230"/>
      <c r="UZC117" s="230"/>
      <c r="UZD117" s="230"/>
      <c r="UZE117" s="230"/>
      <c r="UZF117" s="230"/>
      <c r="UZG117" s="230"/>
      <c r="UZH117" s="230"/>
      <c r="UZI117" s="230"/>
      <c r="UZJ117" s="230"/>
      <c r="UZK117" s="230"/>
      <c r="UZL117" s="230"/>
      <c r="UZM117" s="230"/>
      <c r="UZN117" s="230"/>
      <c r="UZO117" s="230"/>
      <c r="UZP117" s="230"/>
      <c r="UZQ117" s="230"/>
      <c r="UZR117" s="230"/>
      <c r="UZS117" s="230"/>
      <c r="UZT117" s="230"/>
      <c r="UZU117" s="230"/>
      <c r="UZV117" s="230"/>
      <c r="UZW117" s="230"/>
      <c r="UZX117" s="230"/>
      <c r="UZY117" s="230"/>
      <c r="UZZ117" s="230"/>
      <c r="VAA117" s="230"/>
      <c r="VAB117" s="230"/>
      <c r="VAC117" s="230"/>
      <c r="VAD117" s="230"/>
      <c r="VAE117" s="230"/>
      <c r="VAF117" s="230"/>
      <c r="VAG117" s="230"/>
      <c r="VAH117" s="230"/>
      <c r="VAI117" s="230"/>
      <c r="VAJ117" s="230"/>
      <c r="VAK117" s="230"/>
      <c r="VAL117" s="230"/>
      <c r="VAM117" s="230"/>
      <c r="VAN117" s="230"/>
      <c r="VAO117" s="230"/>
      <c r="VAP117" s="230"/>
      <c r="VAQ117" s="230"/>
      <c r="VAR117" s="230"/>
      <c r="VAS117" s="230"/>
      <c r="VAT117" s="230"/>
      <c r="VAU117" s="230"/>
      <c r="VAV117" s="230"/>
      <c r="VAW117" s="230"/>
      <c r="VAX117" s="230"/>
      <c r="VAY117" s="230"/>
      <c r="VAZ117" s="230"/>
      <c r="VBA117" s="230"/>
      <c r="VBB117" s="230"/>
      <c r="VBC117" s="230"/>
      <c r="VBD117" s="230"/>
      <c r="VBE117" s="230"/>
      <c r="VBF117" s="230"/>
      <c r="VBG117" s="230"/>
      <c r="VBH117" s="230"/>
      <c r="VBI117" s="230"/>
      <c r="VBJ117" s="230"/>
      <c r="VBK117" s="230"/>
      <c r="VBL117" s="230"/>
      <c r="VBM117" s="230"/>
      <c r="VBN117" s="230"/>
      <c r="VBO117" s="230"/>
      <c r="VBP117" s="230"/>
      <c r="VBQ117" s="230"/>
      <c r="VBR117" s="230"/>
      <c r="VBS117" s="230"/>
      <c r="VBT117" s="230"/>
      <c r="VBU117" s="230"/>
      <c r="VBV117" s="230"/>
      <c r="VBW117" s="230"/>
      <c r="VBX117" s="230"/>
      <c r="VBY117" s="230"/>
      <c r="VBZ117" s="230"/>
      <c r="VCA117" s="230"/>
      <c r="VCB117" s="230"/>
      <c r="VCC117" s="230"/>
      <c r="VCD117" s="230"/>
      <c r="VCE117" s="230"/>
      <c r="VCF117" s="230"/>
      <c r="VCG117" s="230"/>
      <c r="VCH117" s="230"/>
      <c r="VCI117" s="230"/>
      <c r="VCJ117" s="230"/>
      <c r="VCK117" s="230"/>
      <c r="VCL117" s="230"/>
      <c r="VCM117" s="230"/>
      <c r="VCN117" s="230"/>
      <c r="VCO117" s="230"/>
      <c r="VCP117" s="230"/>
      <c r="VCQ117" s="230"/>
      <c r="VCR117" s="230"/>
      <c r="VCS117" s="230"/>
      <c r="VCT117" s="230"/>
      <c r="VCU117" s="230"/>
      <c r="VCV117" s="230"/>
      <c r="VCW117" s="230"/>
      <c r="VCX117" s="230"/>
      <c r="VCY117" s="230"/>
      <c r="VCZ117" s="230"/>
      <c r="VDA117" s="230"/>
      <c r="VDB117" s="230"/>
      <c r="VDC117" s="230"/>
      <c r="VDD117" s="230"/>
      <c r="VDE117" s="230"/>
      <c r="VDF117" s="230"/>
      <c r="VDG117" s="230"/>
      <c r="VDH117" s="230"/>
      <c r="VDI117" s="230"/>
      <c r="VDJ117" s="230"/>
      <c r="VDK117" s="230"/>
      <c r="VDL117" s="230"/>
      <c r="VDM117" s="230"/>
      <c r="VDN117" s="230"/>
      <c r="VDO117" s="230"/>
      <c r="VDP117" s="230"/>
      <c r="VDQ117" s="230"/>
      <c r="VDR117" s="230"/>
      <c r="VDS117" s="230"/>
      <c r="VDT117" s="230"/>
      <c r="VDU117" s="230"/>
      <c r="VDV117" s="230"/>
      <c r="VDW117" s="230"/>
      <c r="VDX117" s="230"/>
      <c r="VDY117" s="230"/>
      <c r="VDZ117" s="230"/>
      <c r="VEA117" s="230"/>
      <c r="VEB117" s="230"/>
      <c r="VEC117" s="230"/>
      <c r="VED117" s="230"/>
      <c r="VEE117" s="230"/>
      <c r="VEF117" s="230"/>
      <c r="VEG117" s="230"/>
      <c r="VEH117" s="230"/>
      <c r="VEI117" s="230"/>
      <c r="VEJ117" s="230"/>
      <c r="VEK117" s="230"/>
      <c r="VEL117" s="230"/>
      <c r="VEM117" s="230"/>
      <c r="VEN117" s="230"/>
      <c r="VEO117" s="230"/>
      <c r="VEP117" s="230"/>
      <c r="VEQ117" s="230"/>
      <c r="VER117" s="230"/>
      <c r="VES117" s="230"/>
      <c r="VET117" s="230"/>
      <c r="VEU117" s="230"/>
      <c r="VEV117" s="230"/>
      <c r="VEW117" s="230"/>
      <c r="VEX117" s="230"/>
      <c r="VEY117" s="230"/>
      <c r="VEZ117" s="230"/>
      <c r="VFA117" s="230"/>
      <c r="VFB117" s="230"/>
      <c r="VFC117" s="230"/>
      <c r="VFD117" s="230"/>
      <c r="VFE117" s="230"/>
      <c r="VFF117" s="230"/>
      <c r="VFG117" s="230"/>
      <c r="VFH117" s="230"/>
      <c r="VFI117" s="230"/>
      <c r="VFJ117" s="230"/>
      <c r="VFK117" s="230"/>
      <c r="VFL117" s="230"/>
      <c r="VFM117" s="230"/>
      <c r="VFN117" s="230"/>
      <c r="VFO117" s="230"/>
      <c r="VFP117" s="230"/>
      <c r="VFQ117" s="230"/>
      <c r="VFR117" s="230"/>
      <c r="VFS117" s="230"/>
      <c r="VFT117" s="230"/>
      <c r="VFU117" s="230"/>
      <c r="VFV117" s="230"/>
      <c r="VFW117" s="230"/>
      <c r="VFX117" s="230"/>
      <c r="VFY117" s="230"/>
      <c r="VFZ117" s="230"/>
      <c r="VGA117" s="230"/>
      <c r="VGB117" s="230"/>
      <c r="VGC117" s="230"/>
      <c r="VGD117" s="230"/>
      <c r="VGE117" s="230"/>
      <c r="VGF117" s="230"/>
      <c r="VGG117" s="230"/>
      <c r="VGH117" s="230"/>
      <c r="VGI117" s="230"/>
      <c r="VGJ117" s="230"/>
      <c r="VGK117" s="230"/>
      <c r="VGL117" s="230"/>
      <c r="VGM117" s="230"/>
      <c r="VGN117" s="230"/>
      <c r="VGO117" s="230"/>
      <c r="VGP117" s="230"/>
      <c r="VGQ117" s="230"/>
      <c r="VGR117" s="230"/>
      <c r="VGS117" s="230"/>
      <c r="VGT117" s="230"/>
      <c r="VGU117" s="230"/>
      <c r="VGV117" s="230"/>
      <c r="VGW117" s="230"/>
      <c r="VGX117" s="230"/>
      <c r="VGY117" s="230"/>
      <c r="VGZ117" s="230"/>
      <c r="VHA117" s="230"/>
      <c r="VHB117" s="230"/>
      <c r="VHC117" s="230"/>
      <c r="VHD117" s="230"/>
      <c r="VHE117" s="230"/>
      <c r="VHF117" s="230"/>
      <c r="VHG117" s="230"/>
      <c r="VHH117" s="230"/>
      <c r="VHI117" s="230"/>
      <c r="VHJ117" s="230"/>
      <c r="VHK117" s="230"/>
      <c r="VHL117" s="230"/>
      <c r="VHM117" s="230"/>
      <c r="VHN117" s="230"/>
      <c r="VHO117" s="230"/>
      <c r="VHP117" s="230"/>
      <c r="VHQ117" s="230"/>
      <c r="VHR117" s="230"/>
      <c r="VHS117" s="230"/>
      <c r="VHT117" s="230"/>
      <c r="VHU117" s="230"/>
      <c r="VHV117" s="230"/>
      <c r="VHW117" s="230"/>
      <c r="VHX117" s="230"/>
      <c r="VHY117" s="230"/>
      <c r="VHZ117" s="230"/>
      <c r="VIA117" s="230"/>
      <c r="VIB117" s="230"/>
      <c r="VIC117" s="230"/>
      <c r="VID117" s="230"/>
      <c r="VIE117" s="230"/>
      <c r="VIF117" s="230"/>
      <c r="VIG117" s="230"/>
      <c r="VIH117" s="230"/>
      <c r="VII117" s="230"/>
      <c r="VIJ117" s="230"/>
      <c r="VIK117" s="230"/>
      <c r="VIL117" s="230"/>
      <c r="VIM117" s="230"/>
      <c r="VIN117" s="230"/>
      <c r="VIO117" s="230"/>
      <c r="VIP117" s="230"/>
      <c r="VIQ117" s="230"/>
      <c r="VIR117" s="230"/>
      <c r="VIS117" s="230"/>
      <c r="VIT117" s="230"/>
      <c r="VIU117" s="230"/>
      <c r="VIV117" s="230"/>
      <c r="VIW117" s="230"/>
      <c r="VIX117" s="230"/>
      <c r="VIY117" s="230"/>
      <c r="VIZ117" s="230"/>
      <c r="VJA117" s="230"/>
      <c r="VJB117" s="230"/>
      <c r="VJC117" s="230"/>
      <c r="VJD117" s="230"/>
      <c r="VJE117" s="230"/>
      <c r="VJF117" s="230"/>
      <c r="VJG117" s="230"/>
      <c r="VJH117" s="230"/>
      <c r="VJI117" s="230"/>
      <c r="VJJ117" s="230"/>
      <c r="VJK117" s="230"/>
      <c r="VJL117" s="230"/>
      <c r="VJM117" s="230"/>
      <c r="VJN117" s="230"/>
      <c r="VJO117" s="230"/>
      <c r="VJP117" s="230"/>
      <c r="VJQ117" s="230"/>
      <c r="VJR117" s="230"/>
      <c r="VJS117" s="230"/>
      <c r="VJT117" s="230"/>
      <c r="VJU117" s="230"/>
      <c r="VJV117" s="230"/>
      <c r="VJW117" s="230"/>
      <c r="VJX117" s="230"/>
      <c r="VJY117" s="230"/>
      <c r="VJZ117" s="230"/>
      <c r="VKA117" s="230"/>
      <c r="VKB117" s="230"/>
      <c r="VKC117" s="230"/>
      <c r="VKD117" s="230"/>
      <c r="VKE117" s="230"/>
      <c r="VKF117" s="230"/>
      <c r="VKG117" s="230"/>
      <c r="VKH117" s="230"/>
      <c r="VKI117" s="230"/>
      <c r="VKJ117" s="230"/>
      <c r="VKK117" s="230"/>
      <c r="VKL117" s="230"/>
      <c r="VKM117" s="230"/>
      <c r="VKN117" s="230"/>
      <c r="VKO117" s="230"/>
      <c r="VKP117" s="230"/>
      <c r="VKQ117" s="230"/>
      <c r="VKR117" s="230"/>
      <c r="VKS117" s="230"/>
      <c r="VKT117" s="230"/>
      <c r="VKU117" s="230"/>
      <c r="VKV117" s="230"/>
      <c r="VKW117" s="230"/>
      <c r="VKX117" s="230"/>
      <c r="VKY117" s="230"/>
      <c r="VKZ117" s="230"/>
      <c r="VLA117" s="230"/>
      <c r="VLB117" s="230"/>
      <c r="VLC117" s="230"/>
      <c r="VLD117" s="230"/>
      <c r="VLE117" s="230"/>
      <c r="VLF117" s="230"/>
      <c r="VLG117" s="230"/>
      <c r="VLH117" s="230"/>
      <c r="VLI117" s="230"/>
      <c r="VLJ117" s="230"/>
      <c r="VLK117" s="230"/>
      <c r="VLL117" s="230"/>
      <c r="VLM117" s="230"/>
      <c r="VLN117" s="230"/>
      <c r="VLO117" s="230"/>
      <c r="VLP117" s="230"/>
      <c r="VLQ117" s="230"/>
      <c r="VLR117" s="230"/>
      <c r="VLS117" s="230"/>
      <c r="VLT117" s="230"/>
      <c r="VLU117" s="230"/>
      <c r="VLV117" s="230"/>
      <c r="VLW117" s="230"/>
      <c r="VLX117" s="230"/>
      <c r="VLY117" s="230"/>
      <c r="VLZ117" s="230"/>
      <c r="VMA117" s="230"/>
      <c r="VMB117" s="230"/>
      <c r="VMC117" s="230"/>
      <c r="VMD117" s="230"/>
      <c r="VME117" s="230"/>
      <c r="VMF117" s="230"/>
      <c r="VMG117" s="230"/>
      <c r="VMH117" s="230"/>
      <c r="VMI117" s="230"/>
      <c r="VMJ117" s="230"/>
      <c r="VMK117" s="230"/>
      <c r="VML117" s="230"/>
      <c r="VMM117" s="230"/>
      <c r="VMN117" s="230"/>
      <c r="VMO117" s="230"/>
      <c r="VMP117" s="230"/>
      <c r="VMQ117" s="230"/>
      <c r="VMR117" s="230"/>
      <c r="VMS117" s="230"/>
      <c r="VMT117" s="230"/>
      <c r="VMU117" s="230"/>
      <c r="VMV117" s="230"/>
      <c r="VMW117" s="230"/>
      <c r="VMX117" s="230"/>
      <c r="VMY117" s="230"/>
      <c r="VMZ117" s="230"/>
      <c r="VNA117" s="230"/>
      <c r="VNB117" s="230"/>
      <c r="VNC117" s="230"/>
      <c r="VND117" s="230"/>
      <c r="VNE117" s="230"/>
      <c r="VNF117" s="230"/>
      <c r="VNG117" s="230"/>
      <c r="VNH117" s="230"/>
      <c r="VNI117" s="230"/>
      <c r="VNJ117" s="230"/>
      <c r="VNK117" s="230"/>
      <c r="VNL117" s="230"/>
      <c r="VNM117" s="230"/>
      <c r="VNN117" s="230"/>
      <c r="VNO117" s="230"/>
      <c r="VNP117" s="230"/>
      <c r="VNQ117" s="230"/>
      <c r="VNR117" s="230"/>
      <c r="VNS117" s="230"/>
      <c r="VNT117" s="230"/>
      <c r="VNU117" s="230"/>
      <c r="VNV117" s="230"/>
      <c r="VNW117" s="230"/>
      <c r="VNX117" s="230"/>
      <c r="VNY117" s="230"/>
      <c r="VNZ117" s="230"/>
      <c r="VOA117" s="230"/>
      <c r="VOB117" s="230"/>
      <c r="VOC117" s="230"/>
      <c r="VOD117" s="230"/>
      <c r="VOE117" s="230"/>
      <c r="VOF117" s="230"/>
      <c r="VOG117" s="230"/>
      <c r="VOH117" s="230"/>
      <c r="VOI117" s="230"/>
      <c r="VOJ117" s="230"/>
      <c r="VOK117" s="230"/>
      <c r="VOL117" s="230"/>
      <c r="VOM117" s="230"/>
      <c r="VON117" s="230"/>
      <c r="VOO117" s="230"/>
      <c r="VOP117" s="230"/>
      <c r="VOQ117" s="230"/>
      <c r="VOR117" s="230"/>
      <c r="VOS117" s="230"/>
      <c r="VOT117" s="230"/>
      <c r="VOU117" s="230"/>
      <c r="VOV117" s="230"/>
      <c r="VOW117" s="230"/>
      <c r="VOX117" s="230"/>
      <c r="VOY117" s="230"/>
      <c r="VOZ117" s="230"/>
      <c r="VPA117" s="230"/>
      <c r="VPB117" s="230"/>
      <c r="VPC117" s="230"/>
      <c r="VPD117" s="230"/>
      <c r="VPE117" s="230"/>
      <c r="VPF117" s="230"/>
      <c r="VPG117" s="230"/>
      <c r="VPH117" s="230"/>
      <c r="VPI117" s="230"/>
      <c r="VPJ117" s="230"/>
      <c r="VPK117" s="230"/>
      <c r="VPL117" s="230"/>
      <c r="VPM117" s="230"/>
      <c r="VPN117" s="230"/>
      <c r="VPO117" s="230"/>
      <c r="VPP117" s="230"/>
      <c r="VPQ117" s="230"/>
      <c r="VPR117" s="230"/>
      <c r="VPS117" s="230"/>
      <c r="VPT117" s="230"/>
      <c r="VPU117" s="230"/>
      <c r="VPV117" s="230"/>
      <c r="VPW117" s="230"/>
      <c r="VPX117" s="230"/>
      <c r="VPY117" s="230"/>
      <c r="VPZ117" s="230"/>
      <c r="VQA117" s="230"/>
      <c r="VQB117" s="230"/>
      <c r="VQC117" s="230"/>
      <c r="VQD117" s="230"/>
      <c r="VQE117" s="230"/>
      <c r="VQF117" s="230"/>
      <c r="VQG117" s="230"/>
      <c r="VQH117" s="230"/>
      <c r="VQI117" s="230"/>
      <c r="VQJ117" s="230"/>
      <c r="VQK117" s="230"/>
      <c r="VQL117" s="230"/>
      <c r="VQM117" s="230"/>
      <c r="VQN117" s="230"/>
      <c r="VQO117" s="230"/>
      <c r="VQP117" s="230"/>
      <c r="VQQ117" s="230"/>
      <c r="VQR117" s="230"/>
      <c r="VQS117" s="230"/>
      <c r="VQT117" s="230"/>
      <c r="VQU117" s="230"/>
      <c r="VQV117" s="230"/>
      <c r="VQW117" s="230"/>
      <c r="VQX117" s="230"/>
      <c r="VQY117" s="230"/>
      <c r="VQZ117" s="230"/>
      <c r="VRA117" s="230"/>
      <c r="VRB117" s="230"/>
      <c r="VRC117" s="230"/>
      <c r="VRD117" s="230"/>
      <c r="VRE117" s="230"/>
      <c r="VRF117" s="230"/>
      <c r="VRG117" s="230"/>
      <c r="VRH117" s="230"/>
      <c r="VRI117" s="230"/>
      <c r="VRJ117" s="230"/>
      <c r="VRK117" s="230"/>
      <c r="VRL117" s="230"/>
      <c r="VRM117" s="230"/>
      <c r="VRN117" s="230"/>
      <c r="VRO117" s="230"/>
      <c r="VRP117" s="230"/>
      <c r="VRQ117" s="230"/>
      <c r="VRR117" s="230"/>
      <c r="VRS117" s="230"/>
      <c r="VRT117" s="230"/>
      <c r="VRU117" s="230"/>
      <c r="VRV117" s="230"/>
      <c r="VRW117" s="230"/>
      <c r="VRX117" s="230"/>
      <c r="VRY117" s="230"/>
      <c r="VRZ117" s="230"/>
      <c r="VSA117" s="230"/>
      <c r="VSB117" s="230"/>
      <c r="VSC117" s="230"/>
      <c r="VSD117" s="230"/>
      <c r="VSE117" s="230"/>
      <c r="VSF117" s="230"/>
      <c r="VSG117" s="230"/>
      <c r="VSH117" s="230"/>
      <c r="VSI117" s="230"/>
      <c r="VSJ117" s="230"/>
      <c r="VSK117" s="230"/>
      <c r="VSL117" s="230"/>
      <c r="VSM117" s="230"/>
      <c r="VSN117" s="230"/>
      <c r="VSO117" s="230"/>
      <c r="VSP117" s="230"/>
      <c r="VSQ117" s="230"/>
      <c r="VSR117" s="230"/>
      <c r="VSS117" s="230"/>
      <c r="VST117" s="230"/>
      <c r="VSU117" s="230"/>
      <c r="VSV117" s="230"/>
      <c r="VSW117" s="230"/>
      <c r="VSX117" s="230"/>
      <c r="VSY117" s="230"/>
      <c r="VSZ117" s="230"/>
      <c r="VTA117" s="230"/>
      <c r="VTB117" s="230"/>
      <c r="VTC117" s="230"/>
      <c r="VTD117" s="230"/>
      <c r="VTE117" s="230"/>
      <c r="VTF117" s="230"/>
      <c r="VTG117" s="230"/>
      <c r="VTH117" s="230"/>
      <c r="VTI117" s="230"/>
      <c r="VTJ117" s="230"/>
      <c r="VTK117" s="230"/>
      <c r="VTL117" s="230"/>
      <c r="VTM117" s="230"/>
      <c r="VTN117" s="230"/>
      <c r="VTO117" s="230"/>
      <c r="VTP117" s="230"/>
      <c r="VTQ117" s="230"/>
      <c r="VTR117" s="230"/>
      <c r="VTS117" s="230"/>
      <c r="VTT117" s="230"/>
      <c r="VTU117" s="230"/>
      <c r="VTV117" s="230"/>
      <c r="VTW117" s="230"/>
      <c r="VTX117" s="230"/>
      <c r="VTY117" s="230"/>
      <c r="VTZ117" s="230"/>
      <c r="VUA117" s="230"/>
      <c r="VUB117" s="230"/>
      <c r="VUC117" s="230"/>
      <c r="VUD117" s="230"/>
      <c r="VUE117" s="230"/>
      <c r="VUF117" s="230"/>
      <c r="VUG117" s="230"/>
      <c r="VUH117" s="230"/>
      <c r="VUI117" s="230"/>
      <c r="VUJ117" s="230"/>
      <c r="VUK117" s="230"/>
      <c r="VUL117" s="230"/>
      <c r="VUM117" s="230"/>
      <c r="VUN117" s="230"/>
      <c r="VUO117" s="230"/>
      <c r="VUP117" s="230"/>
      <c r="VUQ117" s="230"/>
      <c r="VUR117" s="230"/>
      <c r="VUS117" s="230"/>
      <c r="VUT117" s="230"/>
      <c r="VUU117" s="230"/>
      <c r="VUV117" s="230"/>
      <c r="VUW117" s="230"/>
      <c r="VUX117" s="230"/>
      <c r="VUY117" s="230"/>
      <c r="VUZ117" s="230"/>
      <c r="VVA117" s="230"/>
      <c r="VVB117" s="230"/>
      <c r="VVC117" s="230"/>
      <c r="VVD117" s="230"/>
      <c r="VVE117" s="230"/>
      <c r="VVF117" s="230"/>
      <c r="VVG117" s="230"/>
      <c r="VVH117" s="230"/>
      <c r="VVI117" s="230"/>
      <c r="VVJ117" s="230"/>
      <c r="VVK117" s="230"/>
      <c r="VVL117" s="230"/>
      <c r="VVM117" s="230"/>
      <c r="VVN117" s="230"/>
      <c r="VVO117" s="230"/>
      <c r="VVP117" s="230"/>
      <c r="VVQ117" s="230"/>
      <c r="VVR117" s="230"/>
      <c r="VVS117" s="230"/>
      <c r="VVT117" s="230"/>
      <c r="VVU117" s="230"/>
      <c r="VVV117" s="230"/>
      <c r="VVW117" s="230"/>
      <c r="VVX117" s="230"/>
      <c r="VVY117" s="230"/>
      <c r="VVZ117" s="230"/>
      <c r="VWA117" s="230"/>
      <c r="VWB117" s="230"/>
      <c r="VWC117" s="230"/>
      <c r="VWD117" s="230"/>
      <c r="VWE117" s="230"/>
      <c r="VWF117" s="230"/>
      <c r="VWG117" s="230"/>
      <c r="VWH117" s="230"/>
      <c r="VWI117" s="230"/>
      <c r="VWJ117" s="230"/>
      <c r="VWK117" s="230"/>
      <c r="VWL117" s="230"/>
      <c r="VWM117" s="230"/>
      <c r="VWN117" s="230"/>
      <c r="VWO117" s="230"/>
      <c r="VWP117" s="230"/>
      <c r="VWQ117" s="230"/>
      <c r="VWR117" s="230"/>
      <c r="VWS117" s="230"/>
      <c r="VWT117" s="230"/>
      <c r="VWU117" s="230"/>
      <c r="VWV117" s="230"/>
      <c r="VWW117" s="230"/>
      <c r="VWX117" s="230"/>
      <c r="VWY117" s="230"/>
      <c r="VWZ117" s="230"/>
      <c r="VXA117" s="230"/>
      <c r="VXB117" s="230"/>
      <c r="VXC117" s="230"/>
      <c r="VXD117" s="230"/>
      <c r="VXE117" s="230"/>
      <c r="VXF117" s="230"/>
      <c r="VXG117" s="230"/>
      <c r="VXH117" s="230"/>
      <c r="VXI117" s="230"/>
      <c r="VXJ117" s="230"/>
      <c r="VXK117" s="230"/>
      <c r="VXL117" s="230"/>
      <c r="VXM117" s="230"/>
      <c r="VXN117" s="230"/>
      <c r="VXO117" s="230"/>
      <c r="VXP117" s="230"/>
      <c r="VXQ117" s="230"/>
      <c r="VXR117" s="230"/>
      <c r="VXS117" s="230"/>
      <c r="VXT117" s="230"/>
      <c r="VXU117" s="230"/>
      <c r="VXV117" s="230"/>
      <c r="VXW117" s="230"/>
      <c r="VXX117" s="230"/>
      <c r="VXY117" s="230"/>
      <c r="VXZ117" s="230"/>
      <c r="VYA117" s="230"/>
      <c r="VYB117" s="230"/>
      <c r="VYC117" s="230"/>
      <c r="VYD117" s="230"/>
      <c r="VYE117" s="230"/>
      <c r="VYF117" s="230"/>
      <c r="VYG117" s="230"/>
      <c r="VYH117" s="230"/>
      <c r="VYI117" s="230"/>
      <c r="VYJ117" s="230"/>
      <c r="VYK117" s="230"/>
      <c r="VYL117" s="230"/>
      <c r="VYM117" s="230"/>
      <c r="VYN117" s="230"/>
      <c r="VYO117" s="230"/>
      <c r="VYP117" s="230"/>
      <c r="VYQ117" s="230"/>
      <c r="VYR117" s="230"/>
      <c r="VYS117" s="230"/>
      <c r="VYT117" s="230"/>
      <c r="VYU117" s="230"/>
      <c r="VYV117" s="230"/>
      <c r="VYW117" s="230"/>
      <c r="VYX117" s="230"/>
      <c r="VYY117" s="230"/>
      <c r="VYZ117" s="230"/>
      <c r="VZA117" s="230"/>
      <c r="VZB117" s="230"/>
      <c r="VZC117" s="230"/>
      <c r="VZD117" s="230"/>
      <c r="VZE117" s="230"/>
      <c r="VZF117" s="230"/>
      <c r="VZG117" s="230"/>
      <c r="VZH117" s="230"/>
      <c r="VZI117" s="230"/>
      <c r="VZJ117" s="230"/>
      <c r="VZK117" s="230"/>
      <c r="VZL117" s="230"/>
      <c r="VZM117" s="230"/>
      <c r="VZN117" s="230"/>
      <c r="VZO117" s="230"/>
      <c r="VZP117" s="230"/>
      <c r="VZQ117" s="230"/>
      <c r="VZR117" s="230"/>
      <c r="VZS117" s="230"/>
      <c r="VZT117" s="230"/>
      <c r="VZU117" s="230"/>
      <c r="VZV117" s="230"/>
      <c r="VZW117" s="230"/>
      <c r="VZX117" s="230"/>
      <c r="VZY117" s="230"/>
      <c r="VZZ117" s="230"/>
      <c r="WAA117" s="230"/>
      <c r="WAB117" s="230"/>
      <c r="WAC117" s="230"/>
      <c r="WAD117" s="230"/>
      <c r="WAE117" s="230"/>
      <c r="WAF117" s="230"/>
      <c r="WAG117" s="230"/>
      <c r="WAH117" s="230"/>
      <c r="WAI117" s="230"/>
      <c r="WAJ117" s="230"/>
      <c r="WAK117" s="230"/>
      <c r="WAL117" s="230"/>
      <c r="WAM117" s="230"/>
      <c r="WAN117" s="230"/>
      <c r="WAO117" s="230"/>
      <c r="WAP117" s="230"/>
      <c r="WAQ117" s="230"/>
      <c r="WAR117" s="230"/>
      <c r="WAS117" s="230"/>
      <c r="WAT117" s="230"/>
      <c r="WAU117" s="230"/>
      <c r="WAV117" s="230"/>
      <c r="WAW117" s="230"/>
      <c r="WAX117" s="230"/>
      <c r="WAY117" s="230"/>
      <c r="WAZ117" s="230"/>
      <c r="WBA117" s="230"/>
      <c r="WBB117" s="230"/>
      <c r="WBC117" s="230"/>
      <c r="WBD117" s="230"/>
      <c r="WBE117" s="230"/>
      <c r="WBF117" s="230"/>
      <c r="WBG117" s="230"/>
      <c r="WBH117" s="230"/>
      <c r="WBI117" s="230"/>
      <c r="WBJ117" s="230"/>
      <c r="WBK117" s="230"/>
      <c r="WBL117" s="230"/>
      <c r="WBM117" s="230"/>
      <c r="WBN117" s="230"/>
      <c r="WBO117" s="230"/>
      <c r="WBP117" s="230"/>
      <c r="WBQ117" s="230"/>
      <c r="WBR117" s="230"/>
      <c r="WBS117" s="230"/>
      <c r="WBT117" s="230"/>
      <c r="WBU117" s="230"/>
      <c r="WBV117" s="230"/>
      <c r="WBW117" s="230"/>
      <c r="WBX117" s="230"/>
      <c r="WBY117" s="230"/>
      <c r="WBZ117" s="230"/>
      <c r="WCA117" s="230"/>
      <c r="WCB117" s="230"/>
      <c r="WCC117" s="230"/>
      <c r="WCD117" s="230"/>
      <c r="WCE117" s="230"/>
      <c r="WCF117" s="230"/>
      <c r="WCG117" s="230"/>
      <c r="WCH117" s="230"/>
      <c r="WCI117" s="230"/>
      <c r="WCJ117" s="230"/>
      <c r="WCK117" s="230"/>
      <c r="WCL117" s="230"/>
      <c r="WCM117" s="230"/>
      <c r="WCN117" s="230"/>
      <c r="WCO117" s="230"/>
      <c r="WCP117" s="230"/>
      <c r="WCQ117" s="230"/>
      <c r="WCR117" s="230"/>
      <c r="WCS117" s="230"/>
      <c r="WCT117" s="230"/>
      <c r="WCU117" s="230"/>
      <c r="WCV117" s="230"/>
      <c r="WCW117" s="230"/>
      <c r="WCX117" s="230"/>
      <c r="WCY117" s="230"/>
      <c r="WCZ117" s="230"/>
      <c r="WDA117" s="230"/>
      <c r="WDB117" s="230"/>
      <c r="WDC117" s="230"/>
      <c r="WDD117" s="230"/>
      <c r="WDE117" s="230"/>
      <c r="WDF117" s="230"/>
      <c r="WDG117" s="230"/>
      <c r="WDH117" s="230"/>
      <c r="WDI117" s="230"/>
      <c r="WDJ117" s="230"/>
      <c r="WDK117" s="230"/>
      <c r="WDL117" s="230"/>
      <c r="WDM117" s="230"/>
      <c r="WDN117" s="230"/>
      <c r="WDO117" s="230"/>
      <c r="WDP117" s="230"/>
      <c r="WDQ117" s="230"/>
      <c r="WDR117" s="230"/>
      <c r="WDS117" s="230"/>
      <c r="WDT117" s="230"/>
      <c r="WDU117" s="230"/>
      <c r="WDV117" s="230"/>
      <c r="WDW117" s="230"/>
      <c r="WDX117" s="230"/>
      <c r="WDY117" s="230"/>
      <c r="WDZ117" s="230"/>
      <c r="WEA117" s="230"/>
      <c r="WEB117" s="230"/>
      <c r="WEC117" s="230"/>
      <c r="WED117" s="230"/>
      <c r="WEE117" s="230"/>
      <c r="WEF117" s="230"/>
      <c r="WEG117" s="230"/>
      <c r="WEH117" s="230"/>
      <c r="WEI117" s="230"/>
      <c r="WEJ117" s="230"/>
      <c r="WEK117" s="230"/>
      <c r="WEL117" s="230"/>
      <c r="WEM117" s="230"/>
      <c r="WEN117" s="230"/>
      <c r="WEO117" s="230"/>
      <c r="WEP117" s="230"/>
      <c r="WEQ117" s="230"/>
      <c r="WER117" s="230"/>
      <c r="WES117" s="230"/>
      <c r="WET117" s="230"/>
      <c r="WEU117" s="230"/>
      <c r="WEV117" s="230"/>
      <c r="WEW117" s="230"/>
      <c r="WEX117" s="230"/>
      <c r="WEY117" s="230"/>
      <c r="WEZ117" s="230"/>
      <c r="WFA117" s="230"/>
      <c r="WFB117" s="230"/>
      <c r="WFC117" s="230"/>
      <c r="WFD117" s="230"/>
      <c r="WFE117" s="230"/>
      <c r="WFF117" s="230"/>
      <c r="WFG117" s="230"/>
      <c r="WFH117" s="230"/>
      <c r="WFI117" s="230"/>
      <c r="WFJ117" s="230"/>
      <c r="WFK117" s="230"/>
      <c r="WFL117" s="230"/>
      <c r="WFM117" s="230"/>
      <c r="WFN117" s="230"/>
      <c r="WFO117" s="230"/>
      <c r="WFP117" s="230"/>
      <c r="WFQ117" s="230"/>
      <c r="WFR117" s="230"/>
      <c r="WFS117" s="230"/>
      <c r="WFT117" s="230"/>
      <c r="WFU117" s="230"/>
      <c r="WFV117" s="230"/>
      <c r="WFW117" s="230"/>
      <c r="WFX117" s="230"/>
      <c r="WFY117" s="230"/>
      <c r="WFZ117" s="230"/>
      <c r="WGA117" s="230"/>
      <c r="WGB117" s="230"/>
      <c r="WGC117" s="230"/>
      <c r="WGD117" s="230"/>
      <c r="WGE117" s="230"/>
      <c r="WGF117" s="230"/>
      <c r="WGG117" s="230"/>
      <c r="WGH117" s="230"/>
      <c r="WGI117" s="230"/>
      <c r="WGJ117" s="230"/>
      <c r="WGK117" s="230"/>
      <c r="WGL117" s="230"/>
      <c r="WGM117" s="230"/>
      <c r="WGN117" s="230"/>
      <c r="WGO117" s="230"/>
      <c r="WGP117" s="230"/>
      <c r="WGQ117" s="230"/>
      <c r="WGR117" s="230"/>
      <c r="WGS117" s="230"/>
      <c r="WGT117" s="230"/>
      <c r="WGU117" s="230"/>
      <c r="WGV117" s="230"/>
      <c r="WGW117" s="230"/>
      <c r="WGX117" s="230"/>
      <c r="WGY117" s="230"/>
      <c r="WGZ117" s="230"/>
      <c r="WHA117" s="230"/>
      <c r="WHB117" s="230"/>
      <c r="WHC117" s="230"/>
      <c r="WHD117" s="230"/>
      <c r="WHE117" s="230"/>
      <c r="WHF117" s="230"/>
      <c r="WHG117" s="230"/>
      <c r="WHH117" s="230"/>
      <c r="WHI117" s="230"/>
      <c r="WHJ117" s="230"/>
      <c r="WHK117" s="230"/>
      <c r="WHL117" s="230"/>
      <c r="WHM117" s="230"/>
      <c r="WHN117" s="230"/>
      <c r="WHO117" s="230"/>
      <c r="WHP117" s="230"/>
      <c r="WHQ117" s="230"/>
      <c r="WHR117" s="230"/>
      <c r="WHS117" s="230"/>
      <c r="WHT117" s="230"/>
      <c r="WHU117" s="230"/>
      <c r="WHV117" s="230"/>
      <c r="WHW117" s="230"/>
      <c r="WHX117" s="230"/>
      <c r="WHY117" s="230"/>
      <c r="WHZ117" s="230"/>
      <c r="WIA117" s="230"/>
      <c r="WIB117" s="230"/>
      <c r="WIC117" s="230"/>
      <c r="WID117" s="230"/>
      <c r="WIE117" s="230"/>
      <c r="WIF117" s="230"/>
      <c r="WIG117" s="230"/>
      <c r="WIH117" s="230"/>
      <c r="WII117" s="230"/>
      <c r="WIJ117" s="230"/>
      <c r="WIK117" s="230"/>
      <c r="WIL117" s="230"/>
      <c r="WIM117" s="230"/>
      <c r="WIN117" s="230"/>
      <c r="WIO117" s="230"/>
      <c r="WIP117" s="230"/>
      <c r="WIQ117" s="230"/>
      <c r="WIR117" s="230"/>
      <c r="WIS117" s="230"/>
      <c r="WIT117" s="230"/>
      <c r="WIU117" s="230"/>
      <c r="WIV117" s="230"/>
      <c r="WIW117" s="230"/>
      <c r="WIX117" s="230"/>
      <c r="WIY117" s="230"/>
      <c r="WIZ117" s="230"/>
      <c r="WJA117" s="230"/>
      <c r="WJB117" s="230"/>
      <c r="WJC117" s="230"/>
      <c r="WJD117" s="230"/>
      <c r="WJE117" s="230"/>
      <c r="WJF117" s="230"/>
      <c r="WJG117" s="230"/>
      <c r="WJH117" s="230"/>
      <c r="WJI117" s="230"/>
      <c r="WJJ117" s="230"/>
      <c r="WJK117" s="230"/>
      <c r="WJL117" s="230"/>
      <c r="WJM117" s="230"/>
      <c r="WJN117" s="230"/>
      <c r="WJO117" s="230"/>
      <c r="WJP117" s="230"/>
      <c r="WJQ117" s="230"/>
      <c r="WJR117" s="230"/>
      <c r="WJS117" s="230"/>
      <c r="WJT117" s="230"/>
      <c r="WJU117" s="230"/>
      <c r="WJV117" s="230"/>
      <c r="WJW117" s="230"/>
      <c r="WJX117" s="230"/>
      <c r="WJY117" s="230"/>
      <c r="WJZ117" s="230"/>
      <c r="WKA117" s="230"/>
      <c r="WKB117" s="230"/>
      <c r="WKC117" s="230"/>
      <c r="WKD117" s="230"/>
      <c r="WKE117" s="230"/>
      <c r="WKF117" s="230"/>
      <c r="WKG117" s="230"/>
      <c r="WKH117" s="230"/>
      <c r="WKI117" s="230"/>
      <c r="WKJ117" s="230"/>
      <c r="WKK117" s="230"/>
      <c r="WKL117" s="230"/>
      <c r="WKM117" s="230"/>
      <c r="WKN117" s="230"/>
      <c r="WKO117" s="230"/>
      <c r="WKP117" s="230"/>
      <c r="WKQ117" s="230"/>
      <c r="WKR117" s="230"/>
      <c r="WKS117" s="230"/>
      <c r="WKT117" s="230"/>
      <c r="WKU117" s="230"/>
      <c r="WKV117" s="230"/>
      <c r="WKW117" s="230"/>
      <c r="WKX117" s="230"/>
      <c r="WKY117" s="230"/>
      <c r="WKZ117" s="230"/>
      <c r="WLA117" s="230"/>
      <c r="WLB117" s="230"/>
      <c r="WLC117" s="230"/>
      <c r="WLD117" s="230"/>
      <c r="WLE117" s="230"/>
      <c r="WLF117" s="230"/>
      <c r="WLG117" s="230"/>
      <c r="WLH117" s="230"/>
      <c r="WLI117" s="230"/>
      <c r="WLJ117" s="230"/>
      <c r="WLK117" s="230"/>
      <c r="WLL117" s="230"/>
      <c r="WLM117" s="230"/>
      <c r="WLN117" s="230"/>
      <c r="WLO117" s="230"/>
      <c r="WLP117" s="230"/>
      <c r="WLQ117" s="230"/>
      <c r="WLR117" s="230"/>
      <c r="WLS117" s="230"/>
      <c r="WLT117" s="230"/>
      <c r="WLU117" s="230"/>
      <c r="WLV117" s="230"/>
      <c r="WLW117" s="230"/>
      <c r="WLX117" s="230"/>
      <c r="WLY117" s="230"/>
      <c r="WLZ117" s="230"/>
      <c r="WMA117" s="230"/>
      <c r="WMB117" s="230"/>
      <c r="WMC117" s="230"/>
      <c r="WMD117" s="230"/>
      <c r="WME117" s="230"/>
      <c r="WMF117" s="230"/>
      <c r="WMG117" s="230"/>
      <c r="WMH117" s="230"/>
      <c r="WMI117" s="230"/>
      <c r="WMJ117" s="230"/>
      <c r="WMK117" s="230"/>
      <c r="WML117" s="230"/>
      <c r="WMM117" s="230"/>
      <c r="WMN117" s="230"/>
      <c r="WMO117" s="230"/>
      <c r="WMP117" s="230"/>
      <c r="WMQ117" s="230"/>
      <c r="WMR117" s="230"/>
      <c r="WMS117" s="230"/>
      <c r="WMT117" s="230"/>
      <c r="WMU117" s="230"/>
      <c r="WMV117" s="230"/>
      <c r="WMW117" s="230"/>
      <c r="WMX117" s="230"/>
      <c r="WMY117" s="230"/>
      <c r="WMZ117" s="230"/>
      <c r="WNA117" s="230"/>
      <c r="WNB117" s="230"/>
      <c r="WNC117" s="230"/>
      <c r="WND117" s="230"/>
      <c r="WNE117" s="230"/>
      <c r="WNF117" s="230"/>
      <c r="WNG117" s="230"/>
      <c r="WNH117" s="230"/>
      <c r="WNI117" s="230"/>
      <c r="WNJ117" s="230"/>
      <c r="WNK117" s="230"/>
      <c r="WNL117" s="230"/>
      <c r="WNM117" s="230"/>
      <c r="WNN117" s="230"/>
      <c r="WNO117" s="230"/>
      <c r="WNP117" s="230"/>
      <c r="WNQ117" s="230"/>
      <c r="WNR117" s="230"/>
      <c r="WNS117" s="230"/>
      <c r="WNT117" s="230"/>
      <c r="WNU117" s="230"/>
      <c r="WNV117" s="230"/>
      <c r="WNW117" s="230"/>
      <c r="WNX117" s="230"/>
      <c r="WNY117" s="230"/>
      <c r="WNZ117" s="230"/>
      <c r="WOA117" s="230"/>
      <c r="WOB117" s="230"/>
      <c r="WOC117" s="230"/>
      <c r="WOD117" s="230"/>
      <c r="WOE117" s="230"/>
      <c r="WOF117" s="230"/>
      <c r="WOG117" s="230"/>
      <c r="WOH117" s="230"/>
      <c r="WOI117" s="230"/>
      <c r="WOJ117" s="230"/>
      <c r="WOK117" s="230"/>
      <c r="WOL117" s="230"/>
      <c r="WOM117" s="230"/>
      <c r="WON117" s="230"/>
      <c r="WOO117" s="230"/>
      <c r="WOP117" s="230"/>
      <c r="WOQ117" s="230"/>
      <c r="WOR117" s="230"/>
      <c r="WOS117" s="230"/>
      <c r="WOT117" s="230"/>
      <c r="WOU117" s="230"/>
      <c r="WOV117" s="230"/>
      <c r="WOW117" s="230"/>
      <c r="WOX117" s="230"/>
      <c r="WOY117" s="230"/>
      <c r="WOZ117" s="230"/>
      <c r="WPA117" s="230"/>
      <c r="WPB117" s="230"/>
      <c r="WPC117" s="230"/>
      <c r="WPD117" s="230"/>
      <c r="WPE117" s="230"/>
      <c r="WPF117" s="230"/>
      <c r="WPG117" s="230"/>
      <c r="WPH117" s="230"/>
      <c r="WPI117" s="230"/>
      <c r="WPJ117" s="230"/>
      <c r="WPK117" s="230"/>
      <c r="WPL117" s="230"/>
      <c r="WPM117" s="230"/>
      <c r="WPN117" s="230"/>
      <c r="WPO117" s="230"/>
      <c r="WPP117" s="230"/>
      <c r="WPQ117" s="230"/>
      <c r="WPR117" s="230"/>
      <c r="WPS117" s="230"/>
      <c r="WPT117" s="230"/>
      <c r="WPU117" s="230"/>
      <c r="WPV117" s="230"/>
      <c r="WPW117" s="230"/>
      <c r="WPX117" s="230"/>
      <c r="WPY117" s="230"/>
      <c r="WPZ117" s="230"/>
      <c r="WQA117" s="230"/>
      <c r="WQB117" s="230"/>
      <c r="WQC117" s="230"/>
      <c r="WQD117" s="230"/>
      <c r="WQE117" s="230"/>
      <c r="WQF117" s="230"/>
      <c r="WQG117" s="230"/>
      <c r="WQH117" s="230"/>
      <c r="WQI117" s="230"/>
      <c r="WQJ117" s="230"/>
      <c r="WQK117" s="230"/>
      <c r="WQL117" s="230"/>
      <c r="WQM117" s="230"/>
      <c r="WQN117" s="230"/>
      <c r="WQO117" s="230"/>
      <c r="WQP117" s="230"/>
      <c r="WQQ117" s="230"/>
      <c r="WQR117" s="230"/>
      <c r="WQS117" s="230"/>
      <c r="WQT117" s="230"/>
      <c r="WQU117" s="230"/>
      <c r="WQV117" s="230"/>
      <c r="WQW117" s="230"/>
      <c r="WQX117" s="230"/>
      <c r="WQY117" s="230"/>
      <c r="WQZ117" s="230"/>
      <c r="WRA117" s="230"/>
      <c r="WRB117" s="230"/>
      <c r="WRC117" s="230"/>
      <c r="WRD117" s="230"/>
      <c r="WRE117" s="230"/>
      <c r="WRF117" s="230"/>
      <c r="WRG117" s="230"/>
      <c r="WRH117" s="230"/>
      <c r="WRI117" s="230"/>
      <c r="WRJ117" s="230"/>
      <c r="WRK117" s="230"/>
      <c r="WRL117" s="230"/>
      <c r="WRM117" s="230"/>
      <c r="WRN117" s="230"/>
      <c r="WRO117" s="230"/>
      <c r="WRP117" s="230"/>
      <c r="WRQ117" s="230"/>
      <c r="WRR117" s="230"/>
      <c r="WRS117" s="230"/>
      <c r="WRT117" s="230"/>
      <c r="WRU117" s="230"/>
      <c r="WRV117" s="230"/>
      <c r="WRW117" s="230"/>
      <c r="WRX117" s="230"/>
      <c r="WRY117" s="230"/>
      <c r="WRZ117" s="230"/>
      <c r="WSA117" s="230"/>
      <c r="WSB117" s="230"/>
      <c r="WSC117" s="230"/>
      <c r="WSD117" s="230"/>
      <c r="WSE117" s="230"/>
      <c r="WSF117" s="230"/>
      <c r="WSG117" s="230"/>
      <c r="WSH117" s="230"/>
      <c r="WSI117" s="230"/>
      <c r="WSJ117" s="230"/>
      <c r="WSK117" s="230"/>
      <c r="WSL117" s="230"/>
      <c r="WSM117" s="230"/>
      <c r="WSN117" s="230"/>
      <c r="WSO117" s="230"/>
      <c r="WSP117" s="230"/>
      <c r="WSQ117" s="230"/>
      <c r="WSR117" s="230"/>
      <c r="WSS117" s="230"/>
      <c r="WST117" s="230"/>
      <c r="WSU117" s="230"/>
      <c r="WSV117" s="230"/>
      <c r="WSW117" s="230"/>
      <c r="WSX117" s="230"/>
      <c r="WSY117" s="230"/>
      <c r="WSZ117" s="230"/>
      <c r="WTA117" s="230"/>
      <c r="WTB117" s="230"/>
      <c r="WTC117" s="230"/>
      <c r="WTD117" s="230"/>
      <c r="WTE117" s="230"/>
      <c r="WTF117" s="230"/>
      <c r="WTG117" s="230"/>
      <c r="WTH117" s="230"/>
      <c r="WTI117" s="230"/>
      <c r="WTJ117" s="230"/>
      <c r="WTK117" s="230"/>
      <c r="WTL117" s="230"/>
      <c r="WTM117" s="230"/>
      <c r="WTN117" s="230"/>
      <c r="WTO117" s="230"/>
      <c r="WTP117" s="230"/>
      <c r="WTQ117" s="230"/>
      <c r="WTR117" s="230"/>
      <c r="WTS117" s="230"/>
      <c r="WTT117" s="230"/>
      <c r="WTU117" s="230"/>
      <c r="WTV117" s="230"/>
      <c r="WTW117" s="230"/>
      <c r="WTX117" s="230"/>
      <c r="WTY117" s="230"/>
      <c r="WTZ117" s="230"/>
      <c r="WUA117" s="230"/>
      <c r="WUB117" s="230"/>
      <c r="WUC117" s="230"/>
      <c r="WUD117" s="230"/>
      <c r="WUE117" s="230"/>
      <c r="WUF117" s="230"/>
      <c r="WUG117" s="230"/>
      <c r="WUH117" s="230"/>
      <c r="WUI117" s="230"/>
      <c r="WUJ117" s="230"/>
      <c r="WUK117" s="230"/>
      <c r="WUL117" s="230"/>
      <c r="WUM117" s="230"/>
      <c r="WUN117" s="230"/>
      <c r="WUO117" s="230"/>
      <c r="WUP117" s="230"/>
      <c r="WUQ117" s="230"/>
      <c r="WUR117" s="230"/>
      <c r="WUS117" s="230"/>
      <c r="WUT117" s="230"/>
      <c r="WUU117" s="230"/>
      <c r="WUV117" s="230"/>
      <c r="WUW117" s="230"/>
      <c r="WUX117" s="230"/>
      <c r="WUY117" s="230"/>
      <c r="WUZ117" s="230"/>
      <c r="WVA117" s="230"/>
      <c r="WVB117" s="230"/>
      <c r="WVC117" s="230"/>
      <c r="WVD117" s="230"/>
      <c r="WVE117" s="230"/>
      <c r="WVF117" s="230"/>
      <c r="WVG117" s="230"/>
      <c r="WVH117" s="230"/>
      <c r="WVI117" s="230"/>
      <c r="WVJ117" s="230"/>
      <c r="WVK117" s="230"/>
      <c r="WVL117" s="230"/>
      <c r="WVM117" s="230"/>
      <c r="WVN117" s="230"/>
      <c r="WVO117" s="230"/>
      <c r="WVP117" s="230"/>
      <c r="WVQ117" s="230"/>
      <c r="WVR117" s="230"/>
      <c r="WVS117" s="230"/>
      <c r="WVT117" s="230"/>
      <c r="WVU117" s="230"/>
      <c r="WVV117" s="230"/>
      <c r="WVW117" s="230"/>
      <c r="WVX117" s="230"/>
      <c r="WVY117" s="230"/>
      <c r="WVZ117" s="230"/>
      <c r="WWA117" s="230"/>
      <c r="WWB117" s="230"/>
      <c r="WWC117" s="230"/>
      <c r="WWD117" s="230"/>
      <c r="WWE117" s="230"/>
      <c r="WWF117" s="230"/>
      <c r="WWG117" s="230"/>
      <c r="WWH117" s="230"/>
      <c r="WWI117" s="230"/>
      <c r="WWJ117" s="230"/>
      <c r="WWK117" s="230"/>
      <c r="WWL117" s="230"/>
      <c r="WWM117" s="230"/>
      <c r="WWN117" s="230"/>
      <c r="WWO117" s="230"/>
      <c r="WWP117" s="230"/>
      <c r="WWQ117" s="230"/>
      <c r="WWR117" s="230"/>
      <c r="WWS117" s="230"/>
      <c r="WWT117" s="230"/>
      <c r="WWU117" s="230"/>
      <c r="WWV117" s="230"/>
      <c r="WWW117" s="230"/>
      <c r="WWX117" s="230"/>
      <c r="WWY117" s="230"/>
      <c r="WWZ117" s="230"/>
      <c r="WXA117" s="230"/>
      <c r="WXB117" s="230"/>
      <c r="WXC117" s="230"/>
      <c r="WXD117" s="230"/>
      <c r="WXE117" s="230"/>
      <c r="WXF117" s="230"/>
      <c r="WXG117" s="230"/>
      <c r="WXH117" s="230"/>
      <c r="WXI117" s="230"/>
      <c r="WXJ117" s="230"/>
      <c r="WXK117" s="230"/>
      <c r="WXL117" s="230"/>
      <c r="WXM117" s="230"/>
      <c r="WXN117" s="230"/>
      <c r="WXO117" s="230"/>
      <c r="WXP117" s="230"/>
      <c r="WXQ117" s="230"/>
      <c r="WXR117" s="230"/>
      <c r="WXS117" s="230"/>
      <c r="WXT117" s="230"/>
      <c r="WXU117" s="230"/>
      <c r="WXV117" s="230"/>
      <c r="WXW117" s="230"/>
      <c r="WXX117" s="230"/>
      <c r="WXY117" s="230"/>
      <c r="WXZ117" s="230"/>
      <c r="WYA117" s="230"/>
      <c r="WYB117" s="230"/>
      <c r="WYC117" s="230"/>
      <c r="WYD117" s="230"/>
      <c r="WYE117" s="230"/>
      <c r="WYF117" s="230"/>
      <c r="WYG117" s="230"/>
      <c r="WYH117" s="230"/>
      <c r="WYI117" s="230"/>
      <c r="WYJ117" s="230"/>
      <c r="WYK117" s="230"/>
      <c r="WYL117" s="230"/>
      <c r="WYM117" s="230"/>
      <c r="WYN117" s="230"/>
      <c r="WYO117" s="230"/>
      <c r="WYP117" s="230"/>
      <c r="WYQ117" s="230"/>
      <c r="WYR117" s="230"/>
      <c r="WYS117" s="230"/>
      <c r="WYT117" s="230"/>
      <c r="WYU117" s="230"/>
      <c r="WYV117" s="230"/>
      <c r="WYW117" s="230"/>
      <c r="WYX117" s="230"/>
      <c r="WYY117" s="230"/>
      <c r="WYZ117" s="230"/>
      <c r="WZA117" s="230"/>
      <c r="WZB117" s="230"/>
      <c r="WZC117" s="230"/>
      <c r="WZD117" s="230"/>
      <c r="WZE117" s="230"/>
      <c r="WZF117" s="230"/>
      <c r="WZG117" s="230"/>
      <c r="WZH117" s="230"/>
      <c r="WZI117" s="230"/>
      <c r="WZJ117" s="230"/>
      <c r="WZK117" s="230"/>
      <c r="WZL117" s="230"/>
      <c r="WZM117" s="230"/>
      <c r="WZN117" s="230"/>
      <c r="WZO117" s="230"/>
      <c r="WZP117" s="230"/>
      <c r="WZQ117" s="230"/>
      <c r="WZR117" s="230"/>
      <c r="WZS117" s="230"/>
      <c r="WZT117" s="230"/>
      <c r="WZU117" s="230"/>
      <c r="WZV117" s="230"/>
      <c r="WZW117" s="230"/>
      <c r="WZX117" s="230"/>
      <c r="WZY117" s="230"/>
      <c r="WZZ117" s="230"/>
      <c r="XAA117" s="230"/>
      <c r="XAB117" s="230"/>
      <c r="XAC117" s="230"/>
      <c r="XAD117" s="230"/>
      <c r="XAE117" s="230"/>
      <c r="XAF117" s="230"/>
      <c r="XAG117" s="230"/>
      <c r="XAH117" s="230"/>
      <c r="XAI117" s="230"/>
      <c r="XAJ117" s="230"/>
      <c r="XAK117" s="230"/>
      <c r="XAL117" s="230"/>
      <c r="XAM117" s="230"/>
      <c r="XAN117" s="230"/>
      <c r="XAO117" s="230"/>
      <c r="XAP117" s="230"/>
      <c r="XAQ117" s="230"/>
      <c r="XAR117" s="230"/>
      <c r="XAS117" s="230"/>
      <c r="XAT117" s="230"/>
      <c r="XAU117" s="230"/>
      <c r="XAV117" s="230"/>
      <c r="XAW117" s="230"/>
      <c r="XAX117" s="230"/>
      <c r="XAY117" s="230"/>
      <c r="XAZ117" s="230"/>
      <c r="XBA117" s="230"/>
      <c r="XBB117" s="230"/>
      <c r="XBC117" s="230"/>
      <c r="XBD117" s="230"/>
      <c r="XBE117" s="230"/>
      <c r="XBF117" s="230"/>
      <c r="XBG117" s="230"/>
      <c r="XBH117" s="230"/>
      <c r="XBI117" s="230"/>
      <c r="XBJ117" s="230"/>
      <c r="XBK117" s="230"/>
      <c r="XBL117" s="230"/>
      <c r="XBM117" s="230"/>
      <c r="XBN117" s="230"/>
      <c r="XBO117" s="230"/>
      <c r="XBP117" s="230"/>
      <c r="XBQ117" s="230"/>
      <c r="XBR117" s="230"/>
      <c r="XBS117" s="230"/>
      <c r="XBT117" s="230"/>
      <c r="XBU117" s="230"/>
      <c r="XBV117" s="230"/>
      <c r="XBW117" s="230"/>
      <c r="XBX117" s="230"/>
      <c r="XBY117" s="230"/>
      <c r="XBZ117" s="230"/>
      <c r="XCA117" s="230"/>
      <c r="XCB117" s="230"/>
      <c r="XCC117" s="230"/>
      <c r="XCD117" s="230"/>
      <c r="XCE117" s="230"/>
      <c r="XCF117" s="230"/>
      <c r="XCG117" s="230"/>
      <c r="XCH117" s="230"/>
      <c r="XCI117" s="230"/>
      <c r="XCJ117" s="230"/>
      <c r="XCK117" s="230"/>
      <c r="XCL117" s="230"/>
      <c r="XCM117" s="230"/>
      <c r="XCN117" s="230"/>
      <c r="XCO117" s="230"/>
      <c r="XCP117" s="230"/>
      <c r="XCQ117" s="230"/>
      <c r="XCR117" s="230"/>
      <c r="XCS117" s="230"/>
      <c r="XCT117" s="230"/>
      <c r="XCU117" s="230"/>
      <c r="XCV117" s="230"/>
      <c r="XCW117" s="230"/>
      <c r="XCX117" s="230"/>
      <c r="XCY117" s="230"/>
      <c r="XCZ117" s="230"/>
      <c r="XDA117" s="230"/>
      <c r="XDB117" s="230"/>
      <c r="XDC117" s="230"/>
      <c r="XDD117" s="230"/>
      <c r="XDE117" s="230"/>
      <c r="XDF117" s="230"/>
      <c r="XDG117" s="230"/>
      <c r="XDH117" s="230"/>
      <c r="XDI117" s="230"/>
      <c r="XDJ117" s="230"/>
      <c r="XDK117" s="230"/>
      <c r="XDL117" s="230"/>
      <c r="XDM117" s="230"/>
      <c r="XDN117" s="230"/>
      <c r="XDO117" s="230"/>
      <c r="XDP117" s="230"/>
      <c r="XDQ117" s="230"/>
      <c r="XDR117" s="230"/>
      <c r="XDS117" s="230"/>
      <c r="XDT117" s="230"/>
      <c r="XDU117" s="230"/>
      <c r="XDV117" s="230"/>
      <c r="XDW117" s="230"/>
      <c r="XDX117" s="230"/>
      <c r="XDY117" s="230"/>
      <c r="XDZ117" s="230"/>
      <c r="XEA117" s="230"/>
      <c r="XEB117" s="230"/>
      <c r="XEC117" s="230"/>
      <c r="XED117" s="230"/>
      <c r="XEE117" s="230"/>
      <c r="XEF117" s="230"/>
      <c r="XEG117" s="230"/>
      <c r="XEH117" s="230"/>
      <c r="XEI117" s="230"/>
      <c r="XEJ117" s="230"/>
      <c r="XEK117" s="230"/>
      <c r="XEL117" s="230"/>
      <c r="XEM117" s="230"/>
      <c r="XEN117" s="230"/>
      <c r="XEO117" s="230"/>
      <c r="XEP117" s="230"/>
      <c r="XEQ117" s="230"/>
      <c r="XER117" s="230"/>
      <c r="XES117" s="230"/>
      <c r="XET117" s="230"/>
      <c r="XEU117" s="230"/>
      <c r="XEV117" s="230"/>
      <c r="XEW117" s="230"/>
      <c r="XEX117" s="230"/>
      <c r="XEY117" s="230"/>
      <c r="XEZ117" s="230"/>
      <c r="XFA117" s="230"/>
      <c r="XFB117" s="230"/>
      <c r="XFC117" s="230"/>
    </row>
    <row r="118" spans="1:16383" customFormat="1" ht="51">
      <c r="A118" s="314" t="s">
        <v>166</v>
      </c>
      <c r="B118" s="314" t="s">
        <v>167</v>
      </c>
      <c r="C118" s="314" t="s">
        <v>168</v>
      </c>
      <c r="D118" s="314" t="s">
        <v>169</v>
      </c>
      <c r="E118" s="314" t="s">
        <v>170</v>
      </c>
      <c r="F118" s="314" t="s">
        <v>171</v>
      </c>
      <c r="G118" s="324">
        <v>934400481</v>
      </c>
      <c r="H118" s="314" t="s">
        <v>197</v>
      </c>
      <c r="I118" s="314" t="s">
        <v>198</v>
      </c>
      <c r="J118" s="314" t="s">
        <v>199</v>
      </c>
      <c r="K118" s="315" t="s">
        <v>5</v>
      </c>
      <c r="L118" s="315" t="s">
        <v>176</v>
      </c>
      <c r="M118" s="316" t="s">
        <v>183</v>
      </c>
      <c r="N118" s="316" t="s">
        <v>177</v>
      </c>
      <c r="O118" s="314" t="s">
        <v>178</v>
      </c>
      <c r="P118" s="314" t="s">
        <v>179</v>
      </c>
      <c r="Q118" s="314" t="s">
        <v>180</v>
      </c>
      <c r="R118" s="314" t="s">
        <v>181</v>
      </c>
      <c r="S118" s="314" t="s">
        <v>182</v>
      </c>
      <c r="T118" s="314" t="s">
        <v>183</v>
      </c>
      <c r="U118" s="314" t="s">
        <v>167</v>
      </c>
      <c r="V118" s="314" t="s">
        <v>183</v>
      </c>
      <c r="W118" s="314" t="s">
        <v>184</v>
      </c>
      <c r="X118" s="314"/>
      <c r="Y118" s="314"/>
      <c r="Z118" s="314"/>
      <c r="AA118" s="314"/>
      <c r="AB118" s="314"/>
      <c r="AC118" s="324" t="s">
        <v>185</v>
      </c>
      <c r="AD118" s="317">
        <v>44404.7844982639</v>
      </c>
      <c r="AE118" s="325">
        <v>44464</v>
      </c>
      <c r="AF118" s="325">
        <v>44468</v>
      </c>
      <c r="AG118" s="315">
        <v>60</v>
      </c>
      <c r="AH118" s="314" t="s">
        <v>186</v>
      </c>
      <c r="AI118" s="315">
        <v>0</v>
      </c>
      <c r="AJ118" s="315">
        <v>4</v>
      </c>
      <c r="AK118" s="314" t="s">
        <v>187</v>
      </c>
      <c r="AL118" s="314" t="s">
        <v>200</v>
      </c>
      <c r="AM118" s="314" t="s">
        <v>189</v>
      </c>
      <c r="AN118" s="318">
        <v>0</v>
      </c>
      <c r="AO118" s="318">
        <v>0</v>
      </c>
      <c r="AP118" s="319" t="b">
        <v>0</v>
      </c>
      <c r="AQ118" s="318">
        <v>85</v>
      </c>
      <c r="AR118" s="318">
        <v>292.5</v>
      </c>
      <c r="AS118" s="318">
        <v>292.5</v>
      </c>
      <c r="AT118" s="318">
        <v>0</v>
      </c>
      <c r="AU118" s="314" t="s">
        <v>190</v>
      </c>
      <c r="AV118" s="326">
        <v>1170</v>
      </c>
      <c r="AW118" s="318">
        <v>292.5</v>
      </c>
      <c r="AX118" s="318">
        <v>830</v>
      </c>
      <c r="AY118" s="314" t="s">
        <v>167</v>
      </c>
      <c r="AZ118" s="314" t="s">
        <v>191</v>
      </c>
      <c r="BA118" s="314" t="s">
        <v>192</v>
      </c>
      <c r="BB118" s="314" t="s">
        <v>193</v>
      </c>
      <c r="BC118" s="318">
        <v>55.6</v>
      </c>
      <c r="BD118" s="320">
        <v>1</v>
      </c>
      <c r="BE118" s="320">
        <v>1</v>
      </c>
      <c r="BF118" s="321">
        <v>0</v>
      </c>
      <c r="BG118" s="321">
        <v>0</v>
      </c>
      <c r="BH118" s="320">
        <v>0</v>
      </c>
      <c r="BI118" s="320">
        <v>1</v>
      </c>
      <c r="BJ118" s="321">
        <v>1</v>
      </c>
      <c r="BK118" s="322">
        <v>2</v>
      </c>
      <c r="BL118" s="318">
        <v>585</v>
      </c>
      <c r="BM118" s="314" t="s">
        <v>183</v>
      </c>
      <c r="BN118" s="314" t="s">
        <v>183</v>
      </c>
      <c r="BO118" s="314" t="s">
        <v>183</v>
      </c>
      <c r="BP118" s="314" t="s">
        <v>183</v>
      </c>
      <c r="BQ118" s="314" t="s">
        <v>183</v>
      </c>
      <c r="BR118" s="314" t="s">
        <v>183</v>
      </c>
      <c r="BS118" s="314" t="s">
        <v>183</v>
      </c>
      <c r="BT118" s="314"/>
      <c r="BU118" s="314"/>
      <c r="BV118" s="314"/>
      <c r="BW118" s="314" t="s">
        <v>201</v>
      </c>
      <c r="BX118" s="323">
        <v>0</v>
      </c>
      <c r="BY118" s="314"/>
      <c r="BZ118" s="314" t="s">
        <v>202</v>
      </c>
      <c r="CA118" s="230"/>
      <c r="CB118" s="230"/>
      <c r="CC118" s="230"/>
      <c r="CD118" s="230"/>
      <c r="CE118" s="230"/>
      <c r="CF118" s="230"/>
      <c r="CG118" s="230"/>
      <c r="CH118" s="230"/>
      <c r="CI118" s="230"/>
      <c r="CJ118" s="230"/>
      <c r="CK118" s="230"/>
      <c r="CL118" s="230"/>
      <c r="CM118" s="230"/>
      <c r="CN118" s="230"/>
      <c r="CO118" s="230"/>
      <c r="CP118" s="230"/>
      <c r="CQ118" s="230"/>
      <c r="CR118" s="230"/>
      <c r="CS118" s="230"/>
      <c r="CT118" s="230"/>
      <c r="CU118" s="230"/>
      <c r="CV118" s="230"/>
      <c r="CW118" s="230"/>
      <c r="CX118" s="230"/>
      <c r="CY118" s="230"/>
      <c r="CZ118" s="230"/>
      <c r="DA118" s="230"/>
      <c r="DB118" s="230"/>
      <c r="DC118" s="230"/>
      <c r="DD118" s="230"/>
      <c r="DE118" s="230"/>
      <c r="DF118" s="230"/>
      <c r="DG118" s="230"/>
      <c r="DH118" s="230"/>
      <c r="DI118" s="230"/>
      <c r="DJ118" s="230"/>
      <c r="DK118" s="230"/>
      <c r="DL118" s="230"/>
      <c r="DM118" s="230"/>
      <c r="DN118" s="230"/>
      <c r="DO118" s="230"/>
      <c r="DP118" s="230"/>
      <c r="DQ118" s="230"/>
      <c r="DR118" s="230"/>
      <c r="DS118" s="230"/>
      <c r="DT118" s="230"/>
      <c r="DU118" s="230"/>
      <c r="DV118" s="230"/>
      <c r="DW118" s="230"/>
      <c r="DX118" s="230"/>
      <c r="DY118" s="230"/>
      <c r="DZ118" s="230"/>
      <c r="EA118" s="230"/>
      <c r="EB118" s="230"/>
      <c r="EC118" s="230"/>
      <c r="ED118" s="230"/>
      <c r="EE118" s="230"/>
      <c r="EF118" s="230"/>
      <c r="EG118" s="230"/>
      <c r="EH118" s="230"/>
      <c r="EI118" s="230"/>
      <c r="EJ118" s="230"/>
      <c r="EK118" s="230"/>
      <c r="EL118" s="230"/>
      <c r="EM118" s="230"/>
      <c r="EN118" s="230"/>
      <c r="EO118" s="230"/>
      <c r="EP118" s="230"/>
      <c r="EQ118" s="230"/>
      <c r="ER118" s="230"/>
      <c r="ES118" s="230"/>
      <c r="ET118" s="230"/>
      <c r="EU118" s="230"/>
      <c r="EV118" s="230"/>
      <c r="EW118" s="230"/>
      <c r="EX118" s="230"/>
      <c r="EY118" s="230"/>
      <c r="EZ118" s="230"/>
      <c r="FA118" s="230"/>
      <c r="FB118" s="230"/>
      <c r="FC118" s="230"/>
      <c r="FD118" s="230"/>
      <c r="FE118" s="230"/>
      <c r="FF118" s="230"/>
      <c r="FG118" s="230"/>
      <c r="FH118" s="230"/>
      <c r="FI118" s="230"/>
      <c r="FJ118" s="230"/>
      <c r="FK118" s="230"/>
      <c r="FL118" s="230"/>
      <c r="FM118" s="230"/>
      <c r="FN118" s="230"/>
      <c r="FO118" s="230"/>
      <c r="FP118" s="230"/>
      <c r="FQ118" s="230"/>
      <c r="FR118" s="230"/>
      <c r="FS118" s="230"/>
      <c r="FT118" s="230"/>
      <c r="FU118" s="230"/>
      <c r="FV118" s="230"/>
      <c r="FW118" s="230"/>
      <c r="FX118" s="230"/>
      <c r="FY118" s="230"/>
      <c r="FZ118" s="230"/>
      <c r="GA118" s="230"/>
      <c r="GB118" s="230"/>
      <c r="GC118" s="230"/>
      <c r="GD118" s="230"/>
      <c r="GE118" s="230"/>
      <c r="GF118" s="230"/>
      <c r="GG118" s="230"/>
      <c r="GH118" s="230"/>
      <c r="GI118" s="230"/>
      <c r="GJ118" s="230"/>
      <c r="GK118" s="230"/>
      <c r="GL118" s="230"/>
      <c r="GM118" s="230"/>
      <c r="GN118" s="230"/>
      <c r="GO118" s="230"/>
      <c r="GP118" s="230"/>
      <c r="GQ118" s="230"/>
      <c r="GR118" s="230"/>
      <c r="GS118" s="230"/>
      <c r="GT118" s="230"/>
      <c r="GU118" s="230"/>
      <c r="GV118" s="230"/>
      <c r="GW118" s="230"/>
      <c r="GX118" s="230"/>
      <c r="GY118" s="230"/>
      <c r="GZ118" s="230"/>
      <c r="HA118" s="230"/>
      <c r="HB118" s="230"/>
      <c r="HC118" s="230"/>
      <c r="HD118" s="230"/>
      <c r="HE118" s="230"/>
      <c r="HF118" s="230"/>
      <c r="HG118" s="230"/>
      <c r="HH118" s="230"/>
      <c r="HI118" s="230"/>
      <c r="HJ118" s="230"/>
      <c r="HK118" s="230"/>
      <c r="HL118" s="230"/>
      <c r="HM118" s="230"/>
      <c r="HN118" s="230"/>
      <c r="HO118" s="230"/>
      <c r="HP118" s="230"/>
      <c r="HQ118" s="230"/>
      <c r="HR118" s="230"/>
      <c r="HS118" s="230"/>
      <c r="HT118" s="230"/>
      <c r="HU118" s="230"/>
      <c r="HV118" s="230"/>
      <c r="HW118" s="230"/>
      <c r="HX118" s="230"/>
      <c r="HY118" s="230"/>
      <c r="HZ118" s="230"/>
      <c r="IA118" s="230"/>
      <c r="IB118" s="230"/>
      <c r="IC118" s="230"/>
      <c r="ID118" s="230"/>
      <c r="IE118" s="230"/>
      <c r="IF118" s="230"/>
      <c r="IG118" s="230"/>
      <c r="IH118" s="230"/>
      <c r="II118" s="230"/>
      <c r="IJ118" s="230"/>
      <c r="IK118" s="230"/>
      <c r="IL118" s="230"/>
      <c r="IM118" s="230"/>
      <c r="IN118" s="230"/>
      <c r="IO118" s="230"/>
      <c r="IP118" s="230"/>
      <c r="IQ118" s="230"/>
      <c r="IR118" s="230"/>
      <c r="IS118" s="230"/>
      <c r="IT118" s="230"/>
      <c r="IU118" s="230"/>
      <c r="IV118" s="230"/>
      <c r="IW118" s="230"/>
      <c r="IX118" s="230"/>
      <c r="IY118" s="230"/>
      <c r="IZ118" s="230"/>
      <c r="JA118" s="230"/>
      <c r="JB118" s="230"/>
      <c r="JC118" s="230"/>
      <c r="JD118" s="230"/>
      <c r="JE118" s="230"/>
      <c r="JF118" s="230"/>
      <c r="JG118" s="230"/>
      <c r="JH118" s="230"/>
      <c r="JI118" s="230"/>
      <c r="JJ118" s="230"/>
      <c r="JK118" s="230"/>
      <c r="JL118" s="230"/>
      <c r="JM118" s="230"/>
      <c r="JN118" s="230"/>
      <c r="JO118" s="230"/>
      <c r="JP118" s="230"/>
      <c r="JQ118" s="230"/>
      <c r="JR118" s="230"/>
      <c r="JS118" s="230"/>
      <c r="JT118" s="230"/>
      <c r="JU118" s="230"/>
      <c r="JV118" s="230"/>
      <c r="JW118" s="230"/>
      <c r="JX118" s="230"/>
      <c r="JY118" s="230"/>
      <c r="JZ118" s="230"/>
      <c r="KA118" s="230"/>
      <c r="KB118" s="230"/>
      <c r="KC118" s="230"/>
      <c r="KD118" s="230"/>
      <c r="KE118" s="230"/>
      <c r="KF118" s="230"/>
      <c r="KG118" s="230"/>
      <c r="KH118" s="230"/>
      <c r="KI118" s="230"/>
      <c r="KJ118" s="230"/>
      <c r="KK118" s="230"/>
      <c r="KL118" s="230"/>
      <c r="KM118" s="230"/>
      <c r="KN118" s="230"/>
      <c r="KO118" s="230"/>
      <c r="KP118" s="230"/>
      <c r="KQ118" s="230"/>
      <c r="KR118" s="230"/>
      <c r="KS118" s="230"/>
      <c r="KT118" s="230"/>
      <c r="KU118" s="230"/>
      <c r="KV118" s="230"/>
      <c r="KW118" s="230"/>
      <c r="KX118" s="230"/>
      <c r="KY118" s="230"/>
      <c r="KZ118" s="230"/>
      <c r="LA118" s="230"/>
      <c r="LB118" s="230"/>
      <c r="LC118" s="230"/>
      <c r="LD118" s="230"/>
      <c r="LE118" s="230"/>
      <c r="LF118" s="230"/>
      <c r="LG118" s="230"/>
      <c r="LH118" s="230"/>
      <c r="LI118" s="230"/>
      <c r="LJ118" s="230"/>
      <c r="LK118" s="230"/>
      <c r="LL118" s="230"/>
      <c r="LM118" s="230"/>
      <c r="LN118" s="230"/>
      <c r="LO118" s="230"/>
      <c r="LP118" s="230"/>
      <c r="LQ118" s="230"/>
      <c r="LR118" s="230"/>
      <c r="LS118" s="230"/>
      <c r="LT118" s="230"/>
      <c r="LU118" s="230"/>
      <c r="LV118" s="230"/>
      <c r="LW118" s="230"/>
      <c r="LX118" s="230"/>
      <c r="LY118" s="230"/>
      <c r="LZ118" s="230"/>
      <c r="MA118" s="230"/>
      <c r="MB118" s="230"/>
      <c r="MC118" s="230"/>
      <c r="MD118" s="230"/>
      <c r="ME118" s="230"/>
      <c r="MF118" s="230"/>
      <c r="MG118" s="230"/>
      <c r="MH118" s="230"/>
      <c r="MI118" s="230"/>
      <c r="MJ118" s="230"/>
      <c r="MK118" s="230"/>
      <c r="ML118" s="230"/>
      <c r="MM118" s="230"/>
      <c r="MN118" s="230"/>
      <c r="MO118" s="230"/>
      <c r="MP118" s="230"/>
      <c r="MQ118" s="230"/>
      <c r="MR118" s="230"/>
      <c r="MS118" s="230"/>
      <c r="MT118" s="230"/>
      <c r="MU118" s="230"/>
      <c r="MV118" s="230"/>
      <c r="MW118" s="230"/>
      <c r="MX118" s="230"/>
      <c r="MY118" s="230"/>
      <c r="MZ118" s="230"/>
      <c r="NA118" s="230"/>
      <c r="NB118" s="230"/>
      <c r="NC118" s="230"/>
      <c r="ND118" s="230"/>
      <c r="NE118" s="230"/>
      <c r="NF118" s="230"/>
      <c r="NG118" s="230"/>
      <c r="NH118" s="230"/>
      <c r="NI118" s="230"/>
      <c r="NJ118" s="230"/>
      <c r="NK118" s="230"/>
      <c r="NL118" s="230"/>
      <c r="NM118" s="230"/>
      <c r="NN118" s="230"/>
      <c r="NO118" s="230"/>
      <c r="NP118" s="230"/>
      <c r="NQ118" s="230"/>
      <c r="NR118" s="230"/>
      <c r="NS118" s="230"/>
      <c r="NT118" s="230"/>
      <c r="NU118" s="230"/>
      <c r="NV118" s="230"/>
      <c r="NW118" s="230"/>
      <c r="NX118" s="230"/>
      <c r="NY118" s="230"/>
      <c r="NZ118" s="230"/>
      <c r="OA118" s="230"/>
      <c r="OB118" s="230"/>
      <c r="OC118" s="230"/>
      <c r="OD118" s="230"/>
      <c r="OE118" s="230"/>
      <c r="OF118" s="230"/>
      <c r="OG118" s="230"/>
      <c r="OH118" s="230"/>
      <c r="OI118" s="230"/>
      <c r="OJ118" s="230"/>
      <c r="OK118" s="230"/>
      <c r="OL118" s="230"/>
      <c r="OM118" s="230"/>
      <c r="ON118" s="230"/>
      <c r="OO118" s="230"/>
      <c r="OP118" s="230"/>
      <c r="OQ118" s="230"/>
      <c r="OR118" s="230"/>
      <c r="OS118" s="230"/>
      <c r="OT118" s="230"/>
      <c r="OU118" s="230"/>
      <c r="OV118" s="230"/>
      <c r="OW118" s="230"/>
      <c r="OX118" s="230"/>
      <c r="OY118" s="230"/>
      <c r="OZ118" s="230"/>
      <c r="PA118" s="230"/>
      <c r="PB118" s="230"/>
      <c r="PC118" s="230"/>
      <c r="PD118" s="230"/>
      <c r="PE118" s="230"/>
      <c r="PF118" s="230"/>
      <c r="PG118" s="230"/>
      <c r="PH118" s="230"/>
      <c r="PI118" s="230"/>
      <c r="PJ118" s="230"/>
      <c r="PK118" s="230"/>
      <c r="PL118" s="230"/>
      <c r="PM118" s="230"/>
      <c r="PN118" s="230"/>
      <c r="PO118" s="230"/>
      <c r="PP118" s="230"/>
      <c r="PQ118" s="230"/>
      <c r="PR118" s="230"/>
      <c r="PS118" s="230"/>
      <c r="PT118" s="230"/>
      <c r="PU118" s="230"/>
      <c r="PV118" s="230"/>
      <c r="PW118" s="230"/>
      <c r="PX118" s="230"/>
      <c r="PY118" s="230"/>
      <c r="PZ118" s="230"/>
      <c r="QA118" s="230"/>
      <c r="QB118" s="230"/>
      <c r="QC118" s="230"/>
      <c r="QD118" s="230"/>
      <c r="QE118" s="230"/>
      <c r="QF118" s="230"/>
      <c r="QG118" s="230"/>
      <c r="QH118" s="230"/>
      <c r="QI118" s="230"/>
      <c r="QJ118" s="230"/>
      <c r="QK118" s="230"/>
      <c r="QL118" s="230"/>
      <c r="QM118" s="230"/>
      <c r="QN118" s="230"/>
      <c r="QO118" s="230"/>
      <c r="QP118" s="230"/>
      <c r="QQ118" s="230"/>
      <c r="QR118" s="230"/>
      <c r="QS118" s="230"/>
      <c r="QT118" s="230"/>
      <c r="QU118" s="230"/>
      <c r="QV118" s="230"/>
      <c r="QW118" s="230"/>
      <c r="QX118" s="230"/>
      <c r="QY118" s="230"/>
      <c r="QZ118" s="230"/>
      <c r="RA118" s="230"/>
      <c r="RB118" s="230"/>
      <c r="RC118" s="230"/>
      <c r="RD118" s="230"/>
      <c r="RE118" s="230"/>
      <c r="RF118" s="230"/>
      <c r="RG118" s="230"/>
      <c r="RH118" s="230"/>
      <c r="RI118" s="230"/>
      <c r="RJ118" s="230"/>
      <c r="RK118" s="230"/>
      <c r="RL118" s="230"/>
      <c r="RM118" s="230"/>
      <c r="RN118" s="230"/>
      <c r="RO118" s="230"/>
      <c r="RP118" s="230"/>
      <c r="RQ118" s="230"/>
      <c r="RR118" s="230"/>
      <c r="RS118" s="230"/>
      <c r="RT118" s="230"/>
      <c r="RU118" s="230"/>
      <c r="RV118" s="230"/>
      <c r="RW118" s="230"/>
      <c r="RX118" s="230"/>
      <c r="RY118" s="230"/>
      <c r="RZ118" s="230"/>
      <c r="SA118" s="230"/>
      <c r="SB118" s="230"/>
      <c r="SC118" s="230"/>
      <c r="SD118" s="230"/>
      <c r="SE118" s="230"/>
      <c r="SF118" s="230"/>
      <c r="SG118" s="230"/>
      <c r="SH118" s="230"/>
      <c r="SI118" s="230"/>
      <c r="SJ118" s="230"/>
      <c r="SK118" s="230"/>
      <c r="SL118" s="230"/>
      <c r="SM118" s="230"/>
      <c r="SN118" s="230"/>
      <c r="SO118" s="230"/>
      <c r="SP118" s="230"/>
      <c r="SQ118" s="230"/>
      <c r="SR118" s="230"/>
      <c r="SS118" s="230"/>
      <c r="ST118" s="230"/>
      <c r="SU118" s="230"/>
      <c r="SV118" s="230"/>
      <c r="SW118" s="230"/>
      <c r="SX118" s="230"/>
      <c r="SY118" s="230"/>
      <c r="SZ118" s="230"/>
      <c r="TA118" s="230"/>
      <c r="TB118" s="230"/>
      <c r="TC118" s="230"/>
      <c r="TD118" s="230"/>
      <c r="TE118" s="230"/>
      <c r="TF118" s="230"/>
      <c r="TG118" s="230"/>
      <c r="TH118" s="230"/>
      <c r="TI118" s="230"/>
      <c r="TJ118" s="230"/>
      <c r="TK118" s="230"/>
      <c r="TL118" s="230"/>
      <c r="TM118" s="230"/>
      <c r="TN118" s="230"/>
      <c r="TO118" s="230"/>
      <c r="TP118" s="230"/>
      <c r="TQ118" s="230"/>
      <c r="TR118" s="230"/>
      <c r="TS118" s="230"/>
      <c r="TT118" s="230"/>
      <c r="TU118" s="230"/>
      <c r="TV118" s="230"/>
      <c r="TW118" s="230"/>
      <c r="TX118" s="230"/>
      <c r="TY118" s="230"/>
      <c r="TZ118" s="230"/>
      <c r="UA118" s="230"/>
      <c r="UB118" s="230"/>
      <c r="UC118" s="230"/>
      <c r="UD118" s="230"/>
      <c r="UE118" s="230"/>
      <c r="UF118" s="230"/>
      <c r="UG118" s="230"/>
      <c r="UH118" s="230"/>
      <c r="UI118" s="230"/>
      <c r="UJ118" s="230"/>
      <c r="UK118" s="230"/>
      <c r="UL118" s="230"/>
      <c r="UM118" s="230"/>
      <c r="UN118" s="230"/>
      <c r="UO118" s="230"/>
      <c r="UP118" s="230"/>
      <c r="UQ118" s="230"/>
      <c r="UR118" s="230"/>
      <c r="US118" s="230"/>
      <c r="UT118" s="230"/>
      <c r="UU118" s="230"/>
      <c r="UV118" s="230"/>
      <c r="UW118" s="230"/>
      <c r="UX118" s="230"/>
      <c r="UY118" s="230"/>
      <c r="UZ118" s="230"/>
      <c r="VA118" s="230"/>
      <c r="VB118" s="230"/>
      <c r="VC118" s="230"/>
      <c r="VD118" s="230"/>
      <c r="VE118" s="230"/>
      <c r="VF118" s="230"/>
      <c r="VG118" s="230"/>
      <c r="VH118" s="230"/>
      <c r="VI118" s="230"/>
      <c r="VJ118" s="230"/>
      <c r="VK118" s="230"/>
      <c r="VL118" s="230"/>
      <c r="VM118" s="230"/>
      <c r="VN118" s="230"/>
      <c r="VO118" s="230"/>
      <c r="VP118" s="230"/>
      <c r="VQ118" s="230"/>
      <c r="VR118" s="230"/>
      <c r="VS118" s="230"/>
      <c r="VT118" s="230"/>
      <c r="VU118" s="230"/>
      <c r="VV118" s="230"/>
      <c r="VW118" s="230"/>
      <c r="VX118" s="230"/>
      <c r="VY118" s="230"/>
      <c r="VZ118" s="230"/>
      <c r="WA118" s="230"/>
      <c r="WB118" s="230"/>
      <c r="WC118" s="230"/>
      <c r="WD118" s="230"/>
      <c r="WE118" s="230"/>
      <c r="WF118" s="230"/>
      <c r="WG118" s="230"/>
      <c r="WH118" s="230"/>
      <c r="WI118" s="230"/>
      <c r="WJ118" s="230"/>
      <c r="WK118" s="230"/>
      <c r="WL118" s="230"/>
      <c r="WM118" s="230"/>
      <c r="WN118" s="230"/>
      <c r="WO118" s="230"/>
      <c r="WP118" s="230"/>
      <c r="WQ118" s="230"/>
      <c r="WR118" s="230"/>
      <c r="WS118" s="230"/>
      <c r="WT118" s="230"/>
      <c r="WU118" s="230"/>
      <c r="WV118" s="230"/>
      <c r="WW118" s="230"/>
      <c r="WX118" s="230"/>
      <c r="WY118" s="230"/>
      <c r="WZ118" s="230"/>
      <c r="XA118" s="230"/>
      <c r="XB118" s="230"/>
      <c r="XC118" s="230"/>
      <c r="XD118" s="230"/>
      <c r="XE118" s="230"/>
      <c r="XF118" s="230"/>
      <c r="XG118" s="230"/>
      <c r="XH118" s="230"/>
      <c r="XI118" s="230"/>
      <c r="XJ118" s="230"/>
      <c r="XK118" s="230"/>
      <c r="XL118" s="230"/>
      <c r="XM118" s="230"/>
      <c r="XN118" s="230"/>
      <c r="XO118" s="230"/>
      <c r="XP118" s="230"/>
      <c r="XQ118" s="230"/>
      <c r="XR118" s="230"/>
      <c r="XS118" s="230"/>
      <c r="XT118" s="230"/>
      <c r="XU118" s="230"/>
      <c r="XV118" s="230"/>
      <c r="XW118" s="230"/>
      <c r="XX118" s="230"/>
      <c r="XY118" s="230"/>
      <c r="XZ118" s="230"/>
      <c r="YA118" s="230"/>
      <c r="YB118" s="230"/>
      <c r="YC118" s="230"/>
      <c r="YD118" s="230"/>
      <c r="YE118" s="230"/>
      <c r="YF118" s="230"/>
      <c r="YG118" s="230"/>
      <c r="YH118" s="230"/>
      <c r="YI118" s="230"/>
      <c r="YJ118" s="230"/>
      <c r="YK118" s="230"/>
      <c r="YL118" s="230"/>
      <c r="YM118" s="230"/>
      <c r="YN118" s="230"/>
      <c r="YO118" s="230"/>
      <c r="YP118" s="230"/>
      <c r="YQ118" s="230"/>
      <c r="YR118" s="230"/>
      <c r="YS118" s="230"/>
      <c r="YT118" s="230"/>
      <c r="YU118" s="230"/>
      <c r="YV118" s="230"/>
      <c r="YW118" s="230"/>
      <c r="YX118" s="230"/>
      <c r="YY118" s="230"/>
      <c r="YZ118" s="230"/>
      <c r="ZA118" s="230"/>
      <c r="ZB118" s="230"/>
      <c r="ZC118" s="230"/>
      <c r="ZD118" s="230"/>
      <c r="ZE118" s="230"/>
      <c r="ZF118" s="230"/>
      <c r="ZG118" s="230"/>
      <c r="ZH118" s="230"/>
      <c r="ZI118" s="230"/>
      <c r="ZJ118" s="230"/>
      <c r="ZK118" s="230"/>
      <c r="ZL118" s="230"/>
      <c r="ZM118" s="230"/>
      <c r="ZN118" s="230"/>
      <c r="ZO118" s="230"/>
      <c r="ZP118" s="230"/>
      <c r="ZQ118" s="230"/>
      <c r="ZR118" s="230"/>
      <c r="ZS118" s="230"/>
      <c r="ZT118" s="230"/>
      <c r="ZU118" s="230"/>
      <c r="ZV118" s="230"/>
      <c r="ZW118" s="230"/>
      <c r="ZX118" s="230"/>
      <c r="ZY118" s="230"/>
      <c r="ZZ118" s="230"/>
      <c r="AAA118" s="230"/>
      <c r="AAB118" s="230"/>
      <c r="AAC118" s="230"/>
      <c r="AAD118" s="230"/>
      <c r="AAE118" s="230"/>
      <c r="AAF118" s="230"/>
      <c r="AAG118" s="230"/>
      <c r="AAH118" s="230"/>
      <c r="AAI118" s="230"/>
      <c r="AAJ118" s="230"/>
      <c r="AAK118" s="230"/>
      <c r="AAL118" s="230"/>
      <c r="AAM118" s="230"/>
      <c r="AAN118" s="230"/>
      <c r="AAO118" s="230"/>
      <c r="AAP118" s="230"/>
      <c r="AAQ118" s="230"/>
      <c r="AAR118" s="230"/>
      <c r="AAS118" s="230"/>
      <c r="AAT118" s="230"/>
      <c r="AAU118" s="230"/>
      <c r="AAV118" s="230"/>
      <c r="AAW118" s="230"/>
      <c r="AAX118" s="230"/>
      <c r="AAY118" s="230"/>
      <c r="AAZ118" s="230"/>
      <c r="ABA118" s="230"/>
      <c r="ABB118" s="230"/>
      <c r="ABC118" s="230"/>
      <c r="ABD118" s="230"/>
      <c r="ABE118" s="230"/>
      <c r="ABF118" s="230"/>
      <c r="ABG118" s="230"/>
      <c r="ABH118" s="230"/>
      <c r="ABI118" s="230"/>
      <c r="ABJ118" s="230"/>
      <c r="ABK118" s="230"/>
      <c r="ABL118" s="230"/>
      <c r="ABM118" s="230"/>
      <c r="ABN118" s="230"/>
      <c r="ABO118" s="230"/>
      <c r="ABP118" s="230"/>
      <c r="ABQ118" s="230"/>
      <c r="ABR118" s="230"/>
      <c r="ABS118" s="230"/>
      <c r="ABT118" s="230"/>
      <c r="ABU118" s="230"/>
      <c r="ABV118" s="230"/>
      <c r="ABW118" s="230"/>
      <c r="ABX118" s="230"/>
      <c r="ABY118" s="230"/>
      <c r="ABZ118" s="230"/>
      <c r="ACA118" s="230"/>
      <c r="ACB118" s="230"/>
      <c r="ACC118" s="230"/>
      <c r="ACD118" s="230"/>
      <c r="ACE118" s="230"/>
      <c r="ACF118" s="230"/>
      <c r="ACG118" s="230"/>
      <c r="ACH118" s="230"/>
      <c r="ACI118" s="230"/>
      <c r="ACJ118" s="230"/>
      <c r="ACK118" s="230"/>
      <c r="ACL118" s="230"/>
      <c r="ACM118" s="230"/>
      <c r="ACN118" s="230"/>
      <c r="ACO118" s="230"/>
      <c r="ACP118" s="230"/>
      <c r="ACQ118" s="230"/>
      <c r="ACR118" s="230"/>
      <c r="ACS118" s="230"/>
      <c r="ACT118" s="230"/>
      <c r="ACU118" s="230"/>
      <c r="ACV118" s="230"/>
      <c r="ACW118" s="230"/>
      <c r="ACX118" s="230"/>
      <c r="ACY118" s="230"/>
      <c r="ACZ118" s="230"/>
      <c r="ADA118" s="230"/>
      <c r="ADB118" s="230"/>
      <c r="ADC118" s="230"/>
      <c r="ADD118" s="230"/>
      <c r="ADE118" s="230"/>
      <c r="ADF118" s="230"/>
      <c r="ADG118" s="230"/>
      <c r="ADH118" s="230"/>
      <c r="ADI118" s="230"/>
      <c r="ADJ118" s="230"/>
      <c r="ADK118" s="230"/>
      <c r="ADL118" s="230"/>
      <c r="ADM118" s="230"/>
      <c r="ADN118" s="230"/>
      <c r="ADO118" s="230"/>
      <c r="ADP118" s="230"/>
      <c r="ADQ118" s="230"/>
      <c r="ADR118" s="230"/>
      <c r="ADS118" s="230"/>
      <c r="ADT118" s="230"/>
      <c r="ADU118" s="230"/>
      <c r="ADV118" s="230"/>
      <c r="ADW118" s="230"/>
      <c r="ADX118" s="230"/>
      <c r="ADY118" s="230"/>
      <c r="ADZ118" s="230"/>
      <c r="AEA118" s="230"/>
      <c r="AEB118" s="230"/>
      <c r="AEC118" s="230"/>
      <c r="AED118" s="230"/>
      <c r="AEE118" s="230"/>
      <c r="AEF118" s="230"/>
      <c r="AEG118" s="230"/>
      <c r="AEH118" s="230"/>
      <c r="AEI118" s="230"/>
      <c r="AEJ118" s="230"/>
      <c r="AEK118" s="230"/>
      <c r="AEL118" s="230"/>
      <c r="AEM118" s="230"/>
      <c r="AEN118" s="230"/>
      <c r="AEO118" s="230"/>
      <c r="AEP118" s="230"/>
      <c r="AEQ118" s="230"/>
      <c r="AER118" s="230"/>
      <c r="AES118" s="230"/>
      <c r="AET118" s="230"/>
      <c r="AEU118" s="230"/>
      <c r="AEV118" s="230"/>
      <c r="AEW118" s="230"/>
      <c r="AEX118" s="230"/>
      <c r="AEY118" s="230"/>
      <c r="AEZ118" s="230"/>
      <c r="AFA118" s="230"/>
      <c r="AFB118" s="230"/>
      <c r="AFC118" s="230"/>
      <c r="AFD118" s="230"/>
      <c r="AFE118" s="230"/>
      <c r="AFF118" s="230"/>
      <c r="AFG118" s="230"/>
      <c r="AFH118" s="230"/>
      <c r="AFI118" s="230"/>
      <c r="AFJ118" s="230"/>
      <c r="AFK118" s="230"/>
      <c r="AFL118" s="230"/>
      <c r="AFM118" s="230"/>
      <c r="AFN118" s="230"/>
      <c r="AFO118" s="230"/>
      <c r="AFP118" s="230"/>
      <c r="AFQ118" s="230"/>
      <c r="AFR118" s="230"/>
      <c r="AFS118" s="230"/>
      <c r="AFT118" s="230"/>
      <c r="AFU118" s="230"/>
      <c r="AFV118" s="230"/>
      <c r="AFW118" s="230"/>
      <c r="AFX118" s="230"/>
      <c r="AFY118" s="230"/>
      <c r="AFZ118" s="230"/>
      <c r="AGA118" s="230"/>
      <c r="AGB118" s="230"/>
      <c r="AGC118" s="230"/>
      <c r="AGD118" s="230"/>
      <c r="AGE118" s="230"/>
      <c r="AGF118" s="230"/>
      <c r="AGG118" s="230"/>
      <c r="AGH118" s="230"/>
      <c r="AGI118" s="230"/>
      <c r="AGJ118" s="230"/>
      <c r="AGK118" s="230"/>
      <c r="AGL118" s="230"/>
      <c r="AGM118" s="230"/>
      <c r="AGN118" s="230"/>
      <c r="AGO118" s="230"/>
      <c r="AGP118" s="230"/>
      <c r="AGQ118" s="230"/>
      <c r="AGR118" s="230"/>
      <c r="AGS118" s="230"/>
      <c r="AGT118" s="230"/>
      <c r="AGU118" s="230"/>
      <c r="AGV118" s="230"/>
      <c r="AGW118" s="230"/>
      <c r="AGX118" s="230"/>
      <c r="AGY118" s="230"/>
      <c r="AGZ118" s="230"/>
      <c r="AHA118" s="230"/>
      <c r="AHB118" s="230"/>
      <c r="AHC118" s="230"/>
      <c r="AHD118" s="230"/>
      <c r="AHE118" s="230"/>
      <c r="AHF118" s="230"/>
      <c r="AHG118" s="230"/>
      <c r="AHH118" s="230"/>
      <c r="AHI118" s="230"/>
      <c r="AHJ118" s="230"/>
      <c r="AHK118" s="230"/>
      <c r="AHL118" s="230"/>
      <c r="AHM118" s="230"/>
      <c r="AHN118" s="230"/>
      <c r="AHO118" s="230"/>
      <c r="AHP118" s="230"/>
      <c r="AHQ118" s="230"/>
      <c r="AHR118" s="230"/>
      <c r="AHS118" s="230"/>
      <c r="AHT118" s="230"/>
      <c r="AHU118" s="230"/>
      <c r="AHV118" s="230"/>
      <c r="AHW118" s="230"/>
      <c r="AHX118" s="230"/>
      <c r="AHY118" s="230"/>
      <c r="AHZ118" s="230"/>
      <c r="AIA118" s="230"/>
      <c r="AIB118" s="230"/>
      <c r="AIC118" s="230"/>
      <c r="AID118" s="230"/>
      <c r="AIE118" s="230"/>
      <c r="AIF118" s="230"/>
      <c r="AIG118" s="230"/>
      <c r="AIH118" s="230"/>
      <c r="AII118" s="230"/>
      <c r="AIJ118" s="230"/>
      <c r="AIK118" s="230"/>
      <c r="AIL118" s="230"/>
      <c r="AIM118" s="230"/>
      <c r="AIN118" s="230"/>
      <c r="AIO118" s="230"/>
      <c r="AIP118" s="230"/>
      <c r="AIQ118" s="230"/>
      <c r="AIR118" s="230"/>
      <c r="AIS118" s="230"/>
      <c r="AIT118" s="230"/>
      <c r="AIU118" s="230"/>
      <c r="AIV118" s="230"/>
      <c r="AIW118" s="230"/>
      <c r="AIX118" s="230"/>
      <c r="AIY118" s="230"/>
      <c r="AIZ118" s="230"/>
      <c r="AJA118" s="230"/>
      <c r="AJB118" s="230"/>
      <c r="AJC118" s="230"/>
      <c r="AJD118" s="230"/>
      <c r="AJE118" s="230"/>
      <c r="AJF118" s="230"/>
      <c r="AJG118" s="230"/>
      <c r="AJH118" s="230"/>
      <c r="AJI118" s="230"/>
      <c r="AJJ118" s="230"/>
      <c r="AJK118" s="230"/>
      <c r="AJL118" s="230"/>
      <c r="AJM118" s="230"/>
      <c r="AJN118" s="230"/>
      <c r="AJO118" s="230"/>
      <c r="AJP118" s="230"/>
      <c r="AJQ118" s="230"/>
      <c r="AJR118" s="230"/>
      <c r="AJS118" s="230"/>
      <c r="AJT118" s="230"/>
      <c r="AJU118" s="230"/>
      <c r="AJV118" s="230"/>
      <c r="AJW118" s="230"/>
      <c r="AJX118" s="230"/>
      <c r="AJY118" s="230"/>
      <c r="AJZ118" s="230"/>
      <c r="AKA118" s="230"/>
      <c r="AKB118" s="230"/>
      <c r="AKC118" s="230"/>
      <c r="AKD118" s="230"/>
      <c r="AKE118" s="230"/>
      <c r="AKF118" s="230"/>
      <c r="AKG118" s="230"/>
      <c r="AKH118" s="230"/>
      <c r="AKI118" s="230"/>
      <c r="AKJ118" s="230"/>
      <c r="AKK118" s="230"/>
      <c r="AKL118" s="230"/>
      <c r="AKM118" s="230"/>
      <c r="AKN118" s="230"/>
      <c r="AKO118" s="230"/>
      <c r="AKP118" s="230"/>
      <c r="AKQ118" s="230"/>
      <c r="AKR118" s="230"/>
      <c r="AKS118" s="230"/>
      <c r="AKT118" s="230"/>
      <c r="AKU118" s="230"/>
      <c r="AKV118" s="230"/>
      <c r="AKW118" s="230"/>
      <c r="AKX118" s="230"/>
      <c r="AKY118" s="230"/>
      <c r="AKZ118" s="230"/>
      <c r="ALA118" s="230"/>
      <c r="ALB118" s="230"/>
      <c r="ALC118" s="230"/>
      <c r="ALD118" s="230"/>
      <c r="ALE118" s="230"/>
      <c r="ALF118" s="230"/>
      <c r="ALG118" s="230"/>
      <c r="ALH118" s="230"/>
      <c r="ALI118" s="230"/>
      <c r="ALJ118" s="230"/>
      <c r="ALK118" s="230"/>
      <c r="ALL118" s="230"/>
      <c r="ALM118" s="230"/>
      <c r="ALN118" s="230"/>
      <c r="ALO118" s="230"/>
      <c r="ALP118" s="230"/>
      <c r="ALQ118" s="230"/>
      <c r="ALR118" s="230"/>
      <c r="ALS118" s="230"/>
      <c r="ALT118" s="230"/>
      <c r="ALU118" s="230"/>
      <c r="ALV118" s="230"/>
      <c r="ALW118" s="230"/>
      <c r="ALX118" s="230"/>
      <c r="ALY118" s="230"/>
      <c r="ALZ118" s="230"/>
      <c r="AMA118" s="230"/>
      <c r="AMB118" s="230"/>
      <c r="AMC118" s="230"/>
      <c r="AMD118" s="230"/>
      <c r="AME118" s="230"/>
      <c r="AMF118" s="230"/>
      <c r="AMG118" s="230"/>
      <c r="AMH118" s="230"/>
      <c r="AMI118" s="230"/>
      <c r="AMJ118" s="230"/>
      <c r="AMK118" s="230"/>
      <c r="AML118" s="230"/>
      <c r="AMM118" s="230"/>
      <c r="AMN118" s="230"/>
      <c r="AMO118" s="230"/>
      <c r="AMP118" s="230"/>
      <c r="AMQ118" s="230"/>
      <c r="AMR118" s="230"/>
      <c r="AMS118" s="230"/>
      <c r="AMT118" s="230"/>
      <c r="AMU118" s="230"/>
      <c r="AMV118" s="230"/>
      <c r="AMW118" s="230"/>
      <c r="AMX118" s="230"/>
      <c r="AMY118" s="230"/>
      <c r="AMZ118" s="230"/>
      <c r="ANA118" s="230"/>
      <c r="ANB118" s="230"/>
      <c r="ANC118" s="230"/>
      <c r="AND118" s="230"/>
      <c r="ANE118" s="230"/>
      <c r="ANF118" s="230"/>
      <c r="ANG118" s="230"/>
      <c r="ANH118" s="230"/>
      <c r="ANI118" s="230"/>
      <c r="ANJ118" s="230"/>
      <c r="ANK118" s="230"/>
      <c r="ANL118" s="230"/>
      <c r="ANM118" s="230"/>
      <c r="ANN118" s="230"/>
      <c r="ANO118" s="230"/>
      <c r="ANP118" s="230"/>
      <c r="ANQ118" s="230"/>
      <c r="ANR118" s="230"/>
      <c r="ANS118" s="230"/>
      <c r="ANT118" s="230"/>
      <c r="ANU118" s="230"/>
      <c r="ANV118" s="230"/>
      <c r="ANW118" s="230"/>
      <c r="ANX118" s="230"/>
      <c r="ANY118" s="230"/>
      <c r="ANZ118" s="230"/>
      <c r="AOA118" s="230"/>
      <c r="AOB118" s="230"/>
      <c r="AOC118" s="230"/>
      <c r="AOD118" s="230"/>
      <c r="AOE118" s="230"/>
      <c r="AOF118" s="230"/>
      <c r="AOG118" s="230"/>
      <c r="AOH118" s="230"/>
      <c r="AOI118" s="230"/>
      <c r="AOJ118" s="230"/>
      <c r="AOK118" s="230"/>
      <c r="AOL118" s="230"/>
      <c r="AOM118" s="230"/>
      <c r="AON118" s="230"/>
      <c r="AOO118" s="230"/>
      <c r="AOP118" s="230"/>
      <c r="AOQ118" s="230"/>
      <c r="AOR118" s="230"/>
      <c r="AOS118" s="230"/>
      <c r="AOT118" s="230"/>
      <c r="AOU118" s="230"/>
      <c r="AOV118" s="230"/>
      <c r="AOW118" s="230"/>
      <c r="AOX118" s="230"/>
      <c r="AOY118" s="230"/>
      <c r="AOZ118" s="230"/>
      <c r="APA118" s="230"/>
      <c r="APB118" s="230"/>
      <c r="APC118" s="230"/>
      <c r="APD118" s="230"/>
      <c r="APE118" s="230"/>
      <c r="APF118" s="230"/>
      <c r="APG118" s="230"/>
      <c r="APH118" s="230"/>
      <c r="API118" s="230"/>
      <c r="APJ118" s="230"/>
      <c r="APK118" s="230"/>
      <c r="APL118" s="230"/>
      <c r="APM118" s="230"/>
      <c r="APN118" s="230"/>
      <c r="APO118" s="230"/>
      <c r="APP118" s="230"/>
      <c r="APQ118" s="230"/>
      <c r="APR118" s="230"/>
      <c r="APS118" s="230"/>
      <c r="APT118" s="230"/>
      <c r="APU118" s="230"/>
      <c r="APV118" s="230"/>
      <c r="APW118" s="230"/>
      <c r="APX118" s="230"/>
      <c r="APY118" s="230"/>
      <c r="APZ118" s="230"/>
      <c r="AQA118" s="230"/>
      <c r="AQB118" s="230"/>
      <c r="AQC118" s="230"/>
      <c r="AQD118" s="230"/>
      <c r="AQE118" s="230"/>
      <c r="AQF118" s="230"/>
      <c r="AQG118" s="230"/>
      <c r="AQH118" s="230"/>
      <c r="AQI118" s="230"/>
      <c r="AQJ118" s="230"/>
      <c r="AQK118" s="230"/>
      <c r="AQL118" s="230"/>
      <c r="AQM118" s="230"/>
      <c r="AQN118" s="230"/>
      <c r="AQO118" s="230"/>
      <c r="AQP118" s="230"/>
      <c r="AQQ118" s="230"/>
      <c r="AQR118" s="230"/>
      <c r="AQS118" s="230"/>
      <c r="AQT118" s="230"/>
      <c r="AQU118" s="230"/>
      <c r="AQV118" s="230"/>
      <c r="AQW118" s="230"/>
      <c r="AQX118" s="230"/>
      <c r="AQY118" s="230"/>
      <c r="AQZ118" s="230"/>
      <c r="ARA118" s="230"/>
      <c r="ARB118" s="230"/>
      <c r="ARC118" s="230"/>
      <c r="ARD118" s="230"/>
      <c r="ARE118" s="230"/>
      <c r="ARF118" s="230"/>
      <c r="ARG118" s="230"/>
      <c r="ARH118" s="230"/>
      <c r="ARI118" s="230"/>
      <c r="ARJ118" s="230"/>
      <c r="ARK118" s="230"/>
      <c r="ARL118" s="230"/>
      <c r="ARM118" s="230"/>
      <c r="ARN118" s="230"/>
      <c r="ARO118" s="230"/>
      <c r="ARP118" s="230"/>
      <c r="ARQ118" s="230"/>
      <c r="ARR118" s="230"/>
      <c r="ARS118" s="230"/>
      <c r="ART118" s="230"/>
      <c r="ARU118" s="230"/>
      <c r="ARV118" s="230"/>
      <c r="ARW118" s="230"/>
      <c r="ARX118" s="230"/>
      <c r="ARY118" s="230"/>
      <c r="ARZ118" s="230"/>
      <c r="ASA118" s="230"/>
      <c r="ASB118" s="230"/>
      <c r="ASC118" s="230"/>
      <c r="ASD118" s="230"/>
      <c r="ASE118" s="230"/>
      <c r="ASF118" s="230"/>
      <c r="ASG118" s="230"/>
      <c r="ASH118" s="230"/>
      <c r="ASI118" s="230"/>
      <c r="ASJ118" s="230"/>
      <c r="ASK118" s="230"/>
      <c r="ASL118" s="230"/>
      <c r="ASM118" s="230"/>
      <c r="ASN118" s="230"/>
      <c r="ASO118" s="230"/>
      <c r="ASP118" s="230"/>
      <c r="ASQ118" s="230"/>
      <c r="ASR118" s="230"/>
      <c r="ASS118" s="230"/>
      <c r="AST118" s="230"/>
      <c r="ASU118" s="230"/>
      <c r="ASV118" s="230"/>
      <c r="ASW118" s="230"/>
      <c r="ASX118" s="230"/>
      <c r="ASY118" s="230"/>
      <c r="ASZ118" s="230"/>
      <c r="ATA118" s="230"/>
      <c r="ATB118" s="230"/>
      <c r="ATC118" s="230"/>
      <c r="ATD118" s="230"/>
      <c r="ATE118" s="230"/>
      <c r="ATF118" s="230"/>
      <c r="ATG118" s="230"/>
      <c r="ATH118" s="230"/>
      <c r="ATI118" s="230"/>
      <c r="ATJ118" s="230"/>
      <c r="ATK118" s="230"/>
      <c r="ATL118" s="230"/>
      <c r="ATM118" s="230"/>
      <c r="ATN118" s="230"/>
      <c r="ATO118" s="230"/>
      <c r="ATP118" s="230"/>
      <c r="ATQ118" s="230"/>
      <c r="ATR118" s="230"/>
      <c r="ATS118" s="230"/>
      <c r="ATT118" s="230"/>
      <c r="ATU118" s="230"/>
      <c r="ATV118" s="230"/>
      <c r="ATW118" s="230"/>
      <c r="ATX118" s="230"/>
      <c r="ATY118" s="230"/>
      <c r="ATZ118" s="230"/>
      <c r="AUA118" s="230"/>
      <c r="AUB118" s="230"/>
      <c r="AUC118" s="230"/>
      <c r="AUD118" s="230"/>
      <c r="AUE118" s="230"/>
      <c r="AUF118" s="230"/>
      <c r="AUG118" s="230"/>
      <c r="AUH118" s="230"/>
      <c r="AUI118" s="230"/>
      <c r="AUJ118" s="230"/>
      <c r="AUK118" s="230"/>
      <c r="AUL118" s="230"/>
      <c r="AUM118" s="230"/>
      <c r="AUN118" s="230"/>
      <c r="AUO118" s="230"/>
      <c r="AUP118" s="230"/>
      <c r="AUQ118" s="230"/>
      <c r="AUR118" s="230"/>
      <c r="AUS118" s="230"/>
      <c r="AUT118" s="230"/>
      <c r="AUU118" s="230"/>
      <c r="AUV118" s="230"/>
      <c r="AUW118" s="230"/>
      <c r="AUX118" s="230"/>
      <c r="AUY118" s="230"/>
      <c r="AUZ118" s="230"/>
      <c r="AVA118" s="230"/>
      <c r="AVB118" s="230"/>
      <c r="AVC118" s="230"/>
      <c r="AVD118" s="230"/>
      <c r="AVE118" s="230"/>
      <c r="AVF118" s="230"/>
      <c r="AVG118" s="230"/>
      <c r="AVH118" s="230"/>
      <c r="AVI118" s="230"/>
      <c r="AVJ118" s="230"/>
      <c r="AVK118" s="230"/>
      <c r="AVL118" s="230"/>
      <c r="AVM118" s="230"/>
      <c r="AVN118" s="230"/>
      <c r="AVO118" s="230"/>
      <c r="AVP118" s="230"/>
      <c r="AVQ118" s="230"/>
      <c r="AVR118" s="230"/>
      <c r="AVS118" s="230"/>
      <c r="AVT118" s="230"/>
      <c r="AVU118" s="230"/>
      <c r="AVV118" s="230"/>
      <c r="AVW118" s="230"/>
      <c r="AVX118" s="230"/>
      <c r="AVY118" s="230"/>
      <c r="AVZ118" s="230"/>
      <c r="AWA118" s="230"/>
      <c r="AWB118" s="230"/>
      <c r="AWC118" s="230"/>
      <c r="AWD118" s="230"/>
      <c r="AWE118" s="230"/>
      <c r="AWF118" s="230"/>
      <c r="AWG118" s="230"/>
      <c r="AWH118" s="230"/>
      <c r="AWI118" s="230"/>
      <c r="AWJ118" s="230"/>
      <c r="AWK118" s="230"/>
      <c r="AWL118" s="230"/>
      <c r="AWM118" s="230"/>
      <c r="AWN118" s="230"/>
      <c r="AWO118" s="230"/>
      <c r="AWP118" s="230"/>
      <c r="AWQ118" s="230"/>
      <c r="AWR118" s="230"/>
      <c r="AWS118" s="230"/>
      <c r="AWT118" s="230"/>
      <c r="AWU118" s="230"/>
      <c r="AWV118" s="230"/>
      <c r="AWW118" s="230"/>
      <c r="AWX118" s="230"/>
      <c r="AWY118" s="230"/>
      <c r="AWZ118" s="230"/>
      <c r="AXA118" s="230"/>
      <c r="AXB118" s="230"/>
      <c r="AXC118" s="230"/>
      <c r="AXD118" s="230"/>
      <c r="AXE118" s="230"/>
      <c r="AXF118" s="230"/>
      <c r="AXG118" s="230"/>
      <c r="AXH118" s="230"/>
      <c r="AXI118" s="230"/>
      <c r="AXJ118" s="230"/>
      <c r="AXK118" s="230"/>
      <c r="AXL118" s="230"/>
      <c r="AXM118" s="230"/>
      <c r="AXN118" s="230"/>
      <c r="AXO118" s="230"/>
      <c r="AXP118" s="230"/>
      <c r="AXQ118" s="230"/>
      <c r="AXR118" s="230"/>
      <c r="AXS118" s="230"/>
      <c r="AXT118" s="230"/>
      <c r="AXU118" s="230"/>
      <c r="AXV118" s="230"/>
      <c r="AXW118" s="230"/>
      <c r="AXX118" s="230"/>
      <c r="AXY118" s="230"/>
      <c r="AXZ118" s="230"/>
      <c r="AYA118" s="230"/>
      <c r="AYB118" s="230"/>
      <c r="AYC118" s="230"/>
      <c r="AYD118" s="230"/>
      <c r="AYE118" s="230"/>
      <c r="AYF118" s="230"/>
      <c r="AYG118" s="230"/>
      <c r="AYH118" s="230"/>
      <c r="AYI118" s="230"/>
      <c r="AYJ118" s="230"/>
      <c r="AYK118" s="230"/>
      <c r="AYL118" s="230"/>
      <c r="AYM118" s="230"/>
      <c r="AYN118" s="230"/>
      <c r="AYO118" s="230"/>
      <c r="AYP118" s="230"/>
      <c r="AYQ118" s="230"/>
      <c r="AYR118" s="230"/>
      <c r="AYS118" s="230"/>
      <c r="AYT118" s="230"/>
      <c r="AYU118" s="230"/>
      <c r="AYV118" s="230"/>
      <c r="AYW118" s="230"/>
      <c r="AYX118" s="230"/>
      <c r="AYY118" s="230"/>
      <c r="AYZ118" s="230"/>
      <c r="AZA118" s="230"/>
      <c r="AZB118" s="230"/>
      <c r="AZC118" s="230"/>
      <c r="AZD118" s="230"/>
      <c r="AZE118" s="230"/>
      <c r="AZF118" s="230"/>
      <c r="AZG118" s="230"/>
      <c r="AZH118" s="230"/>
      <c r="AZI118" s="230"/>
      <c r="AZJ118" s="230"/>
      <c r="AZK118" s="230"/>
      <c r="AZL118" s="230"/>
      <c r="AZM118" s="230"/>
      <c r="AZN118" s="230"/>
      <c r="AZO118" s="230"/>
      <c r="AZP118" s="230"/>
      <c r="AZQ118" s="230"/>
      <c r="AZR118" s="230"/>
      <c r="AZS118" s="230"/>
      <c r="AZT118" s="230"/>
      <c r="AZU118" s="230"/>
      <c r="AZV118" s="230"/>
      <c r="AZW118" s="230"/>
      <c r="AZX118" s="230"/>
      <c r="AZY118" s="230"/>
      <c r="AZZ118" s="230"/>
      <c r="BAA118" s="230"/>
      <c r="BAB118" s="230"/>
      <c r="BAC118" s="230"/>
      <c r="BAD118" s="230"/>
      <c r="BAE118" s="230"/>
      <c r="BAF118" s="230"/>
      <c r="BAG118" s="230"/>
      <c r="BAH118" s="230"/>
      <c r="BAI118" s="230"/>
      <c r="BAJ118" s="230"/>
      <c r="BAK118" s="230"/>
      <c r="BAL118" s="230"/>
      <c r="BAM118" s="230"/>
      <c r="BAN118" s="230"/>
      <c r="BAO118" s="230"/>
      <c r="BAP118" s="230"/>
      <c r="BAQ118" s="230"/>
      <c r="BAR118" s="230"/>
      <c r="BAS118" s="230"/>
      <c r="BAT118" s="230"/>
      <c r="BAU118" s="230"/>
      <c r="BAV118" s="230"/>
      <c r="BAW118" s="230"/>
      <c r="BAX118" s="230"/>
      <c r="BAY118" s="230"/>
      <c r="BAZ118" s="230"/>
      <c r="BBA118" s="230"/>
      <c r="BBB118" s="230"/>
      <c r="BBC118" s="230"/>
      <c r="BBD118" s="230"/>
      <c r="BBE118" s="230"/>
      <c r="BBF118" s="230"/>
      <c r="BBG118" s="230"/>
      <c r="BBH118" s="230"/>
      <c r="BBI118" s="230"/>
      <c r="BBJ118" s="230"/>
      <c r="BBK118" s="230"/>
      <c r="BBL118" s="230"/>
      <c r="BBM118" s="230"/>
      <c r="BBN118" s="230"/>
      <c r="BBO118" s="230"/>
      <c r="BBP118" s="230"/>
      <c r="BBQ118" s="230"/>
      <c r="BBR118" s="230"/>
      <c r="BBS118" s="230"/>
      <c r="BBT118" s="230"/>
      <c r="BBU118" s="230"/>
      <c r="BBV118" s="230"/>
      <c r="BBW118" s="230"/>
      <c r="BBX118" s="230"/>
      <c r="BBY118" s="230"/>
      <c r="BBZ118" s="230"/>
      <c r="BCA118" s="230"/>
      <c r="BCB118" s="230"/>
      <c r="BCC118" s="230"/>
      <c r="BCD118" s="230"/>
      <c r="BCE118" s="230"/>
      <c r="BCF118" s="230"/>
      <c r="BCG118" s="230"/>
      <c r="BCH118" s="230"/>
      <c r="BCI118" s="230"/>
      <c r="BCJ118" s="230"/>
      <c r="BCK118" s="230"/>
      <c r="BCL118" s="230"/>
      <c r="BCM118" s="230"/>
      <c r="BCN118" s="230"/>
      <c r="BCO118" s="230"/>
      <c r="BCP118" s="230"/>
      <c r="BCQ118" s="230"/>
      <c r="BCR118" s="230"/>
      <c r="BCS118" s="230"/>
      <c r="BCT118" s="230"/>
      <c r="BCU118" s="230"/>
      <c r="BCV118" s="230"/>
      <c r="BCW118" s="230"/>
      <c r="BCX118" s="230"/>
      <c r="BCY118" s="230"/>
      <c r="BCZ118" s="230"/>
      <c r="BDA118" s="230"/>
      <c r="BDB118" s="230"/>
      <c r="BDC118" s="230"/>
      <c r="BDD118" s="230"/>
      <c r="BDE118" s="230"/>
      <c r="BDF118" s="230"/>
      <c r="BDG118" s="230"/>
      <c r="BDH118" s="230"/>
      <c r="BDI118" s="230"/>
      <c r="BDJ118" s="230"/>
      <c r="BDK118" s="230"/>
      <c r="BDL118" s="230"/>
      <c r="BDM118" s="230"/>
      <c r="BDN118" s="230"/>
      <c r="BDO118" s="230"/>
      <c r="BDP118" s="230"/>
      <c r="BDQ118" s="230"/>
      <c r="BDR118" s="230"/>
      <c r="BDS118" s="230"/>
      <c r="BDT118" s="230"/>
      <c r="BDU118" s="230"/>
      <c r="BDV118" s="230"/>
      <c r="BDW118" s="230"/>
      <c r="BDX118" s="230"/>
      <c r="BDY118" s="230"/>
      <c r="BDZ118" s="230"/>
      <c r="BEA118" s="230"/>
      <c r="BEB118" s="230"/>
      <c r="BEC118" s="230"/>
      <c r="BED118" s="230"/>
      <c r="BEE118" s="230"/>
      <c r="BEF118" s="230"/>
      <c r="BEG118" s="230"/>
      <c r="BEH118" s="230"/>
      <c r="BEI118" s="230"/>
      <c r="BEJ118" s="230"/>
      <c r="BEK118" s="230"/>
      <c r="BEL118" s="230"/>
      <c r="BEM118" s="230"/>
      <c r="BEN118" s="230"/>
      <c r="BEO118" s="230"/>
      <c r="BEP118" s="230"/>
      <c r="BEQ118" s="230"/>
      <c r="BER118" s="230"/>
      <c r="BES118" s="230"/>
      <c r="BET118" s="230"/>
      <c r="BEU118" s="230"/>
      <c r="BEV118" s="230"/>
      <c r="BEW118" s="230"/>
      <c r="BEX118" s="230"/>
      <c r="BEY118" s="230"/>
      <c r="BEZ118" s="230"/>
      <c r="BFA118" s="230"/>
      <c r="BFB118" s="230"/>
      <c r="BFC118" s="230"/>
      <c r="BFD118" s="230"/>
      <c r="BFE118" s="230"/>
      <c r="BFF118" s="230"/>
      <c r="BFG118" s="230"/>
      <c r="BFH118" s="230"/>
      <c r="BFI118" s="230"/>
      <c r="BFJ118" s="230"/>
      <c r="BFK118" s="230"/>
      <c r="BFL118" s="230"/>
      <c r="BFM118" s="230"/>
      <c r="BFN118" s="230"/>
      <c r="BFO118" s="230"/>
      <c r="BFP118" s="230"/>
      <c r="BFQ118" s="230"/>
      <c r="BFR118" s="230"/>
      <c r="BFS118" s="230"/>
      <c r="BFT118" s="230"/>
      <c r="BFU118" s="230"/>
      <c r="BFV118" s="230"/>
      <c r="BFW118" s="230"/>
      <c r="BFX118" s="230"/>
      <c r="BFY118" s="230"/>
      <c r="BFZ118" s="230"/>
      <c r="BGA118" s="230"/>
      <c r="BGB118" s="230"/>
      <c r="BGC118" s="230"/>
      <c r="BGD118" s="230"/>
      <c r="BGE118" s="230"/>
      <c r="BGF118" s="230"/>
      <c r="BGG118" s="230"/>
      <c r="BGH118" s="230"/>
      <c r="BGI118" s="230"/>
      <c r="BGJ118" s="230"/>
      <c r="BGK118" s="230"/>
      <c r="BGL118" s="230"/>
      <c r="BGM118" s="230"/>
      <c r="BGN118" s="230"/>
      <c r="BGO118" s="230"/>
      <c r="BGP118" s="230"/>
      <c r="BGQ118" s="230"/>
      <c r="BGR118" s="230"/>
      <c r="BGS118" s="230"/>
      <c r="BGT118" s="230"/>
      <c r="BGU118" s="230"/>
      <c r="BGV118" s="230"/>
      <c r="BGW118" s="230"/>
      <c r="BGX118" s="230"/>
      <c r="BGY118" s="230"/>
      <c r="BGZ118" s="230"/>
      <c r="BHA118" s="230"/>
      <c r="BHB118" s="230"/>
      <c r="BHC118" s="230"/>
      <c r="BHD118" s="230"/>
      <c r="BHE118" s="230"/>
      <c r="BHF118" s="230"/>
      <c r="BHG118" s="230"/>
      <c r="BHH118" s="230"/>
      <c r="BHI118" s="230"/>
      <c r="BHJ118" s="230"/>
      <c r="BHK118" s="230"/>
      <c r="BHL118" s="230"/>
      <c r="BHM118" s="230"/>
      <c r="BHN118" s="230"/>
      <c r="BHO118" s="230"/>
      <c r="BHP118" s="230"/>
      <c r="BHQ118" s="230"/>
      <c r="BHR118" s="230"/>
      <c r="BHS118" s="230"/>
      <c r="BHT118" s="230"/>
      <c r="BHU118" s="230"/>
      <c r="BHV118" s="230"/>
      <c r="BHW118" s="230"/>
      <c r="BHX118" s="230"/>
      <c r="BHY118" s="230"/>
      <c r="BHZ118" s="230"/>
      <c r="BIA118" s="230"/>
      <c r="BIB118" s="230"/>
      <c r="BIC118" s="230"/>
      <c r="BID118" s="230"/>
      <c r="BIE118" s="230"/>
      <c r="BIF118" s="230"/>
      <c r="BIG118" s="230"/>
      <c r="BIH118" s="230"/>
      <c r="BII118" s="230"/>
      <c r="BIJ118" s="230"/>
      <c r="BIK118" s="230"/>
      <c r="BIL118" s="230"/>
      <c r="BIM118" s="230"/>
      <c r="BIN118" s="230"/>
      <c r="BIO118" s="230"/>
      <c r="BIP118" s="230"/>
      <c r="BIQ118" s="230"/>
      <c r="BIR118" s="230"/>
      <c r="BIS118" s="230"/>
      <c r="BIT118" s="230"/>
      <c r="BIU118" s="230"/>
      <c r="BIV118" s="230"/>
      <c r="BIW118" s="230"/>
      <c r="BIX118" s="230"/>
      <c r="BIY118" s="230"/>
      <c r="BIZ118" s="230"/>
      <c r="BJA118" s="230"/>
      <c r="BJB118" s="230"/>
      <c r="BJC118" s="230"/>
      <c r="BJD118" s="230"/>
      <c r="BJE118" s="230"/>
      <c r="BJF118" s="230"/>
      <c r="BJG118" s="230"/>
      <c r="BJH118" s="230"/>
      <c r="BJI118" s="230"/>
      <c r="BJJ118" s="230"/>
      <c r="BJK118" s="230"/>
      <c r="BJL118" s="230"/>
      <c r="BJM118" s="230"/>
      <c r="BJN118" s="230"/>
      <c r="BJO118" s="230"/>
      <c r="BJP118" s="230"/>
      <c r="BJQ118" s="230"/>
      <c r="BJR118" s="230"/>
      <c r="BJS118" s="230"/>
      <c r="BJT118" s="230"/>
      <c r="BJU118" s="230"/>
      <c r="BJV118" s="230"/>
      <c r="BJW118" s="230"/>
      <c r="BJX118" s="230"/>
      <c r="BJY118" s="230"/>
      <c r="BJZ118" s="230"/>
      <c r="BKA118" s="230"/>
      <c r="BKB118" s="230"/>
      <c r="BKC118" s="230"/>
      <c r="BKD118" s="230"/>
      <c r="BKE118" s="230"/>
      <c r="BKF118" s="230"/>
      <c r="BKG118" s="230"/>
      <c r="BKH118" s="230"/>
      <c r="BKI118" s="230"/>
      <c r="BKJ118" s="230"/>
      <c r="BKK118" s="230"/>
      <c r="BKL118" s="230"/>
      <c r="BKM118" s="230"/>
      <c r="BKN118" s="230"/>
      <c r="BKO118" s="230"/>
      <c r="BKP118" s="230"/>
      <c r="BKQ118" s="230"/>
      <c r="BKR118" s="230"/>
      <c r="BKS118" s="230"/>
      <c r="BKT118" s="230"/>
      <c r="BKU118" s="230"/>
      <c r="BKV118" s="230"/>
      <c r="BKW118" s="230"/>
      <c r="BKX118" s="230"/>
      <c r="BKY118" s="230"/>
      <c r="BKZ118" s="230"/>
      <c r="BLA118" s="230"/>
      <c r="BLB118" s="230"/>
      <c r="BLC118" s="230"/>
      <c r="BLD118" s="230"/>
      <c r="BLE118" s="230"/>
      <c r="BLF118" s="230"/>
      <c r="BLG118" s="230"/>
      <c r="BLH118" s="230"/>
      <c r="BLI118" s="230"/>
      <c r="BLJ118" s="230"/>
      <c r="BLK118" s="230"/>
      <c r="BLL118" s="230"/>
      <c r="BLM118" s="230"/>
      <c r="BLN118" s="230"/>
      <c r="BLO118" s="230"/>
      <c r="BLP118" s="230"/>
      <c r="BLQ118" s="230"/>
      <c r="BLR118" s="230"/>
      <c r="BLS118" s="230"/>
      <c r="BLT118" s="230"/>
      <c r="BLU118" s="230"/>
      <c r="BLV118" s="230"/>
      <c r="BLW118" s="230"/>
      <c r="BLX118" s="230"/>
      <c r="BLY118" s="230"/>
      <c r="BLZ118" s="230"/>
      <c r="BMA118" s="230"/>
      <c r="BMB118" s="230"/>
      <c r="BMC118" s="230"/>
      <c r="BMD118" s="230"/>
      <c r="BME118" s="230"/>
      <c r="BMF118" s="230"/>
      <c r="BMG118" s="230"/>
      <c r="BMH118" s="230"/>
      <c r="BMI118" s="230"/>
      <c r="BMJ118" s="230"/>
      <c r="BMK118" s="230"/>
      <c r="BML118" s="230"/>
      <c r="BMM118" s="230"/>
      <c r="BMN118" s="230"/>
      <c r="BMO118" s="230"/>
      <c r="BMP118" s="230"/>
      <c r="BMQ118" s="230"/>
      <c r="BMR118" s="230"/>
      <c r="BMS118" s="230"/>
      <c r="BMT118" s="230"/>
      <c r="BMU118" s="230"/>
      <c r="BMV118" s="230"/>
      <c r="BMW118" s="230"/>
      <c r="BMX118" s="230"/>
      <c r="BMY118" s="230"/>
      <c r="BMZ118" s="230"/>
      <c r="BNA118" s="230"/>
      <c r="BNB118" s="230"/>
      <c r="BNC118" s="230"/>
      <c r="BND118" s="230"/>
      <c r="BNE118" s="230"/>
      <c r="BNF118" s="230"/>
      <c r="BNG118" s="230"/>
      <c r="BNH118" s="230"/>
      <c r="BNI118" s="230"/>
      <c r="BNJ118" s="230"/>
      <c r="BNK118" s="230"/>
      <c r="BNL118" s="230"/>
      <c r="BNM118" s="230"/>
      <c r="BNN118" s="230"/>
      <c r="BNO118" s="230"/>
      <c r="BNP118" s="230"/>
      <c r="BNQ118" s="230"/>
      <c r="BNR118" s="230"/>
      <c r="BNS118" s="230"/>
      <c r="BNT118" s="230"/>
      <c r="BNU118" s="230"/>
      <c r="BNV118" s="230"/>
      <c r="BNW118" s="230"/>
      <c r="BNX118" s="230"/>
      <c r="BNY118" s="230"/>
      <c r="BNZ118" s="230"/>
      <c r="BOA118" s="230"/>
      <c r="BOB118" s="230"/>
      <c r="BOC118" s="230"/>
      <c r="BOD118" s="230"/>
      <c r="BOE118" s="230"/>
      <c r="BOF118" s="230"/>
      <c r="BOG118" s="230"/>
      <c r="BOH118" s="230"/>
      <c r="BOI118" s="230"/>
      <c r="BOJ118" s="230"/>
      <c r="BOK118" s="230"/>
      <c r="BOL118" s="230"/>
      <c r="BOM118" s="230"/>
      <c r="BON118" s="230"/>
      <c r="BOO118" s="230"/>
      <c r="BOP118" s="230"/>
      <c r="BOQ118" s="230"/>
      <c r="BOR118" s="230"/>
      <c r="BOS118" s="230"/>
      <c r="BOT118" s="230"/>
      <c r="BOU118" s="230"/>
      <c r="BOV118" s="230"/>
      <c r="BOW118" s="230"/>
      <c r="BOX118" s="230"/>
      <c r="BOY118" s="230"/>
      <c r="BOZ118" s="230"/>
      <c r="BPA118" s="230"/>
      <c r="BPB118" s="230"/>
      <c r="BPC118" s="230"/>
      <c r="BPD118" s="230"/>
      <c r="BPE118" s="230"/>
      <c r="BPF118" s="230"/>
      <c r="BPG118" s="230"/>
      <c r="BPH118" s="230"/>
      <c r="BPI118" s="230"/>
      <c r="BPJ118" s="230"/>
      <c r="BPK118" s="230"/>
      <c r="BPL118" s="230"/>
      <c r="BPM118" s="230"/>
      <c r="BPN118" s="230"/>
      <c r="BPO118" s="230"/>
      <c r="BPP118" s="230"/>
      <c r="BPQ118" s="230"/>
      <c r="BPR118" s="230"/>
      <c r="BPS118" s="230"/>
      <c r="BPT118" s="230"/>
      <c r="BPU118" s="230"/>
      <c r="BPV118" s="230"/>
      <c r="BPW118" s="230"/>
      <c r="BPX118" s="230"/>
      <c r="BPY118" s="230"/>
      <c r="BPZ118" s="230"/>
      <c r="BQA118" s="230"/>
      <c r="BQB118" s="230"/>
      <c r="BQC118" s="230"/>
      <c r="BQD118" s="230"/>
      <c r="BQE118" s="230"/>
      <c r="BQF118" s="230"/>
      <c r="BQG118" s="230"/>
      <c r="BQH118" s="230"/>
      <c r="BQI118" s="230"/>
      <c r="BQJ118" s="230"/>
      <c r="BQK118" s="230"/>
      <c r="BQL118" s="230"/>
      <c r="BQM118" s="230"/>
      <c r="BQN118" s="230"/>
      <c r="BQO118" s="230"/>
      <c r="BQP118" s="230"/>
      <c r="BQQ118" s="230"/>
      <c r="BQR118" s="230"/>
      <c r="BQS118" s="230"/>
      <c r="BQT118" s="230"/>
      <c r="BQU118" s="230"/>
      <c r="BQV118" s="230"/>
      <c r="BQW118" s="230"/>
      <c r="BQX118" s="230"/>
      <c r="BQY118" s="230"/>
      <c r="BQZ118" s="230"/>
      <c r="BRA118" s="230"/>
      <c r="BRB118" s="230"/>
      <c r="BRC118" s="230"/>
      <c r="BRD118" s="230"/>
      <c r="BRE118" s="230"/>
      <c r="BRF118" s="230"/>
      <c r="BRG118" s="230"/>
      <c r="BRH118" s="230"/>
      <c r="BRI118" s="230"/>
      <c r="BRJ118" s="230"/>
      <c r="BRK118" s="230"/>
      <c r="BRL118" s="230"/>
      <c r="BRM118" s="230"/>
      <c r="BRN118" s="230"/>
      <c r="BRO118" s="230"/>
      <c r="BRP118" s="230"/>
      <c r="BRQ118" s="230"/>
      <c r="BRR118" s="230"/>
      <c r="BRS118" s="230"/>
      <c r="BRT118" s="230"/>
      <c r="BRU118" s="230"/>
      <c r="BRV118" s="230"/>
      <c r="BRW118" s="230"/>
      <c r="BRX118" s="230"/>
      <c r="BRY118" s="230"/>
      <c r="BRZ118" s="230"/>
      <c r="BSA118" s="230"/>
      <c r="BSB118" s="230"/>
      <c r="BSC118" s="230"/>
      <c r="BSD118" s="230"/>
      <c r="BSE118" s="230"/>
      <c r="BSF118" s="230"/>
      <c r="BSG118" s="230"/>
      <c r="BSH118" s="230"/>
      <c r="BSI118" s="230"/>
      <c r="BSJ118" s="230"/>
      <c r="BSK118" s="230"/>
      <c r="BSL118" s="230"/>
      <c r="BSM118" s="230"/>
      <c r="BSN118" s="230"/>
      <c r="BSO118" s="230"/>
      <c r="BSP118" s="230"/>
      <c r="BSQ118" s="230"/>
      <c r="BSR118" s="230"/>
      <c r="BSS118" s="230"/>
      <c r="BST118" s="230"/>
      <c r="BSU118" s="230"/>
      <c r="BSV118" s="230"/>
      <c r="BSW118" s="230"/>
      <c r="BSX118" s="230"/>
      <c r="BSY118" s="230"/>
      <c r="BSZ118" s="230"/>
      <c r="BTA118" s="230"/>
      <c r="BTB118" s="230"/>
      <c r="BTC118" s="230"/>
      <c r="BTD118" s="230"/>
      <c r="BTE118" s="230"/>
      <c r="BTF118" s="230"/>
      <c r="BTG118" s="230"/>
      <c r="BTH118" s="230"/>
      <c r="BTI118" s="230"/>
      <c r="BTJ118" s="230"/>
      <c r="BTK118" s="230"/>
      <c r="BTL118" s="230"/>
      <c r="BTM118" s="230"/>
      <c r="BTN118" s="230"/>
      <c r="BTO118" s="230"/>
      <c r="BTP118" s="230"/>
      <c r="BTQ118" s="230"/>
      <c r="BTR118" s="230"/>
      <c r="BTS118" s="230"/>
      <c r="BTT118" s="230"/>
      <c r="BTU118" s="230"/>
      <c r="BTV118" s="230"/>
      <c r="BTW118" s="230"/>
      <c r="BTX118" s="230"/>
      <c r="BTY118" s="230"/>
      <c r="BTZ118" s="230"/>
      <c r="BUA118" s="230"/>
      <c r="BUB118" s="230"/>
      <c r="BUC118" s="230"/>
      <c r="BUD118" s="230"/>
      <c r="BUE118" s="230"/>
      <c r="BUF118" s="230"/>
      <c r="BUG118" s="230"/>
      <c r="BUH118" s="230"/>
      <c r="BUI118" s="230"/>
      <c r="BUJ118" s="230"/>
      <c r="BUK118" s="230"/>
      <c r="BUL118" s="230"/>
      <c r="BUM118" s="230"/>
      <c r="BUN118" s="230"/>
      <c r="BUO118" s="230"/>
      <c r="BUP118" s="230"/>
      <c r="BUQ118" s="230"/>
      <c r="BUR118" s="230"/>
      <c r="BUS118" s="230"/>
      <c r="BUT118" s="230"/>
      <c r="BUU118" s="230"/>
      <c r="BUV118" s="230"/>
      <c r="BUW118" s="230"/>
      <c r="BUX118" s="230"/>
      <c r="BUY118" s="230"/>
      <c r="BUZ118" s="230"/>
      <c r="BVA118" s="230"/>
      <c r="BVB118" s="230"/>
      <c r="BVC118" s="230"/>
      <c r="BVD118" s="230"/>
      <c r="BVE118" s="230"/>
      <c r="BVF118" s="230"/>
      <c r="BVG118" s="230"/>
      <c r="BVH118" s="230"/>
      <c r="BVI118" s="230"/>
      <c r="BVJ118" s="230"/>
      <c r="BVK118" s="230"/>
      <c r="BVL118" s="230"/>
      <c r="BVM118" s="230"/>
      <c r="BVN118" s="230"/>
      <c r="BVO118" s="230"/>
      <c r="BVP118" s="230"/>
      <c r="BVQ118" s="230"/>
      <c r="BVR118" s="230"/>
      <c r="BVS118" s="230"/>
      <c r="BVT118" s="230"/>
      <c r="BVU118" s="230"/>
      <c r="BVV118" s="230"/>
      <c r="BVW118" s="230"/>
      <c r="BVX118" s="230"/>
      <c r="BVY118" s="230"/>
      <c r="BVZ118" s="230"/>
      <c r="BWA118" s="230"/>
      <c r="BWB118" s="230"/>
      <c r="BWC118" s="230"/>
      <c r="BWD118" s="230"/>
      <c r="BWE118" s="230"/>
      <c r="BWF118" s="230"/>
      <c r="BWG118" s="230"/>
      <c r="BWH118" s="230"/>
      <c r="BWI118" s="230"/>
      <c r="BWJ118" s="230"/>
      <c r="BWK118" s="230"/>
      <c r="BWL118" s="230"/>
      <c r="BWM118" s="230"/>
      <c r="BWN118" s="230"/>
      <c r="BWO118" s="230"/>
      <c r="BWP118" s="230"/>
      <c r="BWQ118" s="230"/>
      <c r="BWR118" s="230"/>
      <c r="BWS118" s="230"/>
      <c r="BWT118" s="230"/>
      <c r="BWU118" s="230"/>
      <c r="BWV118" s="230"/>
      <c r="BWW118" s="230"/>
      <c r="BWX118" s="230"/>
      <c r="BWY118" s="230"/>
      <c r="BWZ118" s="230"/>
      <c r="BXA118" s="230"/>
      <c r="BXB118" s="230"/>
      <c r="BXC118" s="230"/>
      <c r="BXD118" s="230"/>
      <c r="BXE118" s="230"/>
      <c r="BXF118" s="230"/>
      <c r="BXG118" s="230"/>
      <c r="BXH118" s="230"/>
      <c r="BXI118" s="230"/>
      <c r="BXJ118" s="230"/>
      <c r="BXK118" s="230"/>
      <c r="BXL118" s="230"/>
      <c r="BXM118" s="230"/>
      <c r="BXN118" s="230"/>
      <c r="BXO118" s="230"/>
      <c r="BXP118" s="230"/>
      <c r="BXQ118" s="230"/>
      <c r="BXR118" s="230"/>
      <c r="BXS118" s="230"/>
      <c r="BXT118" s="230"/>
      <c r="BXU118" s="230"/>
      <c r="BXV118" s="230"/>
      <c r="BXW118" s="230"/>
      <c r="BXX118" s="230"/>
      <c r="BXY118" s="230"/>
      <c r="BXZ118" s="230"/>
      <c r="BYA118" s="230"/>
      <c r="BYB118" s="230"/>
      <c r="BYC118" s="230"/>
      <c r="BYD118" s="230"/>
      <c r="BYE118" s="230"/>
      <c r="BYF118" s="230"/>
      <c r="BYG118" s="230"/>
      <c r="BYH118" s="230"/>
      <c r="BYI118" s="230"/>
      <c r="BYJ118" s="230"/>
      <c r="BYK118" s="230"/>
      <c r="BYL118" s="230"/>
      <c r="BYM118" s="230"/>
      <c r="BYN118" s="230"/>
      <c r="BYO118" s="230"/>
      <c r="BYP118" s="230"/>
      <c r="BYQ118" s="230"/>
      <c r="BYR118" s="230"/>
      <c r="BYS118" s="230"/>
      <c r="BYT118" s="230"/>
      <c r="BYU118" s="230"/>
      <c r="BYV118" s="230"/>
      <c r="BYW118" s="230"/>
      <c r="BYX118" s="230"/>
      <c r="BYY118" s="230"/>
      <c r="BYZ118" s="230"/>
      <c r="BZA118" s="230"/>
      <c r="BZB118" s="230"/>
      <c r="BZC118" s="230"/>
      <c r="BZD118" s="230"/>
      <c r="BZE118" s="230"/>
      <c r="BZF118" s="230"/>
      <c r="BZG118" s="230"/>
      <c r="BZH118" s="230"/>
      <c r="BZI118" s="230"/>
      <c r="BZJ118" s="230"/>
      <c r="BZK118" s="230"/>
      <c r="BZL118" s="230"/>
      <c r="BZM118" s="230"/>
      <c r="BZN118" s="230"/>
      <c r="BZO118" s="230"/>
      <c r="BZP118" s="230"/>
      <c r="BZQ118" s="230"/>
      <c r="BZR118" s="230"/>
      <c r="BZS118" s="230"/>
      <c r="BZT118" s="230"/>
      <c r="BZU118" s="230"/>
      <c r="BZV118" s="230"/>
      <c r="BZW118" s="230"/>
      <c r="BZX118" s="230"/>
      <c r="BZY118" s="230"/>
      <c r="BZZ118" s="230"/>
      <c r="CAA118" s="230"/>
      <c r="CAB118" s="230"/>
      <c r="CAC118" s="230"/>
      <c r="CAD118" s="230"/>
      <c r="CAE118" s="230"/>
      <c r="CAF118" s="230"/>
      <c r="CAG118" s="230"/>
      <c r="CAH118" s="230"/>
      <c r="CAI118" s="230"/>
      <c r="CAJ118" s="230"/>
      <c r="CAK118" s="230"/>
      <c r="CAL118" s="230"/>
      <c r="CAM118" s="230"/>
      <c r="CAN118" s="230"/>
      <c r="CAO118" s="230"/>
      <c r="CAP118" s="230"/>
      <c r="CAQ118" s="230"/>
      <c r="CAR118" s="230"/>
      <c r="CAS118" s="230"/>
      <c r="CAT118" s="230"/>
      <c r="CAU118" s="230"/>
      <c r="CAV118" s="230"/>
      <c r="CAW118" s="230"/>
      <c r="CAX118" s="230"/>
      <c r="CAY118" s="230"/>
      <c r="CAZ118" s="230"/>
      <c r="CBA118" s="230"/>
      <c r="CBB118" s="230"/>
      <c r="CBC118" s="230"/>
      <c r="CBD118" s="230"/>
      <c r="CBE118" s="230"/>
      <c r="CBF118" s="230"/>
      <c r="CBG118" s="230"/>
      <c r="CBH118" s="230"/>
      <c r="CBI118" s="230"/>
      <c r="CBJ118" s="230"/>
      <c r="CBK118" s="230"/>
      <c r="CBL118" s="230"/>
      <c r="CBM118" s="230"/>
      <c r="CBN118" s="230"/>
      <c r="CBO118" s="230"/>
      <c r="CBP118" s="230"/>
      <c r="CBQ118" s="230"/>
      <c r="CBR118" s="230"/>
      <c r="CBS118" s="230"/>
      <c r="CBT118" s="230"/>
      <c r="CBU118" s="230"/>
      <c r="CBV118" s="230"/>
      <c r="CBW118" s="230"/>
      <c r="CBX118" s="230"/>
      <c r="CBY118" s="230"/>
      <c r="CBZ118" s="230"/>
      <c r="CCA118" s="230"/>
      <c r="CCB118" s="230"/>
      <c r="CCC118" s="230"/>
      <c r="CCD118" s="230"/>
      <c r="CCE118" s="230"/>
      <c r="CCF118" s="230"/>
      <c r="CCG118" s="230"/>
      <c r="CCH118" s="230"/>
      <c r="CCI118" s="230"/>
      <c r="CCJ118" s="230"/>
      <c r="CCK118" s="230"/>
      <c r="CCL118" s="230"/>
      <c r="CCM118" s="230"/>
      <c r="CCN118" s="230"/>
      <c r="CCO118" s="230"/>
      <c r="CCP118" s="230"/>
      <c r="CCQ118" s="230"/>
      <c r="CCR118" s="230"/>
      <c r="CCS118" s="230"/>
      <c r="CCT118" s="230"/>
      <c r="CCU118" s="230"/>
      <c r="CCV118" s="230"/>
      <c r="CCW118" s="230"/>
      <c r="CCX118" s="230"/>
      <c r="CCY118" s="230"/>
      <c r="CCZ118" s="230"/>
      <c r="CDA118" s="230"/>
      <c r="CDB118" s="230"/>
      <c r="CDC118" s="230"/>
      <c r="CDD118" s="230"/>
      <c r="CDE118" s="230"/>
      <c r="CDF118" s="230"/>
      <c r="CDG118" s="230"/>
      <c r="CDH118" s="230"/>
      <c r="CDI118" s="230"/>
      <c r="CDJ118" s="230"/>
      <c r="CDK118" s="230"/>
      <c r="CDL118" s="230"/>
      <c r="CDM118" s="230"/>
      <c r="CDN118" s="230"/>
      <c r="CDO118" s="230"/>
      <c r="CDP118" s="230"/>
      <c r="CDQ118" s="230"/>
      <c r="CDR118" s="230"/>
      <c r="CDS118" s="230"/>
      <c r="CDT118" s="230"/>
      <c r="CDU118" s="230"/>
      <c r="CDV118" s="230"/>
      <c r="CDW118" s="230"/>
      <c r="CDX118" s="230"/>
      <c r="CDY118" s="230"/>
      <c r="CDZ118" s="230"/>
      <c r="CEA118" s="230"/>
      <c r="CEB118" s="230"/>
      <c r="CEC118" s="230"/>
      <c r="CED118" s="230"/>
      <c r="CEE118" s="230"/>
      <c r="CEF118" s="230"/>
      <c r="CEG118" s="230"/>
      <c r="CEH118" s="230"/>
      <c r="CEI118" s="230"/>
      <c r="CEJ118" s="230"/>
      <c r="CEK118" s="230"/>
      <c r="CEL118" s="230"/>
      <c r="CEM118" s="230"/>
      <c r="CEN118" s="230"/>
      <c r="CEO118" s="230"/>
      <c r="CEP118" s="230"/>
      <c r="CEQ118" s="230"/>
      <c r="CER118" s="230"/>
      <c r="CES118" s="230"/>
      <c r="CET118" s="230"/>
      <c r="CEU118" s="230"/>
      <c r="CEV118" s="230"/>
      <c r="CEW118" s="230"/>
      <c r="CEX118" s="230"/>
      <c r="CEY118" s="230"/>
      <c r="CEZ118" s="230"/>
      <c r="CFA118" s="230"/>
      <c r="CFB118" s="230"/>
      <c r="CFC118" s="230"/>
      <c r="CFD118" s="230"/>
      <c r="CFE118" s="230"/>
      <c r="CFF118" s="230"/>
      <c r="CFG118" s="230"/>
      <c r="CFH118" s="230"/>
      <c r="CFI118" s="230"/>
      <c r="CFJ118" s="230"/>
      <c r="CFK118" s="230"/>
      <c r="CFL118" s="230"/>
      <c r="CFM118" s="230"/>
      <c r="CFN118" s="230"/>
      <c r="CFO118" s="230"/>
      <c r="CFP118" s="230"/>
      <c r="CFQ118" s="230"/>
      <c r="CFR118" s="230"/>
      <c r="CFS118" s="230"/>
      <c r="CFT118" s="230"/>
      <c r="CFU118" s="230"/>
      <c r="CFV118" s="230"/>
      <c r="CFW118" s="230"/>
      <c r="CFX118" s="230"/>
      <c r="CFY118" s="230"/>
      <c r="CFZ118" s="230"/>
      <c r="CGA118" s="230"/>
      <c r="CGB118" s="230"/>
      <c r="CGC118" s="230"/>
      <c r="CGD118" s="230"/>
      <c r="CGE118" s="230"/>
      <c r="CGF118" s="230"/>
      <c r="CGG118" s="230"/>
      <c r="CGH118" s="230"/>
      <c r="CGI118" s="230"/>
      <c r="CGJ118" s="230"/>
      <c r="CGK118" s="230"/>
      <c r="CGL118" s="230"/>
      <c r="CGM118" s="230"/>
      <c r="CGN118" s="230"/>
      <c r="CGO118" s="230"/>
      <c r="CGP118" s="230"/>
      <c r="CGQ118" s="230"/>
      <c r="CGR118" s="230"/>
      <c r="CGS118" s="230"/>
      <c r="CGT118" s="230"/>
      <c r="CGU118" s="230"/>
      <c r="CGV118" s="230"/>
      <c r="CGW118" s="230"/>
      <c r="CGX118" s="230"/>
      <c r="CGY118" s="230"/>
      <c r="CGZ118" s="230"/>
      <c r="CHA118" s="230"/>
      <c r="CHB118" s="230"/>
      <c r="CHC118" s="230"/>
      <c r="CHD118" s="230"/>
      <c r="CHE118" s="230"/>
      <c r="CHF118" s="230"/>
      <c r="CHG118" s="230"/>
      <c r="CHH118" s="230"/>
      <c r="CHI118" s="230"/>
      <c r="CHJ118" s="230"/>
      <c r="CHK118" s="230"/>
      <c r="CHL118" s="230"/>
      <c r="CHM118" s="230"/>
      <c r="CHN118" s="230"/>
      <c r="CHO118" s="230"/>
      <c r="CHP118" s="230"/>
      <c r="CHQ118" s="230"/>
      <c r="CHR118" s="230"/>
      <c r="CHS118" s="230"/>
      <c r="CHT118" s="230"/>
      <c r="CHU118" s="230"/>
      <c r="CHV118" s="230"/>
      <c r="CHW118" s="230"/>
      <c r="CHX118" s="230"/>
      <c r="CHY118" s="230"/>
      <c r="CHZ118" s="230"/>
      <c r="CIA118" s="230"/>
      <c r="CIB118" s="230"/>
      <c r="CIC118" s="230"/>
      <c r="CID118" s="230"/>
      <c r="CIE118" s="230"/>
      <c r="CIF118" s="230"/>
      <c r="CIG118" s="230"/>
      <c r="CIH118" s="230"/>
      <c r="CII118" s="230"/>
      <c r="CIJ118" s="230"/>
      <c r="CIK118" s="230"/>
      <c r="CIL118" s="230"/>
      <c r="CIM118" s="230"/>
      <c r="CIN118" s="230"/>
      <c r="CIO118" s="230"/>
      <c r="CIP118" s="230"/>
      <c r="CIQ118" s="230"/>
      <c r="CIR118" s="230"/>
      <c r="CIS118" s="230"/>
      <c r="CIT118" s="230"/>
      <c r="CIU118" s="230"/>
      <c r="CIV118" s="230"/>
      <c r="CIW118" s="230"/>
      <c r="CIX118" s="230"/>
      <c r="CIY118" s="230"/>
      <c r="CIZ118" s="230"/>
      <c r="CJA118" s="230"/>
      <c r="CJB118" s="230"/>
      <c r="CJC118" s="230"/>
      <c r="CJD118" s="230"/>
      <c r="CJE118" s="230"/>
      <c r="CJF118" s="230"/>
      <c r="CJG118" s="230"/>
      <c r="CJH118" s="230"/>
      <c r="CJI118" s="230"/>
      <c r="CJJ118" s="230"/>
      <c r="CJK118" s="230"/>
      <c r="CJL118" s="230"/>
      <c r="CJM118" s="230"/>
      <c r="CJN118" s="230"/>
      <c r="CJO118" s="230"/>
      <c r="CJP118" s="230"/>
      <c r="CJQ118" s="230"/>
      <c r="CJR118" s="230"/>
      <c r="CJS118" s="230"/>
      <c r="CJT118" s="230"/>
      <c r="CJU118" s="230"/>
      <c r="CJV118" s="230"/>
      <c r="CJW118" s="230"/>
      <c r="CJX118" s="230"/>
      <c r="CJY118" s="230"/>
      <c r="CJZ118" s="230"/>
      <c r="CKA118" s="230"/>
      <c r="CKB118" s="230"/>
      <c r="CKC118" s="230"/>
      <c r="CKD118" s="230"/>
      <c r="CKE118" s="230"/>
      <c r="CKF118" s="230"/>
      <c r="CKG118" s="230"/>
      <c r="CKH118" s="230"/>
      <c r="CKI118" s="230"/>
      <c r="CKJ118" s="230"/>
      <c r="CKK118" s="230"/>
      <c r="CKL118" s="230"/>
      <c r="CKM118" s="230"/>
      <c r="CKN118" s="230"/>
      <c r="CKO118" s="230"/>
      <c r="CKP118" s="230"/>
      <c r="CKQ118" s="230"/>
      <c r="CKR118" s="230"/>
      <c r="CKS118" s="230"/>
      <c r="CKT118" s="230"/>
      <c r="CKU118" s="230"/>
      <c r="CKV118" s="230"/>
      <c r="CKW118" s="230"/>
      <c r="CKX118" s="230"/>
      <c r="CKY118" s="230"/>
      <c r="CKZ118" s="230"/>
      <c r="CLA118" s="230"/>
      <c r="CLB118" s="230"/>
      <c r="CLC118" s="230"/>
      <c r="CLD118" s="230"/>
      <c r="CLE118" s="230"/>
      <c r="CLF118" s="230"/>
      <c r="CLG118" s="230"/>
      <c r="CLH118" s="230"/>
      <c r="CLI118" s="230"/>
      <c r="CLJ118" s="230"/>
      <c r="CLK118" s="230"/>
      <c r="CLL118" s="230"/>
      <c r="CLM118" s="230"/>
      <c r="CLN118" s="230"/>
      <c r="CLO118" s="230"/>
      <c r="CLP118" s="230"/>
      <c r="CLQ118" s="230"/>
      <c r="CLR118" s="230"/>
      <c r="CLS118" s="230"/>
      <c r="CLT118" s="230"/>
      <c r="CLU118" s="230"/>
      <c r="CLV118" s="230"/>
      <c r="CLW118" s="230"/>
      <c r="CLX118" s="230"/>
      <c r="CLY118" s="230"/>
      <c r="CLZ118" s="230"/>
      <c r="CMA118" s="230"/>
      <c r="CMB118" s="230"/>
      <c r="CMC118" s="230"/>
      <c r="CMD118" s="230"/>
      <c r="CME118" s="230"/>
      <c r="CMF118" s="230"/>
      <c r="CMG118" s="230"/>
      <c r="CMH118" s="230"/>
      <c r="CMI118" s="230"/>
      <c r="CMJ118" s="230"/>
      <c r="CMK118" s="230"/>
      <c r="CML118" s="230"/>
      <c r="CMM118" s="230"/>
      <c r="CMN118" s="230"/>
      <c r="CMO118" s="230"/>
      <c r="CMP118" s="230"/>
      <c r="CMQ118" s="230"/>
      <c r="CMR118" s="230"/>
      <c r="CMS118" s="230"/>
      <c r="CMT118" s="230"/>
      <c r="CMU118" s="230"/>
      <c r="CMV118" s="230"/>
      <c r="CMW118" s="230"/>
      <c r="CMX118" s="230"/>
      <c r="CMY118" s="230"/>
      <c r="CMZ118" s="230"/>
      <c r="CNA118" s="230"/>
      <c r="CNB118" s="230"/>
      <c r="CNC118" s="230"/>
      <c r="CND118" s="230"/>
      <c r="CNE118" s="230"/>
      <c r="CNF118" s="230"/>
      <c r="CNG118" s="230"/>
      <c r="CNH118" s="230"/>
      <c r="CNI118" s="230"/>
      <c r="CNJ118" s="230"/>
      <c r="CNK118" s="230"/>
      <c r="CNL118" s="230"/>
      <c r="CNM118" s="230"/>
      <c r="CNN118" s="230"/>
      <c r="CNO118" s="230"/>
      <c r="CNP118" s="230"/>
      <c r="CNQ118" s="230"/>
      <c r="CNR118" s="230"/>
      <c r="CNS118" s="230"/>
      <c r="CNT118" s="230"/>
      <c r="CNU118" s="230"/>
      <c r="CNV118" s="230"/>
      <c r="CNW118" s="230"/>
      <c r="CNX118" s="230"/>
      <c r="CNY118" s="230"/>
      <c r="CNZ118" s="230"/>
      <c r="COA118" s="230"/>
      <c r="COB118" s="230"/>
      <c r="COC118" s="230"/>
      <c r="COD118" s="230"/>
      <c r="COE118" s="230"/>
      <c r="COF118" s="230"/>
      <c r="COG118" s="230"/>
      <c r="COH118" s="230"/>
      <c r="COI118" s="230"/>
      <c r="COJ118" s="230"/>
      <c r="COK118" s="230"/>
      <c r="COL118" s="230"/>
      <c r="COM118" s="230"/>
      <c r="CON118" s="230"/>
      <c r="COO118" s="230"/>
      <c r="COP118" s="230"/>
      <c r="COQ118" s="230"/>
      <c r="COR118" s="230"/>
      <c r="COS118" s="230"/>
      <c r="COT118" s="230"/>
      <c r="COU118" s="230"/>
      <c r="COV118" s="230"/>
      <c r="COW118" s="230"/>
      <c r="COX118" s="230"/>
      <c r="COY118" s="230"/>
      <c r="COZ118" s="230"/>
      <c r="CPA118" s="230"/>
      <c r="CPB118" s="230"/>
      <c r="CPC118" s="230"/>
      <c r="CPD118" s="230"/>
      <c r="CPE118" s="230"/>
      <c r="CPF118" s="230"/>
      <c r="CPG118" s="230"/>
      <c r="CPH118" s="230"/>
      <c r="CPI118" s="230"/>
      <c r="CPJ118" s="230"/>
      <c r="CPK118" s="230"/>
      <c r="CPL118" s="230"/>
      <c r="CPM118" s="230"/>
      <c r="CPN118" s="230"/>
      <c r="CPO118" s="230"/>
      <c r="CPP118" s="230"/>
      <c r="CPQ118" s="230"/>
      <c r="CPR118" s="230"/>
      <c r="CPS118" s="230"/>
      <c r="CPT118" s="230"/>
      <c r="CPU118" s="230"/>
      <c r="CPV118" s="230"/>
      <c r="CPW118" s="230"/>
      <c r="CPX118" s="230"/>
      <c r="CPY118" s="230"/>
      <c r="CPZ118" s="230"/>
      <c r="CQA118" s="230"/>
      <c r="CQB118" s="230"/>
      <c r="CQC118" s="230"/>
      <c r="CQD118" s="230"/>
      <c r="CQE118" s="230"/>
      <c r="CQF118" s="230"/>
      <c r="CQG118" s="230"/>
      <c r="CQH118" s="230"/>
      <c r="CQI118" s="230"/>
      <c r="CQJ118" s="230"/>
      <c r="CQK118" s="230"/>
      <c r="CQL118" s="230"/>
      <c r="CQM118" s="230"/>
      <c r="CQN118" s="230"/>
      <c r="CQO118" s="230"/>
      <c r="CQP118" s="230"/>
      <c r="CQQ118" s="230"/>
      <c r="CQR118" s="230"/>
      <c r="CQS118" s="230"/>
      <c r="CQT118" s="230"/>
      <c r="CQU118" s="230"/>
      <c r="CQV118" s="230"/>
      <c r="CQW118" s="230"/>
      <c r="CQX118" s="230"/>
      <c r="CQY118" s="230"/>
      <c r="CQZ118" s="230"/>
      <c r="CRA118" s="230"/>
      <c r="CRB118" s="230"/>
      <c r="CRC118" s="230"/>
      <c r="CRD118" s="230"/>
      <c r="CRE118" s="230"/>
      <c r="CRF118" s="230"/>
      <c r="CRG118" s="230"/>
      <c r="CRH118" s="230"/>
      <c r="CRI118" s="230"/>
      <c r="CRJ118" s="230"/>
      <c r="CRK118" s="230"/>
      <c r="CRL118" s="230"/>
      <c r="CRM118" s="230"/>
      <c r="CRN118" s="230"/>
      <c r="CRO118" s="230"/>
      <c r="CRP118" s="230"/>
      <c r="CRQ118" s="230"/>
      <c r="CRR118" s="230"/>
      <c r="CRS118" s="230"/>
      <c r="CRT118" s="230"/>
      <c r="CRU118" s="230"/>
      <c r="CRV118" s="230"/>
      <c r="CRW118" s="230"/>
      <c r="CRX118" s="230"/>
      <c r="CRY118" s="230"/>
      <c r="CRZ118" s="230"/>
      <c r="CSA118" s="230"/>
      <c r="CSB118" s="230"/>
      <c r="CSC118" s="230"/>
      <c r="CSD118" s="230"/>
      <c r="CSE118" s="230"/>
      <c r="CSF118" s="230"/>
      <c r="CSG118" s="230"/>
      <c r="CSH118" s="230"/>
      <c r="CSI118" s="230"/>
      <c r="CSJ118" s="230"/>
      <c r="CSK118" s="230"/>
      <c r="CSL118" s="230"/>
      <c r="CSM118" s="230"/>
      <c r="CSN118" s="230"/>
      <c r="CSO118" s="230"/>
      <c r="CSP118" s="230"/>
      <c r="CSQ118" s="230"/>
      <c r="CSR118" s="230"/>
      <c r="CSS118" s="230"/>
      <c r="CST118" s="230"/>
      <c r="CSU118" s="230"/>
      <c r="CSV118" s="230"/>
      <c r="CSW118" s="230"/>
      <c r="CSX118" s="230"/>
      <c r="CSY118" s="230"/>
      <c r="CSZ118" s="230"/>
      <c r="CTA118" s="230"/>
      <c r="CTB118" s="230"/>
      <c r="CTC118" s="230"/>
      <c r="CTD118" s="230"/>
      <c r="CTE118" s="230"/>
      <c r="CTF118" s="230"/>
      <c r="CTG118" s="230"/>
      <c r="CTH118" s="230"/>
      <c r="CTI118" s="230"/>
      <c r="CTJ118" s="230"/>
      <c r="CTK118" s="230"/>
      <c r="CTL118" s="230"/>
      <c r="CTM118" s="230"/>
      <c r="CTN118" s="230"/>
      <c r="CTO118" s="230"/>
      <c r="CTP118" s="230"/>
      <c r="CTQ118" s="230"/>
      <c r="CTR118" s="230"/>
      <c r="CTS118" s="230"/>
      <c r="CTT118" s="230"/>
      <c r="CTU118" s="230"/>
      <c r="CTV118" s="230"/>
      <c r="CTW118" s="230"/>
      <c r="CTX118" s="230"/>
      <c r="CTY118" s="230"/>
      <c r="CTZ118" s="230"/>
      <c r="CUA118" s="230"/>
      <c r="CUB118" s="230"/>
      <c r="CUC118" s="230"/>
      <c r="CUD118" s="230"/>
      <c r="CUE118" s="230"/>
      <c r="CUF118" s="230"/>
      <c r="CUG118" s="230"/>
      <c r="CUH118" s="230"/>
      <c r="CUI118" s="230"/>
      <c r="CUJ118" s="230"/>
      <c r="CUK118" s="230"/>
      <c r="CUL118" s="230"/>
      <c r="CUM118" s="230"/>
      <c r="CUN118" s="230"/>
      <c r="CUO118" s="230"/>
      <c r="CUP118" s="230"/>
      <c r="CUQ118" s="230"/>
      <c r="CUR118" s="230"/>
      <c r="CUS118" s="230"/>
      <c r="CUT118" s="230"/>
      <c r="CUU118" s="230"/>
      <c r="CUV118" s="230"/>
      <c r="CUW118" s="230"/>
      <c r="CUX118" s="230"/>
      <c r="CUY118" s="230"/>
      <c r="CUZ118" s="230"/>
      <c r="CVA118" s="230"/>
      <c r="CVB118" s="230"/>
      <c r="CVC118" s="230"/>
      <c r="CVD118" s="230"/>
      <c r="CVE118" s="230"/>
      <c r="CVF118" s="230"/>
      <c r="CVG118" s="230"/>
      <c r="CVH118" s="230"/>
      <c r="CVI118" s="230"/>
      <c r="CVJ118" s="230"/>
      <c r="CVK118" s="230"/>
      <c r="CVL118" s="230"/>
      <c r="CVM118" s="230"/>
      <c r="CVN118" s="230"/>
      <c r="CVO118" s="230"/>
      <c r="CVP118" s="230"/>
      <c r="CVQ118" s="230"/>
      <c r="CVR118" s="230"/>
      <c r="CVS118" s="230"/>
      <c r="CVT118" s="230"/>
      <c r="CVU118" s="230"/>
      <c r="CVV118" s="230"/>
      <c r="CVW118" s="230"/>
      <c r="CVX118" s="230"/>
      <c r="CVY118" s="230"/>
      <c r="CVZ118" s="230"/>
      <c r="CWA118" s="230"/>
      <c r="CWB118" s="230"/>
      <c r="CWC118" s="230"/>
      <c r="CWD118" s="230"/>
      <c r="CWE118" s="230"/>
      <c r="CWF118" s="230"/>
      <c r="CWG118" s="230"/>
      <c r="CWH118" s="230"/>
      <c r="CWI118" s="230"/>
      <c r="CWJ118" s="230"/>
      <c r="CWK118" s="230"/>
      <c r="CWL118" s="230"/>
      <c r="CWM118" s="230"/>
      <c r="CWN118" s="230"/>
      <c r="CWO118" s="230"/>
      <c r="CWP118" s="230"/>
      <c r="CWQ118" s="230"/>
      <c r="CWR118" s="230"/>
      <c r="CWS118" s="230"/>
      <c r="CWT118" s="230"/>
      <c r="CWU118" s="230"/>
      <c r="CWV118" s="230"/>
      <c r="CWW118" s="230"/>
      <c r="CWX118" s="230"/>
      <c r="CWY118" s="230"/>
      <c r="CWZ118" s="230"/>
      <c r="CXA118" s="230"/>
      <c r="CXB118" s="230"/>
      <c r="CXC118" s="230"/>
      <c r="CXD118" s="230"/>
      <c r="CXE118" s="230"/>
      <c r="CXF118" s="230"/>
      <c r="CXG118" s="230"/>
      <c r="CXH118" s="230"/>
      <c r="CXI118" s="230"/>
      <c r="CXJ118" s="230"/>
      <c r="CXK118" s="230"/>
      <c r="CXL118" s="230"/>
      <c r="CXM118" s="230"/>
      <c r="CXN118" s="230"/>
      <c r="CXO118" s="230"/>
      <c r="CXP118" s="230"/>
      <c r="CXQ118" s="230"/>
      <c r="CXR118" s="230"/>
      <c r="CXS118" s="230"/>
      <c r="CXT118" s="230"/>
      <c r="CXU118" s="230"/>
      <c r="CXV118" s="230"/>
      <c r="CXW118" s="230"/>
      <c r="CXX118" s="230"/>
      <c r="CXY118" s="230"/>
      <c r="CXZ118" s="230"/>
      <c r="CYA118" s="230"/>
      <c r="CYB118" s="230"/>
      <c r="CYC118" s="230"/>
      <c r="CYD118" s="230"/>
      <c r="CYE118" s="230"/>
      <c r="CYF118" s="230"/>
      <c r="CYG118" s="230"/>
      <c r="CYH118" s="230"/>
      <c r="CYI118" s="230"/>
      <c r="CYJ118" s="230"/>
      <c r="CYK118" s="230"/>
      <c r="CYL118" s="230"/>
      <c r="CYM118" s="230"/>
      <c r="CYN118" s="230"/>
      <c r="CYO118" s="230"/>
      <c r="CYP118" s="230"/>
      <c r="CYQ118" s="230"/>
      <c r="CYR118" s="230"/>
      <c r="CYS118" s="230"/>
      <c r="CYT118" s="230"/>
      <c r="CYU118" s="230"/>
      <c r="CYV118" s="230"/>
      <c r="CYW118" s="230"/>
      <c r="CYX118" s="230"/>
      <c r="CYY118" s="230"/>
      <c r="CYZ118" s="230"/>
      <c r="CZA118" s="230"/>
      <c r="CZB118" s="230"/>
      <c r="CZC118" s="230"/>
      <c r="CZD118" s="230"/>
      <c r="CZE118" s="230"/>
      <c r="CZF118" s="230"/>
      <c r="CZG118" s="230"/>
      <c r="CZH118" s="230"/>
      <c r="CZI118" s="230"/>
      <c r="CZJ118" s="230"/>
      <c r="CZK118" s="230"/>
      <c r="CZL118" s="230"/>
      <c r="CZM118" s="230"/>
      <c r="CZN118" s="230"/>
      <c r="CZO118" s="230"/>
      <c r="CZP118" s="230"/>
      <c r="CZQ118" s="230"/>
      <c r="CZR118" s="230"/>
      <c r="CZS118" s="230"/>
      <c r="CZT118" s="230"/>
      <c r="CZU118" s="230"/>
      <c r="CZV118" s="230"/>
      <c r="CZW118" s="230"/>
      <c r="CZX118" s="230"/>
      <c r="CZY118" s="230"/>
      <c r="CZZ118" s="230"/>
      <c r="DAA118" s="230"/>
      <c r="DAB118" s="230"/>
      <c r="DAC118" s="230"/>
      <c r="DAD118" s="230"/>
      <c r="DAE118" s="230"/>
      <c r="DAF118" s="230"/>
      <c r="DAG118" s="230"/>
      <c r="DAH118" s="230"/>
      <c r="DAI118" s="230"/>
      <c r="DAJ118" s="230"/>
      <c r="DAK118" s="230"/>
      <c r="DAL118" s="230"/>
      <c r="DAM118" s="230"/>
      <c r="DAN118" s="230"/>
      <c r="DAO118" s="230"/>
      <c r="DAP118" s="230"/>
      <c r="DAQ118" s="230"/>
      <c r="DAR118" s="230"/>
      <c r="DAS118" s="230"/>
      <c r="DAT118" s="230"/>
      <c r="DAU118" s="230"/>
      <c r="DAV118" s="230"/>
      <c r="DAW118" s="230"/>
      <c r="DAX118" s="230"/>
      <c r="DAY118" s="230"/>
      <c r="DAZ118" s="230"/>
      <c r="DBA118" s="230"/>
      <c r="DBB118" s="230"/>
      <c r="DBC118" s="230"/>
      <c r="DBD118" s="230"/>
      <c r="DBE118" s="230"/>
      <c r="DBF118" s="230"/>
      <c r="DBG118" s="230"/>
      <c r="DBH118" s="230"/>
      <c r="DBI118" s="230"/>
      <c r="DBJ118" s="230"/>
      <c r="DBK118" s="230"/>
      <c r="DBL118" s="230"/>
      <c r="DBM118" s="230"/>
      <c r="DBN118" s="230"/>
      <c r="DBO118" s="230"/>
      <c r="DBP118" s="230"/>
      <c r="DBQ118" s="230"/>
      <c r="DBR118" s="230"/>
      <c r="DBS118" s="230"/>
      <c r="DBT118" s="230"/>
      <c r="DBU118" s="230"/>
      <c r="DBV118" s="230"/>
      <c r="DBW118" s="230"/>
      <c r="DBX118" s="230"/>
      <c r="DBY118" s="230"/>
      <c r="DBZ118" s="230"/>
      <c r="DCA118" s="230"/>
      <c r="DCB118" s="230"/>
      <c r="DCC118" s="230"/>
      <c r="DCD118" s="230"/>
      <c r="DCE118" s="230"/>
      <c r="DCF118" s="230"/>
      <c r="DCG118" s="230"/>
      <c r="DCH118" s="230"/>
      <c r="DCI118" s="230"/>
      <c r="DCJ118" s="230"/>
      <c r="DCK118" s="230"/>
      <c r="DCL118" s="230"/>
      <c r="DCM118" s="230"/>
      <c r="DCN118" s="230"/>
      <c r="DCO118" s="230"/>
      <c r="DCP118" s="230"/>
      <c r="DCQ118" s="230"/>
      <c r="DCR118" s="230"/>
      <c r="DCS118" s="230"/>
      <c r="DCT118" s="230"/>
      <c r="DCU118" s="230"/>
      <c r="DCV118" s="230"/>
      <c r="DCW118" s="230"/>
      <c r="DCX118" s="230"/>
      <c r="DCY118" s="230"/>
      <c r="DCZ118" s="230"/>
      <c r="DDA118" s="230"/>
      <c r="DDB118" s="230"/>
      <c r="DDC118" s="230"/>
      <c r="DDD118" s="230"/>
      <c r="DDE118" s="230"/>
      <c r="DDF118" s="230"/>
      <c r="DDG118" s="230"/>
      <c r="DDH118" s="230"/>
      <c r="DDI118" s="230"/>
      <c r="DDJ118" s="230"/>
      <c r="DDK118" s="230"/>
      <c r="DDL118" s="230"/>
      <c r="DDM118" s="230"/>
      <c r="DDN118" s="230"/>
      <c r="DDO118" s="230"/>
      <c r="DDP118" s="230"/>
      <c r="DDQ118" s="230"/>
      <c r="DDR118" s="230"/>
      <c r="DDS118" s="230"/>
      <c r="DDT118" s="230"/>
      <c r="DDU118" s="230"/>
      <c r="DDV118" s="230"/>
      <c r="DDW118" s="230"/>
      <c r="DDX118" s="230"/>
      <c r="DDY118" s="230"/>
      <c r="DDZ118" s="230"/>
      <c r="DEA118" s="230"/>
      <c r="DEB118" s="230"/>
      <c r="DEC118" s="230"/>
      <c r="DED118" s="230"/>
      <c r="DEE118" s="230"/>
      <c r="DEF118" s="230"/>
      <c r="DEG118" s="230"/>
      <c r="DEH118" s="230"/>
      <c r="DEI118" s="230"/>
      <c r="DEJ118" s="230"/>
      <c r="DEK118" s="230"/>
      <c r="DEL118" s="230"/>
      <c r="DEM118" s="230"/>
      <c r="DEN118" s="230"/>
      <c r="DEO118" s="230"/>
      <c r="DEP118" s="230"/>
      <c r="DEQ118" s="230"/>
      <c r="DER118" s="230"/>
      <c r="DES118" s="230"/>
      <c r="DET118" s="230"/>
      <c r="DEU118" s="230"/>
      <c r="DEV118" s="230"/>
      <c r="DEW118" s="230"/>
      <c r="DEX118" s="230"/>
      <c r="DEY118" s="230"/>
      <c r="DEZ118" s="230"/>
      <c r="DFA118" s="230"/>
      <c r="DFB118" s="230"/>
      <c r="DFC118" s="230"/>
      <c r="DFD118" s="230"/>
      <c r="DFE118" s="230"/>
      <c r="DFF118" s="230"/>
      <c r="DFG118" s="230"/>
      <c r="DFH118" s="230"/>
      <c r="DFI118" s="230"/>
      <c r="DFJ118" s="230"/>
      <c r="DFK118" s="230"/>
      <c r="DFL118" s="230"/>
      <c r="DFM118" s="230"/>
      <c r="DFN118" s="230"/>
      <c r="DFO118" s="230"/>
      <c r="DFP118" s="230"/>
      <c r="DFQ118" s="230"/>
      <c r="DFR118" s="230"/>
      <c r="DFS118" s="230"/>
      <c r="DFT118" s="230"/>
      <c r="DFU118" s="230"/>
      <c r="DFV118" s="230"/>
      <c r="DFW118" s="230"/>
      <c r="DFX118" s="230"/>
      <c r="DFY118" s="230"/>
      <c r="DFZ118" s="230"/>
      <c r="DGA118" s="230"/>
      <c r="DGB118" s="230"/>
      <c r="DGC118" s="230"/>
      <c r="DGD118" s="230"/>
      <c r="DGE118" s="230"/>
      <c r="DGF118" s="230"/>
      <c r="DGG118" s="230"/>
      <c r="DGH118" s="230"/>
      <c r="DGI118" s="230"/>
      <c r="DGJ118" s="230"/>
      <c r="DGK118" s="230"/>
      <c r="DGL118" s="230"/>
      <c r="DGM118" s="230"/>
      <c r="DGN118" s="230"/>
      <c r="DGO118" s="230"/>
      <c r="DGP118" s="230"/>
      <c r="DGQ118" s="230"/>
      <c r="DGR118" s="230"/>
      <c r="DGS118" s="230"/>
      <c r="DGT118" s="230"/>
      <c r="DGU118" s="230"/>
      <c r="DGV118" s="230"/>
      <c r="DGW118" s="230"/>
      <c r="DGX118" s="230"/>
      <c r="DGY118" s="230"/>
      <c r="DGZ118" s="230"/>
      <c r="DHA118" s="230"/>
      <c r="DHB118" s="230"/>
      <c r="DHC118" s="230"/>
      <c r="DHD118" s="230"/>
      <c r="DHE118" s="230"/>
      <c r="DHF118" s="230"/>
      <c r="DHG118" s="230"/>
      <c r="DHH118" s="230"/>
      <c r="DHI118" s="230"/>
      <c r="DHJ118" s="230"/>
      <c r="DHK118" s="230"/>
      <c r="DHL118" s="230"/>
      <c r="DHM118" s="230"/>
      <c r="DHN118" s="230"/>
      <c r="DHO118" s="230"/>
      <c r="DHP118" s="230"/>
      <c r="DHQ118" s="230"/>
      <c r="DHR118" s="230"/>
      <c r="DHS118" s="230"/>
      <c r="DHT118" s="230"/>
      <c r="DHU118" s="230"/>
      <c r="DHV118" s="230"/>
      <c r="DHW118" s="230"/>
      <c r="DHX118" s="230"/>
      <c r="DHY118" s="230"/>
      <c r="DHZ118" s="230"/>
      <c r="DIA118" s="230"/>
      <c r="DIB118" s="230"/>
      <c r="DIC118" s="230"/>
      <c r="DID118" s="230"/>
      <c r="DIE118" s="230"/>
      <c r="DIF118" s="230"/>
      <c r="DIG118" s="230"/>
      <c r="DIH118" s="230"/>
      <c r="DII118" s="230"/>
      <c r="DIJ118" s="230"/>
      <c r="DIK118" s="230"/>
      <c r="DIL118" s="230"/>
      <c r="DIM118" s="230"/>
      <c r="DIN118" s="230"/>
      <c r="DIO118" s="230"/>
      <c r="DIP118" s="230"/>
      <c r="DIQ118" s="230"/>
      <c r="DIR118" s="230"/>
      <c r="DIS118" s="230"/>
      <c r="DIT118" s="230"/>
      <c r="DIU118" s="230"/>
      <c r="DIV118" s="230"/>
      <c r="DIW118" s="230"/>
      <c r="DIX118" s="230"/>
      <c r="DIY118" s="230"/>
      <c r="DIZ118" s="230"/>
      <c r="DJA118" s="230"/>
      <c r="DJB118" s="230"/>
      <c r="DJC118" s="230"/>
      <c r="DJD118" s="230"/>
      <c r="DJE118" s="230"/>
      <c r="DJF118" s="230"/>
      <c r="DJG118" s="230"/>
      <c r="DJH118" s="230"/>
      <c r="DJI118" s="230"/>
      <c r="DJJ118" s="230"/>
      <c r="DJK118" s="230"/>
      <c r="DJL118" s="230"/>
      <c r="DJM118" s="230"/>
      <c r="DJN118" s="230"/>
      <c r="DJO118" s="230"/>
      <c r="DJP118" s="230"/>
      <c r="DJQ118" s="230"/>
      <c r="DJR118" s="230"/>
      <c r="DJS118" s="230"/>
      <c r="DJT118" s="230"/>
      <c r="DJU118" s="230"/>
      <c r="DJV118" s="230"/>
      <c r="DJW118" s="230"/>
      <c r="DJX118" s="230"/>
      <c r="DJY118" s="230"/>
      <c r="DJZ118" s="230"/>
      <c r="DKA118" s="230"/>
      <c r="DKB118" s="230"/>
      <c r="DKC118" s="230"/>
      <c r="DKD118" s="230"/>
      <c r="DKE118" s="230"/>
      <c r="DKF118" s="230"/>
      <c r="DKG118" s="230"/>
      <c r="DKH118" s="230"/>
      <c r="DKI118" s="230"/>
      <c r="DKJ118" s="230"/>
      <c r="DKK118" s="230"/>
      <c r="DKL118" s="230"/>
      <c r="DKM118" s="230"/>
      <c r="DKN118" s="230"/>
      <c r="DKO118" s="230"/>
      <c r="DKP118" s="230"/>
      <c r="DKQ118" s="230"/>
      <c r="DKR118" s="230"/>
      <c r="DKS118" s="230"/>
      <c r="DKT118" s="230"/>
      <c r="DKU118" s="230"/>
      <c r="DKV118" s="230"/>
      <c r="DKW118" s="230"/>
      <c r="DKX118" s="230"/>
      <c r="DKY118" s="230"/>
      <c r="DKZ118" s="230"/>
      <c r="DLA118" s="230"/>
      <c r="DLB118" s="230"/>
      <c r="DLC118" s="230"/>
      <c r="DLD118" s="230"/>
      <c r="DLE118" s="230"/>
      <c r="DLF118" s="230"/>
      <c r="DLG118" s="230"/>
      <c r="DLH118" s="230"/>
      <c r="DLI118" s="230"/>
      <c r="DLJ118" s="230"/>
      <c r="DLK118" s="230"/>
      <c r="DLL118" s="230"/>
      <c r="DLM118" s="230"/>
      <c r="DLN118" s="230"/>
      <c r="DLO118" s="230"/>
      <c r="DLP118" s="230"/>
      <c r="DLQ118" s="230"/>
      <c r="DLR118" s="230"/>
      <c r="DLS118" s="230"/>
      <c r="DLT118" s="230"/>
      <c r="DLU118" s="230"/>
      <c r="DLV118" s="230"/>
      <c r="DLW118" s="230"/>
      <c r="DLX118" s="230"/>
      <c r="DLY118" s="230"/>
      <c r="DLZ118" s="230"/>
      <c r="DMA118" s="230"/>
      <c r="DMB118" s="230"/>
      <c r="DMC118" s="230"/>
      <c r="DMD118" s="230"/>
      <c r="DME118" s="230"/>
      <c r="DMF118" s="230"/>
      <c r="DMG118" s="230"/>
      <c r="DMH118" s="230"/>
      <c r="DMI118" s="230"/>
      <c r="DMJ118" s="230"/>
      <c r="DMK118" s="230"/>
      <c r="DML118" s="230"/>
      <c r="DMM118" s="230"/>
      <c r="DMN118" s="230"/>
      <c r="DMO118" s="230"/>
      <c r="DMP118" s="230"/>
      <c r="DMQ118" s="230"/>
      <c r="DMR118" s="230"/>
      <c r="DMS118" s="230"/>
      <c r="DMT118" s="230"/>
      <c r="DMU118" s="230"/>
      <c r="DMV118" s="230"/>
      <c r="DMW118" s="230"/>
      <c r="DMX118" s="230"/>
      <c r="DMY118" s="230"/>
      <c r="DMZ118" s="230"/>
      <c r="DNA118" s="230"/>
      <c r="DNB118" s="230"/>
      <c r="DNC118" s="230"/>
      <c r="DND118" s="230"/>
      <c r="DNE118" s="230"/>
      <c r="DNF118" s="230"/>
      <c r="DNG118" s="230"/>
      <c r="DNH118" s="230"/>
      <c r="DNI118" s="230"/>
      <c r="DNJ118" s="230"/>
      <c r="DNK118" s="230"/>
      <c r="DNL118" s="230"/>
      <c r="DNM118" s="230"/>
      <c r="DNN118" s="230"/>
      <c r="DNO118" s="230"/>
      <c r="DNP118" s="230"/>
      <c r="DNQ118" s="230"/>
      <c r="DNR118" s="230"/>
      <c r="DNS118" s="230"/>
      <c r="DNT118" s="230"/>
      <c r="DNU118" s="230"/>
      <c r="DNV118" s="230"/>
      <c r="DNW118" s="230"/>
      <c r="DNX118" s="230"/>
      <c r="DNY118" s="230"/>
      <c r="DNZ118" s="230"/>
      <c r="DOA118" s="230"/>
      <c r="DOB118" s="230"/>
      <c r="DOC118" s="230"/>
      <c r="DOD118" s="230"/>
      <c r="DOE118" s="230"/>
      <c r="DOF118" s="230"/>
      <c r="DOG118" s="230"/>
      <c r="DOH118" s="230"/>
      <c r="DOI118" s="230"/>
      <c r="DOJ118" s="230"/>
      <c r="DOK118" s="230"/>
      <c r="DOL118" s="230"/>
      <c r="DOM118" s="230"/>
      <c r="DON118" s="230"/>
      <c r="DOO118" s="230"/>
      <c r="DOP118" s="230"/>
      <c r="DOQ118" s="230"/>
      <c r="DOR118" s="230"/>
      <c r="DOS118" s="230"/>
      <c r="DOT118" s="230"/>
      <c r="DOU118" s="230"/>
      <c r="DOV118" s="230"/>
      <c r="DOW118" s="230"/>
      <c r="DOX118" s="230"/>
      <c r="DOY118" s="230"/>
      <c r="DOZ118" s="230"/>
      <c r="DPA118" s="230"/>
      <c r="DPB118" s="230"/>
      <c r="DPC118" s="230"/>
      <c r="DPD118" s="230"/>
      <c r="DPE118" s="230"/>
      <c r="DPF118" s="230"/>
      <c r="DPG118" s="230"/>
      <c r="DPH118" s="230"/>
      <c r="DPI118" s="230"/>
      <c r="DPJ118" s="230"/>
      <c r="DPK118" s="230"/>
      <c r="DPL118" s="230"/>
      <c r="DPM118" s="230"/>
      <c r="DPN118" s="230"/>
      <c r="DPO118" s="230"/>
      <c r="DPP118" s="230"/>
      <c r="DPQ118" s="230"/>
      <c r="DPR118" s="230"/>
      <c r="DPS118" s="230"/>
      <c r="DPT118" s="230"/>
      <c r="DPU118" s="230"/>
      <c r="DPV118" s="230"/>
      <c r="DPW118" s="230"/>
      <c r="DPX118" s="230"/>
      <c r="DPY118" s="230"/>
      <c r="DPZ118" s="230"/>
      <c r="DQA118" s="230"/>
      <c r="DQB118" s="230"/>
      <c r="DQC118" s="230"/>
      <c r="DQD118" s="230"/>
      <c r="DQE118" s="230"/>
      <c r="DQF118" s="230"/>
      <c r="DQG118" s="230"/>
      <c r="DQH118" s="230"/>
      <c r="DQI118" s="230"/>
      <c r="DQJ118" s="230"/>
      <c r="DQK118" s="230"/>
      <c r="DQL118" s="230"/>
      <c r="DQM118" s="230"/>
      <c r="DQN118" s="230"/>
      <c r="DQO118" s="230"/>
      <c r="DQP118" s="230"/>
      <c r="DQQ118" s="230"/>
      <c r="DQR118" s="230"/>
      <c r="DQS118" s="230"/>
      <c r="DQT118" s="230"/>
      <c r="DQU118" s="230"/>
      <c r="DQV118" s="230"/>
      <c r="DQW118" s="230"/>
      <c r="DQX118" s="230"/>
      <c r="DQY118" s="230"/>
      <c r="DQZ118" s="230"/>
      <c r="DRA118" s="230"/>
      <c r="DRB118" s="230"/>
      <c r="DRC118" s="230"/>
      <c r="DRD118" s="230"/>
      <c r="DRE118" s="230"/>
      <c r="DRF118" s="230"/>
      <c r="DRG118" s="230"/>
      <c r="DRH118" s="230"/>
      <c r="DRI118" s="230"/>
      <c r="DRJ118" s="230"/>
      <c r="DRK118" s="230"/>
      <c r="DRL118" s="230"/>
      <c r="DRM118" s="230"/>
      <c r="DRN118" s="230"/>
      <c r="DRO118" s="230"/>
      <c r="DRP118" s="230"/>
      <c r="DRQ118" s="230"/>
      <c r="DRR118" s="230"/>
      <c r="DRS118" s="230"/>
      <c r="DRT118" s="230"/>
      <c r="DRU118" s="230"/>
      <c r="DRV118" s="230"/>
      <c r="DRW118" s="230"/>
      <c r="DRX118" s="230"/>
      <c r="DRY118" s="230"/>
      <c r="DRZ118" s="230"/>
      <c r="DSA118" s="230"/>
      <c r="DSB118" s="230"/>
      <c r="DSC118" s="230"/>
      <c r="DSD118" s="230"/>
      <c r="DSE118" s="230"/>
      <c r="DSF118" s="230"/>
      <c r="DSG118" s="230"/>
      <c r="DSH118" s="230"/>
      <c r="DSI118" s="230"/>
      <c r="DSJ118" s="230"/>
      <c r="DSK118" s="230"/>
      <c r="DSL118" s="230"/>
      <c r="DSM118" s="230"/>
      <c r="DSN118" s="230"/>
      <c r="DSO118" s="230"/>
      <c r="DSP118" s="230"/>
      <c r="DSQ118" s="230"/>
      <c r="DSR118" s="230"/>
      <c r="DSS118" s="230"/>
      <c r="DST118" s="230"/>
      <c r="DSU118" s="230"/>
      <c r="DSV118" s="230"/>
      <c r="DSW118" s="230"/>
      <c r="DSX118" s="230"/>
      <c r="DSY118" s="230"/>
      <c r="DSZ118" s="230"/>
      <c r="DTA118" s="230"/>
      <c r="DTB118" s="230"/>
      <c r="DTC118" s="230"/>
      <c r="DTD118" s="230"/>
      <c r="DTE118" s="230"/>
      <c r="DTF118" s="230"/>
      <c r="DTG118" s="230"/>
      <c r="DTH118" s="230"/>
      <c r="DTI118" s="230"/>
      <c r="DTJ118" s="230"/>
      <c r="DTK118" s="230"/>
      <c r="DTL118" s="230"/>
      <c r="DTM118" s="230"/>
      <c r="DTN118" s="230"/>
      <c r="DTO118" s="230"/>
      <c r="DTP118" s="230"/>
      <c r="DTQ118" s="230"/>
      <c r="DTR118" s="230"/>
      <c r="DTS118" s="230"/>
      <c r="DTT118" s="230"/>
      <c r="DTU118" s="230"/>
      <c r="DTV118" s="230"/>
      <c r="DTW118" s="230"/>
      <c r="DTX118" s="230"/>
      <c r="DTY118" s="230"/>
      <c r="DTZ118" s="230"/>
      <c r="DUA118" s="230"/>
      <c r="DUB118" s="230"/>
      <c r="DUC118" s="230"/>
      <c r="DUD118" s="230"/>
      <c r="DUE118" s="230"/>
      <c r="DUF118" s="230"/>
      <c r="DUG118" s="230"/>
      <c r="DUH118" s="230"/>
      <c r="DUI118" s="230"/>
      <c r="DUJ118" s="230"/>
      <c r="DUK118" s="230"/>
      <c r="DUL118" s="230"/>
      <c r="DUM118" s="230"/>
      <c r="DUN118" s="230"/>
      <c r="DUO118" s="230"/>
      <c r="DUP118" s="230"/>
      <c r="DUQ118" s="230"/>
      <c r="DUR118" s="230"/>
      <c r="DUS118" s="230"/>
      <c r="DUT118" s="230"/>
      <c r="DUU118" s="230"/>
      <c r="DUV118" s="230"/>
      <c r="DUW118" s="230"/>
      <c r="DUX118" s="230"/>
      <c r="DUY118" s="230"/>
      <c r="DUZ118" s="230"/>
      <c r="DVA118" s="230"/>
      <c r="DVB118" s="230"/>
      <c r="DVC118" s="230"/>
      <c r="DVD118" s="230"/>
      <c r="DVE118" s="230"/>
      <c r="DVF118" s="230"/>
      <c r="DVG118" s="230"/>
      <c r="DVH118" s="230"/>
      <c r="DVI118" s="230"/>
      <c r="DVJ118" s="230"/>
      <c r="DVK118" s="230"/>
      <c r="DVL118" s="230"/>
      <c r="DVM118" s="230"/>
      <c r="DVN118" s="230"/>
      <c r="DVO118" s="230"/>
      <c r="DVP118" s="230"/>
      <c r="DVQ118" s="230"/>
      <c r="DVR118" s="230"/>
      <c r="DVS118" s="230"/>
      <c r="DVT118" s="230"/>
      <c r="DVU118" s="230"/>
      <c r="DVV118" s="230"/>
      <c r="DVW118" s="230"/>
      <c r="DVX118" s="230"/>
      <c r="DVY118" s="230"/>
      <c r="DVZ118" s="230"/>
      <c r="DWA118" s="230"/>
      <c r="DWB118" s="230"/>
      <c r="DWC118" s="230"/>
      <c r="DWD118" s="230"/>
      <c r="DWE118" s="230"/>
      <c r="DWF118" s="230"/>
      <c r="DWG118" s="230"/>
      <c r="DWH118" s="230"/>
      <c r="DWI118" s="230"/>
      <c r="DWJ118" s="230"/>
      <c r="DWK118" s="230"/>
      <c r="DWL118" s="230"/>
      <c r="DWM118" s="230"/>
      <c r="DWN118" s="230"/>
      <c r="DWO118" s="230"/>
      <c r="DWP118" s="230"/>
      <c r="DWQ118" s="230"/>
      <c r="DWR118" s="230"/>
      <c r="DWS118" s="230"/>
      <c r="DWT118" s="230"/>
      <c r="DWU118" s="230"/>
      <c r="DWV118" s="230"/>
      <c r="DWW118" s="230"/>
      <c r="DWX118" s="230"/>
      <c r="DWY118" s="230"/>
      <c r="DWZ118" s="230"/>
      <c r="DXA118" s="230"/>
      <c r="DXB118" s="230"/>
      <c r="DXC118" s="230"/>
      <c r="DXD118" s="230"/>
      <c r="DXE118" s="230"/>
      <c r="DXF118" s="230"/>
      <c r="DXG118" s="230"/>
      <c r="DXH118" s="230"/>
      <c r="DXI118" s="230"/>
      <c r="DXJ118" s="230"/>
      <c r="DXK118" s="230"/>
      <c r="DXL118" s="230"/>
      <c r="DXM118" s="230"/>
      <c r="DXN118" s="230"/>
      <c r="DXO118" s="230"/>
      <c r="DXP118" s="230"/>
      <c r="DXQ118" s="230"/>
      <c r="DXR118" s="230"/>
      <c r="DXS118" s="230"/>
      <c r="DXT118" s="230"/>
      <c r="DXU118" s="230"/>
      <c r="DXV118" s="230"/>
      <c r="DXW118" s="230"/>
      <c r="DXX118" s="230"/>
      <c r="DXY118" s="230"/>
      <c r="DXZ118" s="230"/>
      <c r="DYA118" s="230"/>
      <c r="DYB118" s="230"/>
      <c r="DYC118" s="230"/>
      <c r="DYD118" s="230"/>
      <c r="DYE118" s="230"/>
      <c r="DYF118" s="230"/>
      <c r="DYG118" s="230"/>
      <c r="DYH118" s="230"/>
      <c r="DYI118" s="230"/>
      <c r="DYJ118" s="230"/>
      <c r="DYK118" s="230"/>
      <c r="DYL118" s="230"/>
      <c r="DYM118" s="230"/>
      <c r="DYN118" s="230"/>
      <c r="DYO118" s="230"/>
      <c r="DYP118" s="230"/>
      <c r="DYQ118" s="230"/>
      <c r="DYR118" s="230"/>
      <c r="DYS118" s="230"/>
      <c r="DYT118" s="230"/>
      <c r="DYU118" s="230"/>
      <c r="DYV118" s="230"/>
      <c r="DYW118" s="230"/>
      <c r="DYX118" s="230"/>
      <c r="DYY118" s="230"/>
      <c r="DYZ118" s="230"/>
      <c r="DZA118" s="230"/>
      <c r="DZB118" s="230"/>
      <c r="DZC118" s="230"/>
      <c r="DZD118" s="230"/>
      <c r="DZE118" s="230"/>
      <c r="DZF118" s="230"/>
      <c r="DZG118" s="230"/>
      <c r="DZH118" s="230"/>
      <c r="DZI118" s="230"/>
      <c r="DZJ118" s="230"/>
      <c r="DZK118" s="230"/>
      <c r="DZL118" s="230"/>
      <c r="DZM118" s="230"/>
      <c r="DZN118" s="230"/>
      <c r="DZO118" s="230"/>
      <c r="DZP118" s="230"/>
      <c r="DZQ118" s="230"/>
      <c r="DZR118" s="230"/>
      <c r="DZS118" s="230"/>
      <c r="DZT118" s="230"/>
      <c r="DZU118" s="230"/>
      <c r="DZV118" s="230"/>
      <c r="DZW118" s="230"/>
      <c r="DZX118" s="230"/>
      <c r="DZY118" s="230"/>
      <c r="DZZ118" s="230"/>
      <c r="EAA118" s="230"/>
      <c r="EAB118" s="230"/>
      <c r="EAC118" s="230"/>
      <c r="EAD118" s="230"/>
      <c r="EAE118" s="230"/>
      <c r="EAF118" s="230"/>
      <c r="EAG118" s="230"/>
      <c r="EAH118" s="230"/>
      <c r="EAI118" s="230"/>
      <c r="EAJ118" s="230"/>
      <c r="EAK118" s="230"/>
      <c r="EAL118" s="230"/>
      <c r="EAM118" s="230"/>
      <c r="EAN118" s="230"/>
      <c r="EAO118" s="230"/>
      <c r="EAP118" s="230"/>
      <c r="EAQ118" s="230"/>
      <c r="EAR118" s="230"/>
      <c r="EAS118" s="230"/>
      <c r="EAT118" s="230"/>
      <c r="EAU118" s="230"/>
      <c r="EAV118" s="230"/>
      <c r="EAW118" s="230"/>
      <c r="EAX118" s="230"/>
      <c r="EAY118" s="230"/>
      <c r="EAZ118" s="230"/>
      <c r="EBA118" s="230"/>
      <c r="EBB118" s="230"/>
      <c r="EBC118" s="230"/>
      <c r="EBD118" s="230"/>
      <c r="EBE118" s="230"/>
      <c r="EBF118" s="230"/>
      <c r="EBG118" s="230"/>
      <c r="EBH118" s="230"/>
      <c r="EBI118" s="230"/>
      <c r="EBJ118" s="230"/>
      <c r="EBK118" s="230"/>
      <c r="EBL118" s="230"/>
      <c r="EBM118" s="230"/>
      <c r="EBN118" s="230"/>
      <c r="EBO118" s="230"/>
      <c r="EBP118" s="230"/>
      <c r="EBQ118" s="230"/>
      <c r="EBR118" s="230"/>
      <c r="EBS118" s="230"/>
      <c r="EBT118" s="230"/>
      <c r="EBU118" s="230"/>
      <c r="EBV118" s="230"/>
      <c r="EBW118" s="230"/>
      <c r="EBX118" s="230"/>
      <c r="EBY118" s="230"/>
      <c r="EBZ118" s="230"/>
      <c r="ECA118" s="230"/>
      <c r="ECB118" s="230"/>
      <c r="ECC118" s="230"/>
      <c r="ECD118" s="230"/>
      <c r="ECE118" s="230"/>
      <c r="ECF118" s="230"/>
      <c r="ECG118" s="230"/>
      <c r="ECH118" s="230"/>
      <c r="ECI118" s="230"/>
      <c r="ECJ118" s="230"/>
      <c r="ECK118" s="230"/>
      <c r="ECL118" s="230"/>
      <c r="ECM118" s="230"/>
      <c r="ECN118" s="230"/>
      <c r="ECO118" s="230"/>
      <c r="ECP118" s="230"/>
      <c r="ECQ118" s="230"/>
      <c r="ECR118" s="230"/>
      <c r="ECS118" s="230"/>
      <c r="ECT118" s="230"/>
      <c r="ECU118" s="230"/>
      <c r="ECV118" s="230"/>
      <c r="ECW118" s="230"/>
      <c r="ECX118" s="230"/>
      <c r="ECY118" s="230"/>
      <c r="ECZ118" s="230"/>
      <c r="EDA118" s="230"/>
      <c r="EDB118" s="230"/>
      <c r="EDC118" s="230"/>
      <c r="EDD118" s="230"/>
      <c r="EDE118" s="230"/>
      <c r="EDF118" s="230"/>
      <c r="EDG118" s="230"/>
      <c r="EDH118" s="230"/>
      <c r="EDI118" s="230"/>
      <c r="EDJ118" s="230"/>
      <c r="EDK118" s="230"/>
      <c r="EDL118" s="230"/>
      <c r="EDM118" s="230"/>
      <c r="EDN118" s="230"/>
      <c r="EDO118" s="230"/>
      <c r="EDP118" s="230"/>
      <c r="EDQ118" s="230"/>
      <c r="EDR118" s="230"/>
      <c r="EDS118" s="230"/>
      <c r="EDT118" s="230"/>
      <c r="EDU118" s="230"/>
      <c r="EDV118" s="230"/>
      <c r="EDW118" s="230"/>
      <c r="EDX118" s="230"/>
      <c r="EDY118" s="230"/>
      <c r="EDZ118" s="230"/>
      <c r="EEA118" s="230"/>
      <c r="EEB118" s="230"/>
      <c r="EEC118" s="230"/>
      <c r="EED118" s="230"/>
      <c r="EEE118" s="230"/>
      <c r="EEF118" s="230"/>
      <c r="EEG118" s="230"/>
      <c r="EEH118" s="230"/>
      <c r="EEI118" s="230"/>
      <c r="EEJ118" s="230"/>
      <c r="EEK118" s="230"/>
      <c r="EEL118" s="230"/>
      <c r="EEM118" s="230"/>
      <c r="EEN118" s="230"/>
      <c r="EEO118" s="230"/>
      <c r="EEP118" s="230"/>
      <c r="EEQ118" s="230"/>
      <c r="EER118" s="230"/>
      <c r="EES118" s="230"/>
      <c r="EET118" s="230"/>
      <c r="EEU118" s="230"/>
      <c r="EEV118" s="230"/>
      <c r="EEW118" s="230"/>
      <c r="EEX118" s="230"/>
      <c r="EEY118" s="230"/>
      <c r="EEZ118" s="230"/>
      <c r="EFA118" s="230"/>
      <c r="EFB118" s="230"/>
      <c r="EFC118" s="230"/>
      <c r="EFD118" s="230"/>
      <c r="EFE118" s="230"/>
      <c r="EFF118" s="230"/>
      <c r="EFG118" s="230"/>
      <c r="EFH118" s="230"/>
      <c r="EFI118" s="230"/>
      <c r="EFJ118" s="230"/>
      <c r="EFK118" s="230"/>
      <c r="EFL118" s="230"/>
      <c r="EFM118" s="230"/>
      <c r="EFN118" s="230"/>
      <c r="EFO118" s="230"/>
      <c r="EFP118" s="230"/>
      <c r="EFQ118" s="230"/>
      <c r="EFR118" s="230"/>
      <c r="EFS118" s="230"/>
      <c r="EFT118" s="230"/>
      <c r="EFU118" s="230"/>
      <c r="EFV118" s="230"/>
      <c r="EFW118" s="230"/>
      <c r="EFX118" s="230"/>
      <c r="EFY118" s="230"/>
      <c r="EFZ118" s="230"/>
      <c r="EGA118" s="230"/>
      <c r="EGB118" s="230"/>
      <c r="EGC118" s="230"/>
      <c r="EGD118" s="230"/>
      <c r="EGE118" s="230"/>
      <c r="EGF118" s="230"/>
      <c r="EGG118" s="230"/>
      <c r="EGH118" s="230"/>
      <c r="EGI118" s="230"/>
      <c r="EGJ118" s="230"/>
      <c r="EGK118" s="230"/>
      <c r="EGL118" s="230"/>
      <c r="EGM118" s="230"/>
      <c r="EGN118" s="230"/>
      <c r="EGO118" s="230"/>
      <c r="EGP118" s="230"/>
      <c r="EGQ118" s="230"/>
      <c r="EGR118" s="230"/>
      <c r="EGS118" s="230"/>
      <c r="EGT118" s="230"/>
      <c r="EGU118" s="230"/>
      <c r="EGV118" s="230"/>
      <c r="EGW118" s="230"/>
      <c r="EGX118" s="230"/>
      <c r="EGY118" s="230"/>
      <c r="EGZ118" s="230"/>
      <c r="EHA118" s="230"/>
      <c r="EHB118" s="230"/>
      <c r="EHC118" s="230"/>
      <c r="EHD118" s="230"/>
      <c r="EHE118" s="230"/>
      <c r="EHF118" s="230"/>
      <c r="EHG118" s="230"/>
      <c r="EHH118" s="230"/>
      <c r="EHI118" s="230"/>
      <c r="EHJ118" s="230"/>
      <c r="EHK118" s="230"/>
      <c r="EHL118" s="230"/>
      <c r="EHM118" s="230"/>
      <c r="EHN118" s="230"/>
      <c r="EHO118" s="230"/>
      <c r="EHP118" s="230"/>
      <c r="EHQ118" s="230"/>
      <c r="EHR118" s="230"/>
      <c r="EHS118" s="230"/>
      <c r="EHT118" s="230"/>
      <c r="EHU118" s="230"/>
      <c r="EHV118" s="230"/>
      <c r="EHW118" s="230"/>
      <c r="EHX118" s="230"/>
      <c r="EHY118" s="230"/>
      <c r="EHZ118" s="230"/>
      <c r="EIA118" s="230"/>
      <c r="EIB118" s="230"/>
      <c r="EIC118" s="230"/>
      <c r="EID118" s="230"/>
      <c r="EIE118" s="230"/>
      <c r="EIF118" s="230"/>
      <c r="EIG118" s="230"/>
      <c r="EIH118" s="230"/>
      <c r="EII118" s="230"/>
      <c r="EIJ118" s="230"/>
      <c r="EIK118" s="230"/>
      <c r="EIL118" s="230"/>
      <c r="EIM118" s="230"/>
      <c r="EIN118" s="230"/>
      <c r="EIO118" s="230"/>
      <c r="EIP118" s="230"/>
      <c r="EIQ118" s="230"/>
      <c r="EIR118" s="230"/>
      <c r="EIS118" s="230"/>
      <c r="EIT118" s="230"/>
      <c r="EIU118" s="230"/>
      <c r="EIV118" s="230"/>
      <c r="EIW118" s="230"/>
      <c r="EIX118" s="230"/>
      <c r="EIY118" s="230"/>
      <c r="EIZ118" s="230"/>
      <c r="EJA118" s="230"/>
      <c r="EJB118" s="230"/>
      <c r="EJC118" s="230"/>
      <c r="EJD118" s="230"/>
      <c r="EJE118" s="230"/>
      <c r="EJF118" s="230"/>
      <c r="EJG118" s="230"/>
      <c r="EJH118" s="230"/>
      <c r="EJI118" s="230"/>
      <c r="EJJ118" s="230"/>
      <c r="EJK118" s="230"/>
      <c r="EJL118" s="230"/>
      <c r="EJM118" s="230"/>
      <c r="EJN118" s="230"/>
      <c r="EJO118" s="230"/>
      <c r="EJP118" s="230"/>
      <c r="EJQ118" s="230"/>
      <c r="EJR118" s="230"/>
      <c r="EJS118" s="230"/>
      <c r="EJT118" s="230"/>
      <c r="EJU118" s="230"/>
      <c r="EJV118" s="230"/>
      <c r="EJW118" s="230"/>
      <c r="EJX118" s="230"/>
      <c r="EJY118" s="230"/>
      <c r="EJZ118" s="230"/>
      <c r="EKA118" s="230"/>
      <c r="EKB118" s="230"/>
      <c r="EKC118" s="230"/>
      <c r="EKD118" s="230"/>
      <c r="EKE118" s="230"/>
      <c r="EKF118" s="230"/>
      <c r="EKG118" s="230"/>
      <c r="EKH118" s="230"/>
      <c r="EKI118" s="230"/>
      <c r="EKJ118" s="230"/>
      <c r="EKK118" s="230"/>
      <c r="EKL118" s="230"/>
      <c r="EKM118" s="230"/>
      <c r="EKN118" s="230"/>
      <c r="EKO118" s="230"/>
      <c r="EKP118" s="230"/>
      <c r="EKQ118" s="230"/>
      <c r="EKR118" s="230"/>
      <c r="EKS118" s="230"/>
      <c r="EKT118" s="230"/>
      <c r="EKU118" s="230"/>
      <c r="EKV118" s="230"/>
      <c r="EKW118" s="230"/>
      <c r="EKX118" s="230"/>
      <c r="EKY118" s="230"/>
      <c r="EKZ118" s="230"/>
      <c r="ELA118" s="230"/>
      <c r="ELB118" s="230"/>
      <c r="ELC118" s="230"/>
      <c r="ELD118" s="230"/>
      <c r="ELE118" s="230"/>
      <c r="ELF118" s="230"/>
      <c r="ELG118" s="230"/>
      <c r="ELH118" s="230"/>
      <c r="ELI118" s="230"/>
      <c r="ELJ118" s="230"/>
      <c r="ELK118" s="230"/>
      <c r="ELL118" s="230"/>
      <c r="ELM118" s="230"/>
      <c r="ELN118" s="230"/>
      <c r="ELO118" s="230"/>
      <c r="ELP118" s="230"/>
      <c r="ELQ118" s="230"/>
      <c r="ELR118" s="230"/>
      <c r="ELS118" s="230"/>
      <c r="ELT118" s="230"/>
      <c r="ELU118" s="230"/>
      <c r="ELV118" s="230"/>
      <c r="ELW118" s="230"/>
      <c r="ELX118" s="230"/>
      <c r="ELY118" s="230"/>
      <c r="ELZ118" s="230"/>
      <c r="EMA118" s="230"/>
      <c r="EMB118" s="230"/>
      <c r="EMC118" s="230"/>
      <c r="EMD118" s="230"/>
      <c r="EME118" s="230"/>
      <c r="EMF118" s="230"/>
      <c r="EMG118" s="230"/>
      <c r="EMH118" s="230"/>
      <c r="EMI118" s="230"/>
      <c r="EMJ118" s="230"/>
      <c r="EMK118" s="230"/>
      <c r="EML118" s="230"/>
      <c r="EMM118" s="230"/>
      <c r="EMN118" s="230"/>
      <c r="EMO118" s="230"/>
      <c r="EMP118" s="230"/>
      <c r="EMQ118" s="230"/>
      <c r="EMR118" s="230"/>
      <c r="EMS118" s="230"/>
      <c r="EMT118" s="230"/>
      <c r="EMU118" s="230"/>
      <c r="EMV118" s="230"/>
      <c r="EMW118" s="230"/>
      <c r="EMX118" s="230"/>
      <c r="EMY118" s="230"/>
      <c r="EMZ118" s="230"/>
      <c r="ENA118" s="230"/>
      <c r="ENB118" s="230"/>
      <c r="ENC118" s="230"/>
      <c r="END118" s="230"/>
      <c r="ENE118" s="230"/>
      <c r="ENF118" s="230"/>
      <c r="ENG118" s="230"/>
      <c r="ENH118" s="230"/>
      <c r="ENI118" s="230"/>
      <c r="ENJ118" s="230"/>
      <c r="ENK118" s="230"/>
      <c r="ENL118" s="230"/>
      <c r="ENM118" s="230"/>
      <c r="ENN118" s="230"/>
      <c r="ENO118" s="230"/>
      <c r="ENP118" s="230"/>
      <c r="ENQ118" s="230"/>
      <c r="ENR118" s="230"/>
      <c r="ENS118" s="230"/>
      <c r="ENT118" s="230"/>
      <c r="ENU118" s="230"/>
      <c r="ENV118" s="230"/>
      <c r="ENW118" s="230"/>
      <c r="ENX118" s="230"/>
      <c r="ENY118" s="230"/>
      <c r="ENZ118" s="230"/>
      <c r="EOA118" s="230"/>
      <c r="EOB118" s="230"/>
      <c r="EOC118" s="230"/>
      <c r="EOD118" s="230"/>
      <c r="EOE118" s="230"/>
      <c r="EOF118" s="230"/>
      <c r="EOG118" s="230"/>
      <c r="EOH118" s="230"/>
      <c r="EOI118" s="230"/>
      <c r="EOJ118" s="230"/>
      <c r="EOK118" s="230"/>
      <c r="EOL118" s="230"/>
      <c r="EOM118" s="230"/>
      <c r="EON118" s="230"/>
      <c r="EOO118" s="230"/>
      <c r="EOP118" s="230"/>
      <c r="EOQ118" s="230"/>
      <c r="EOR118" s="230"/>
      <c r="EOS118" s="230"/>
      <c r="EOT118" s="230"/>
      <c r="EOU118" s="230"/>
      <c r="EOV118" s="230"/>
      <c r="EOW118" s="230"/>
      <c r="EOX118" s="230"/>
      <c r="EOY118" s="230"/>
      <c r="EOZ118" s="230"/>
      <c r="EPA118" s="230"/>
      <c r="EPB118" s="230"/>
      <c r="EPC118" s="230"/>
      <c r="EPD118" s="230"/>
      <c r="EPE118" s="230"/>
      <c r="EPF118" s="230"/>
      <c r="EPG118" s="230"/>
      <c r="EPH118" s="230"/>
      <c r="EPI118" s="230"/>
      <c r="EPJ118" s="230"/>
      <c r="EPK118" s="230"/>
      <c r="EPL118" s="230"/>
      <c r="EPM118" s="230"/>
      <c r="EPN118" s="230"/>
      <c r="EPO118" s="230"/>
      <c r="EPP118" s="230"/>
      <c r="EPQ118" s="230"/>
      <c r="EPR118" s="230"/>
      <c r="EPS118" s="230"/>
      <c r="EPT118" s="230"/>
      <c r="EPU118" s="230"/>
      <c r="EPV118" s="230"/>
      <c r="EPW118" s="230"/>
      <c r="EPX118" s="230"/>
      <c r="EPY118" s="230"/>
      <c r="EPZ118" s="230"/>
      <c r="EQA118" s="230"/>
      <c r="EQB118" s="230"/>
      <c r="EQC118" s="230"/>
      <c r="EQD118" s="230"/>
      <c r="EQE118" s="230"/>
      <c r="EQF118" s="230"/>
      <c r="EQG118" s="230"/>
      <c r="EQH118" s="230"/>
      <c r="EQI118" s="230"/>
      <c r="EQJ118" s="230"/>
      <c r="EQK118" s="230"/>
      <c r="EQL118" s="230"/>
      <c r="EQM118" s="230"/>
      <c r="EQN118" s="230"/>
      <c r="EQO118" s="230"/>
      <c r="EQP118" s="230"/>
      <c r="EQQ118" s="230"/>
      <c r="EQR118" s="230"/>
      <c r="EQS118" s="230"/>
      <c r="EQT118" s="230"/>
      <c r="EQU118" s="230"/>
      <c r="EQV118" s="230"/>
      <c r="EQW118" s="230"/>
      <c r="EQX118" s="230"/>
      <c r="EQY118" s="230"/>
      <c r="EQZ118" s="230"/>
      <c r="ERA118" s="230"/>
      <c r="ERB118" s="230"/>
      <c r="ERC118" s="230"/>
      <c r="ERD118" s="230"/>
      <c r="ERE118" s="230"/>
      <c r="ERF118" s="230"/>
      <c r="ERG118" s="230"/>
      <c r="ERH118" s="230"/>
      <c r="ERI118" s="230"/>
      <c r="ERJ118" s="230"/>
      <c r="ERK118" s="230"/>
      <c r="ERL118" s="230"/>
      <c r="ERM118" s="230"/>
      <c r="ERN118" s="230"/>
      <c r="ERO118" s="230"/>
      <c r="ERP118" s="230"/>
      <c r="ERQ118" s="230"/>
      <c r="ERR118" s="230"/>
      <c r="ERS118" s="230"/>
      <c r="ERT118" s="230"/>
      <c r="ERU118" s="230"/>
      <c r="ERV118" s="230"/>
      <c r="ERW118" s="230"/>
      <c r="ERX118" s="230"/>
      <c r="ERY118" s="230"/>
      <c r="ERZ118" s="230"/>
      <c r="ESA118" s="230"/>
      <c r="ESB118" s="230"/>
      <c r="ESC118" s="230"/>
      <c r="ESD118" s="230"/>
      <c r="ESE118" s="230"/>
      <c r="ESF118" s="230"/>
      <c r="ESG118" s="230"/>
      <c r="ESH118" s="230"/>
      <c r="ESI118" s="230"/>
      <c r="ESJ118" s="230"/>
      <c r="ESK118" s="230"/>
      <c r="ESL118" s="230"/>
      <c r="ESM118" s="230"/>
      <c r="ESN118" s="230"/>
      <c r="ESO118" s="230"/>
      <c r="ESP118" s="230"/>
      <c r="ESQ118" s="230"/>
      <c r="ESR118" s="230"/>
      <c r="ESS118" s="230"/>
      <c r="EST118" s="230"/>
      <c r="ESU118" s="230"/>
      <c r="ESV118" s="230"/>
      <c r="ESW118" s="230"/>
      <c r="ESX118" s="230"/>
      <c r="ESY118" s="230"/>
      <c r="ESZ118" s="230"/>
      <c r="ETA118" s="230"/>
      <c r="ETB118" s="230"/>
      <c r="ETC118" s="230"/>
      <c r="ETD118" s="230"/>
      <c r="ETE118" s="230"/>
      <c r="ETF118" s="230"/>
      <c r="ETG118" s="230"/>
      <c r="ETH118" s="230"/>
      <c r="ETI118" s="230"/>
      <c r="ETJ118" s="230"/>
      <c r="ETK118" s="230"/>
      <c r="ETL118" s="230"/>
      <c r="ETM118" s="230"/>
      <c r="ETN118" s="230"/>
      <c r="ETO118" s="230"/>
      <c r="ETP118" s="230"/>
      <c r="ETQ118" s="230"/>
      <c r="ETR118" s="230"/>
      <c r="ETS118" s="230"/>
      <c r="ETT118" s="230"/>
      <c r="ETU118" s="230"/>
      <c r="ETV118" s="230"/>
      <c r="ETW118" s="230"/>
      <c r="ETX118" s="230"/>
      <c r="ETY118" s="230"/>
      <c r="ETZ118" s="230"/>
      <c r="EUA118" s="230"/>
      <c r="EUB118" s="230"/>
      <c r="EUC118" s="230"/>
      <c r="EUD118" s="230"/>
      <c r="EUE118" s="230"/>
      <c r="EUF118" s="230"/>
      <c r="EUG118" s="230"/>
      <c r="EUH118" s="230"/>
      <c r="EUI118" s="230"/>
      <c r="EUJ118" s="230"/>
      <c r="EUK118" s="230"/>
      <c r="EUL118" s="230"/>
      <c r="EUM118" s="230"/>
      <c r="EUN118" s="230"/>
      <c r="EUO118" s="230"/>
      <c r="EUP118" s="230"/>
      <c r="EUQ118" s="230"/>
      <c r="EUR118" s="230"/>
      <c r="EUS118" s="230"/>
      <c r="EUT118" s="230"/>
      <c r="EUU118" s="230"/>
      <c r="EUV118" s="230"/>
      <c r="EUW118" s="230"/>
      <c r="EUX118" s="230"/>
      <c r="EUY118" s="230"/>
      <c r="EUZ118" s="230"/>
      <c r="EVA118" s="230"/>
      <c r="EVB118" s="230"/>
      <c r="EVC118" s="230"/>
      <c r="EVD118" s="230"/>
      <c r="EVE118" s="230"/>
      <c r="EVF118" s="230"/>
      <c r="EVG118" s="230"/>
      <c r="EVH118" s="230"/>
      <c r="EVI118" s="230"/>
      <c r="EVJ118" s="230"/>
      <c r="EVK118" s="230"/>
      <c r="EVL118" s="230"/>
      <c r="EVM118" s="230"/>
      <c r="EVN118" s="230"/>
      <c r="EVO118" s="230"/>
      <c r="EVP118" s="230"/>
      <c r="EVQ118" s="230"/>
      <c r="EVR118" s="230"/>
      <c r="EVS118" s="230"/>
      <c r="EVT118" s="230"/>
      <c r="EVU118" s="230"/>
      <c r="EVV118" s="230"/>
      <c r="EVW118" s="230"/>
      <c r="EVX118" s="230"/>
      <c r="EVY118" s="230"/>
      <c r="EVZ118" s="230"/>
      <c r="EWA118" s="230"/>
      <c r="EWB118" s="230"/>
      <c r="EWC118" s="230"/>
      <c r="EWD118" s="230"/>
      <c r="EWE118" s="230"/>
      <c r="EWF118" s="230"/>
      <c r="EWG118" s="230"/>
      <c r="EWH118" s="230"/>
      <c r="EWI118" s="230"/>
      <c r="EWJ118" s="230"/>
      <c r="EWK118" s="230"/>
      <c r="EWL118" s="230"/>
      <c r="EWM118" s="230"/>
      <c r="EWN118" s="230"/>
      <c r="EWO118" s="230"/>
      <c r="EWP118" s="230"/>
      <c r="EWQ118" s="230"/>
      <c r="EWR118" s="230"/>
      <c r="EWS118" s="230"/>
      <c r="EWT118" s="230"/>
      <c r="EWU118" s="230"/>
      <c r="EWV118" s="230"/>
      <c r="EWW118" s="230"/>
      <c r="EWX118" s="230"/>
      <c r="EWY118" s="230"/>
      <c r="EWZ118" s="230"/>
      <c r="EXA118" s="230"/>
      <c r="EXB118" s="230"/>
      <c r="EXC118" s="230"/>
      <c r="EXD118" s="230"/>
      <c r="EXE118" s="230"/>
      <c r="EXF118" s="230"/>
      <c r="EXG118" s="230"/>
      <c r="EXH118" s="230"/>
      <c r="EXI118" s="230"/>
      <c r="EXJ118" s="230"/>
      <c r="EXK118" s="230"/>
      <c r="EXL118" s="230"/>
      <c r="EXM118" s="230"/>
      <c r="EXN118" s="230"/>
      <c r="EXO118" s="230"/>
      <c r="EXP118" s="230"/>
      <c r="EXQ118" s="230"/>
      <c r="EXR118" s="230"/>
      <c r="EXS118" s="230"/>
      <c r="EXT118" s="230"/>
      <c r="EXU118" s="230"/>
      <c r="EXV118" s="230"/>
      <c r="EXW118" s="230"/>
      <c r="EXX118" s="230"/>
      <c r="EXY118" s="230"/>
      <c r="EXZ118" s="230"/>
      <c r="EYA118" s="230"/>
      <c r="EYB118" s="230"/>
      <c r="EYC118" s="230"/>
      <c r="EYD118" s="230"/>
      <c r="EYE118" s="230"/>
      <c r="EYF118" s="230"/>
      <c r="EYG118" s="230"/>
      <c r="EYH118" s="230"/>
      <c r="EYI118" s="230"/>
      <c r="EYJ118" s="230"/>
      <c r="EYK118" s="230"/>
      <c r="EYL118" s="230"/>
      <c r="EYM118" s="230"/>
      <c r="EYN118" s="230"/>
      <c r="EYO118" s="230"/>
      <c r="EYP118" s="230"/>
      <c r="EYQ118" s="230"/>
      <c r="EYR118" s="230"/>
      <c r="EYS118" s="230"/>
      <c r="EYT118" s="230"/>
      <c r="EYU118" s="230"/>
      <c r="EYV118" s="230"/>
      <c r="EYW118" s="230"/>
      <c r="EYX118" s="230"/>
      <c r="EYY118" s="230"/>
      <c r="EYZ118" s="230"/>
      <c r="EZA118" s="230"/>
      <c r="EZB118" s="230"/>
      <c r="EZC118" s="230"/>
      <c r="EZD118" s="230"/>
      <c r="EZE118" s="230"/>
      <c r="EZF118" s="230"/>
      <c r="EZG118" s="230"/>
      <c r="EZH118" s="230"/>
      <c r="EZI118" s="230"/>
      <c r="EZJ118" s="230"/>
      <c r="EZK118" s="230"/>
      <c r="EZL118" s="230"/>
      <c r="EZM118" s="230"/>
      <c r="EZN118" s="230"/>
      <c r="EZO118" s="230"/>
      <c r="EZP118" s="230"/>
      <c r="EZQ118" s="230"/>
      <c r="EZR118" s="230"/>
      <c r="EZS118" s="230"/>
      <c r="EZT118" s="230"/>
      <c r="EZU118" s="230"/>
      <c r="EZV118" s="230"/>
      <c r="EZW118" s="230"/>
      <c r="EZX118" s="230"/>
      <c r="EZY118" s="230"/>
      <c r="EZZ118" s="230"/>
      <c r="FAA118" s="230"/>
      <c r="FAB118" s="230"/>
      <c r="FAC118" s="230"/>
      <c r="FAD118" s="230"/>
      <c r="FAE118" s="230"/>
      <c r="FAF118" s="230"/>
      <c r="FAG118" s="230"/>
      <c r="FAH118" s="230"/>
      <c r="FAI118" s="230"/>
      <c r="FAJ118" s="230"/>
      <c r="FAK118" s="230"/>
      <c r="FAL118" s="230"/>
      <c r="FAM118" s="230"/>
      <c r="FAN118" s="230"/>
      <c r="FAO118" s="230"/>
      <c r="FAP118" s="230"/>
      <c r="FAQ118" s="230"/>
      <c r="FAR118" s="230"/>
      <c r="FAS118" s="230"/>
      <c r="FAT118" s="230"/>
      <c r="FAU118" s="230"/>
      <c r="FAV118" s="230"/>
      <c r="FAW118" s="230"/>
      <c r="FAX118" s="230"/>
      <c r="FAY118" s="230"/>
      <c r="FAZ118" s="230"/>
      <c r="FBA118" s="230"/>
      <c r="FBB118" s="230"/>
      <c r="FBC118" s="230"/>
      <c r="FBD118" s="230"/>
      <c r="FBE118" s="230"/>
      <c r="FBF118" s="230"/>
      <c r="FBG118" s="230"/>
      <c r="FBH118" s="230"/>
      <c r="FBI118" s="230"/>
      <c r="FBJ118" s="230"/>
      <c r="FBK118" s="230"/>
      <c r="FBL118" s="230"/>
      <c r="FBM118" s="230"/>
      <c r="FBN118" s="230"/>
      <c r="FBO118" s="230"/>
      <c r="FBP118" s="230"/>
      <c r="FBQ118" s="230"/>
      <c r="FBR118" s="230"/>
      <c r="FBS118" s="230"/>
      <c r="FBT118" s="230"/>
      <c r="FBU118" s="230"/>
      <c r="FBV118" s="230"/>
      <c r="FBW118" s="230"/>
      <c r="FBX118" s="230"/>
      <c r="FBY118" s="230"/>
      <c r="FBZ118" s="230"/>
      <c r="FCA118" s="230"/>
      <c r="FCB118" s="230"/>
      <c r="FCC118" s="230"/>
      <c r="FCD118" s="230"/>
      <c r="FCE118" s="230"/>
      <c r="FCF118" s="230"/>
      <c r="FCG118" s="230"/>
      <c r="FCH118" s="230"/>
      <c r="FCI118" s="230"/>
      <c r="FCJ118" s="230"/>
      <c r="FCK118" s="230"/>
      <c r="FCL118" s="230"/>
      <c r="FCM118" s="230"/>
      <c r="FCN118" s="230"/>
      <c r="FCO118" s="230"/>
      <c r="FCP118" s="230"/>
      <c r="FCQ118" s="230"/>
      <c r="FCR118" s="230"/>
      <c r="FCS118" s="230"/>
      <c r="FCT118" s="230"/>
      <c r="FCU118" s="230"/>
      <c r="FCV118" s="230"/>
      <c r="FCW118" s="230"/>
      <c r="FCX118" s="230"/>
      <c r="FCY118" s="230"/>
      <c r="FCZ118" s="230"/>
      <c r="FDA118" s="230"/>
      <c r="FDB118" s="230"/>
      <c r="FDC118" s="230"/>
      <c r="FDD118" s="230"/>
      <c r="FDE118" s="230"/>
      <c r="FDF118" s="230"/>
      <c r="FDG118" s="230"/>
      <c r="FDH118" s="230"/>
      <c r="FDI118" s="230"/>
      <c r="FDJ118" s="230"/>
      <c r="FDK118" s="230"/>
      <c r="FDL118" s="230"/>
      <c r="FDM118" s="230"/>
      <c r="FDN118" s="230"/>
      <c r="FDO118" s="230"/>
      <c r="FDP118" s="230"/>
      <c r="FDQ118" s="230"/>
      <c r="FDR118" s="230"/>
      <c r="FDS118" s="230"/>
      <c r="FDT118" s="230"/>
      <c r="FDU118" s="230"/>
      <c r="FDV118" s="230"/>
      <c r="FDW118" s="230"/>
      <c r="FDX118" s="230"/>
      <c r="FDY118" s="230"/>
      <c r="FDZ118" s="230"/>
      <c r="FEA118" s="230"/>
      <c r="FEB118" s="230"/>
      <c r="FEC118" s="230"/>
      <c r="FED118" s="230"/>
      <c r="FEE118" s="230"/>
      <c r="FEF118" s="230"/>
      <c r="FEG118" s="230"/>
      <c r="FEH118" s="230"/>
      <c r="FEI118" s="230"/>
      <c r="FEJ118" s="230"/>
      <c r="FEK118" s="230"/>
      <c r="FEL118" s="230"/>
      <c r="FEM118" s="230"/>
      <c r="FEN118" s="230"/>
      <c r="FEO118" s="230"/>
      <c r="FEP118" s="230"/>
      <c r="FEQ118" s="230"/>
      <c r="FER118" s="230"/>
      <c r="FES118" s="230"/>
      <c r="FET118" s="230"/>
      <c r="FEU118" s="230"/>
      <c r="FEV118" s="230"/>
      <c r="FEW118" s="230"/>
      <c r="FEX118" s="230"/>
      <c r="FEY118" s="230"/>
      <c r="FEZ118" s="230"/>
      <c r="FFA118" s="230"/>
      <c r="FFB118" s="230"/>
      <c r="FFC118" s="230"/>
      <c r="FFD118" s="230"/>
      <c r="FFE118" s="230"/>
      <c r="FFF118" s="230"/>
      <c r="FFG118" s="230"/>
      <c r="FFH118" s="230"/>
      <c r="FFI118" s="230"/>
      <c r="FFJ118" s="230"/>
      <c r="FFK118" s="230"/>
      <c r="FFL118" s="230"/>
      <c r="FFM118" s="230"/>
      <c r="FFN118" s="230"/>
      <c r="FFO118" s="230"/>
      <c r="FFP118" s="230"/>
      <c r="FFQ118" s="230"/>
      <c r="FFR118" s="230"/>
      <c r="FFS118" s="230"/>
      <c r="FFT118" s="230"/>
      <c r="FFU118" s="230"/>
      <c r="FFV118" s="230"/>
      <c r="FFW118" s="230"/>
      <c r="FFX118" s="230"/>
      <c r="FFY118" s="230"/>
      <c r="FFZ118" s="230"/>
      <c r="FGA118" s="230"/>
      <c r="FGB118" s="230"/>
      <c r="FGC118" s="230"/>
      <c r="FGD118" s="230"/>
      <c r="FGE118" s="230"/>
      <c r="FGF118" s="230"/>
      <c r="FGG118" s="230"/>
      <c r="FGH118" s="230"/>
      <c r="FGI118" s="230"/>
      <c r="FGJ118" s="230"/>
      <c r="FGK118" s="230"/>
      <c r="FGL118" s="230"/>
      <c r="FGM118" s="230"/>
      <c r="FGN118" s="230"/>
      <c r="FGO118" s="230"/>
      <c r="FGP118" s="230"/>
      <c r="FGQ118" s="230"/>
      <c r="FGR118" s="230"/>
      <c r="FGS118" s="230"/>
      <c r="FGT118" s="230"/>
      <c r="FGU118" s="230"/>
      <c r="FGV118" s="230"/>
      <c r="FGW118" s="230"/>
      <c r="FGX118" s="230"/>
      <c r="FGY118" s="230"/>
      <c r="FGZ118" s="230"/>
      <c r="FHA118" s="230"/>
      <c r="FHB118" s="230"/>
      <c r="FHC118" s="230"/>
      <c r="FHD118" s="230"/>
      <c r="FHE118" s="230"/>
      <c r="FHF118" s="230"/>
      <c r="FHG118" s="230"/>
      <c r="FHH118" s="230"/>
      <c r="FHI118" s="230"/>
      <c r="FHJ118" s="230"/>
      <c r="FHK118" s="230"/>
      <c r="FHL118" s="230"/>
      <c r="FHM118" s="230"/>
      <c r="FHN118" s="230"/>
      <c r="FHO118" s="230"/>
      <c r="FHP118" s="230"/>
      <c r="FHQ118" s="230"/>
      <c r="FHR118" s="230"/>
      <c r="FHS118" s="230"/>
      <c r="FHT118" s="230"/>
      <c r="FHU118" s="230"/>
      <c r="FHV118" s="230"/>
      <c r="FHW118" s="230"/>
      <c r="FHX118" s="230"/>
      <c r="FHY118" s="230"/>
      <c r="FHZ118" s="230"/>
      <c r="FIA118" s="230"/>
      <c r="FIB118" s="230"/>
      <c r="FIC118" s="230"/>
      <c r="FID118" s="230"/>
      <c r="FIE118" s="230"/>
      <c r="FIF118" s="230"/>
      <c r="FIG118" s="230"/>
      <c r="FIH118" s="230"/>
      <c r="FII118" s="230"/>
      <c r="FIJ118" s="230"/>
      <c r="FIK118" s="230"/>
      <c r="FIL118" s="230"/>
      <c r="FIM118" s="230"/>
      <c r="FIN118" s="230"/>
      <c r="FIO118" s="230"/>
      <c r="FIP118" s="230"/>
      <c r="FIQ118" s="230"/>
      <c r="FIR118" s="230"/>
      <c r="FIS118" s="230"/>
      <c r="FIT118" s="230"/>
      <c r="FIU118" s="230"/>
      <c r="FIV118" s="230"/>
      <c r="FIW118" s="230"/>
      <c r="FIX118" s="230"/>
      <c r="FIY118" s="230"/>
      <c r="FIZ118" s="230"/>
      <c r="FJA118" s="230"/>
      <c r="FJB118" s="230"/>
      <c r="FJC118" s="230"/>
      <c r="FJD118" s="230"/>
      <c r="FJE118" s="230"/>
      <c r="FJF118" s="230"/>
      <c r="FJG118" s="230"/>
      <c r="FJH118" s="230"/>
      <c r="FJI118" s="230"/>
      <c r="FJJ118" s="230"/>
      <c r="FJK118" s="230"/>
      <c r="FJL118" s="230"/>
      <c r="FJM118" s="230"/>
      <c r="FJN118" s="230"/>
      <c r="FJO118" s="230"/>
      <c r="FJP118" s="230"/>
      <c r="FJQ118" s="230"/>
      <c r="FJR118" s="230"/>
      <c r="FJS118" s="230"/>
      <c r="FJT118" s="230"/>
      <c r="FJU118" s="230"/>
      <c r="FJV118" s="230"/>
      <c r="FJW118" s="230"/>
      <c r="FJX118" s="230"/>
      <c r="FJY118" s="230"/>
      <c r="FJZ118" s="230"/>
      <c r="FKA118" s="230"/>
      <c r="FKB118" s="230"/>
      <c r="FKC118" s="230"/>
      <c r="FKD118" s="230"/>
      <c r="FKE118" s="230"/>
      <c r="FKF118" s="230"/>
      <c r="FKG118" s="230"/>
      <c r="FKH118" s="230"/>
      <c r="FKI118" s="230"/>
      <c r="FKJ118" s="230"/>
      <c r="FKK118" s="230"/>
      <c r="FKL118" s="230"/>
      <c r="FKM118" s="230"/>
      <c r="FKN118" s="230"/>
      <c r="FKO118" s="230"/>
      <c r="FKP118" s="230"/>
      <c r="FKQ118" s="230"/>
      <c r="FKR118" s="230"/>
      <c r="FKS118" s="230"/>
      <c r="FKT118" s="230"/>
      <c r="FKU118" s="230"/>
      <c r="FKV118" s="230"/>
      <c r="FKW118" s="230"/>
      <c r="FKX118" s="230"/>
      <c r="FKY118" s="230"/>
      <c r="FKZ118" s="230"/>
      <c r="FLA118" s="230"/>
      <c r="FLB118" s="230"/>
      <c r="FLC118" s="230"/>
      <c r="FLD118" s="230"/>
      <c r="FLE118" s="230"/>
      <c r="FLF118" s="230"/>
      <c r="FLG118" s="230"/>
      <c r="FLH118" s="230"/>
      <c r="FLI118" s="230"/>
      <c r="FLJ118" s="230"/>
      <c r="FLK118" s="230"/>
      <c r="FLL118" s="230"/>
      <c r="FLM118" s="230"/>
      <c r="FLN118" s="230"/>
      <c r="FLO118" s="230"/>
      <c r="FLP118" s="230"/>
      <c r="FLQ118" s="230"/>
      <c r="FLR118" s="230"/>
      <c r="FLS118" s="230"/>
      <c r="FLT118" s="230"/>
      <c r="FLU118" s="230"/>
      <c r="FLV118" s="230"/>
      <c r="FLW118" s="230"/>
      <c r="FLX118" s="230"/>
      <c r="FLY118" s="230"/>
      <c r="FLZ118" s="230"/>
      <c r="FMA118" s="230"/>
      <c r="FMB118" s="230"/>
      <c r="FMC118" s="230"/>
      <c r="FMD118" s="230"/>
      <c r="FME118" s="230"/>
      <c r="FMF118" s="230"/>
      <c r="FMG118" s="230"/>
      <c r="FMH118" s="230"/>
      <c r="FMI118" s="230"/>
      <c r="FMJ118" s="230"/>
      <c r="FMK118" s="230"/>
      <c r="FML118" s="230"/>
      <c r="FMM118" s="230"/>
      <c r="FMN118" s="230"/>
      <c r="FMO118" s="230"/>
      <c r="FMP118" s="230"/>
      <c r="FMQ118" s="230"/>
      <c r="FMR118" s="230"/>
      <c r="FMS118" s="230"/>
      <c r="FMT118" s="230"/>
      <c r="FMU118" s="230"/>
      <c r="FMV118" s="230"/>
      <c r="FMW118" s="230"/>
      <c r="FMX118" s="230"/>
      <c r="FMY118" s="230"/>
      <c r="FMZ118" s="230"/>
      <c r="FNA118" s="230"/>
      <c r="FNB118" s="230"/>
      <c r="FNC118" s="230"/>
      <c r="FND118" s="230"/>
      <c r="FNE118" s="230"/>
      <c r="FNF118" s="230"/>
      <c r="FNG118" s="230"/>
      <c r="FNH118" s="230"/>
      <c r="FNI118" s="230"/>
      <c r="FNJ118" s="230"/>
      <c r="FNK118" s="230"/>
      <c r="FNL118" s="230"/>
      <c r="FNM118" s="230"/>
      <c r="FNN118" s="230"/>
      <c r="FNO118" s="230"/>
      <c r="FNP118" s="230"/>
      <c r="FNQ118" s="230"/>
      <c r="FNR118" s="230"/>
      <c r="FNS118" s="230"/>
      <c r="FNT118" s="230"/>
      <c r="FNU118" s="230"/>
      <c r="FNV118" s="230"/>
      <c r="FNW118" s="230"/>
      <c r="FNX118" s="230"/>
      <c r="FNY118" s="230"/>
      <c r="FNZ118" s="230"/>
      <c r="FOA118" s="230"/>
      <c r="FOB118" s="230"/>
      <c r="FOC118" s="230"/>
      <c r="FOD118" s="230"/>
      <c r="FOE118" s="230"/>
      <c r="FOF118" s="230"/>
      <c r="FOG118" s="230"/>
      <c r="FOH118" s="230"/>
      <c r="FOI118" s="230"/>
      <c r="FOJ118" s="230"/>
      <c r="FOK118" s="230"/>
      <c r="FOL118" s="230"/>
      <c r="FOM118" s="230"/>
      <c r="FON118" s="230"/>
      <c r="FOO118" s="230"/>
      <c r="FOP118" s="230"/>
      <c r="FOQ118" s="230"/>
      <c r="FOR118" s="230"/>
      <c r="FOS118" s="230"/>
      <c r="FOT118" s="230"/>
      <c r="FOU118" s="230"/>
      <c r="FOV118" s="230"/>
      <c r="FOW118" s="230"/>
      <c r="FOX118" s="230"/>
      <c r="FOY118" s="230"/>
      <c r="FOZ118" s="230"/>
      <c r="FPA118" s="230"/>
      <c r="FPB118" s="230"/>
      <c r="FPC118" s="230"/>
      <c r="FPD118" s="230"/>
      <c r="FPE118" s="230"/>
      <c r="FPF118" s="230"/>
      <c r="FPG118" s="230"/>
      <c r="FPH118" s="230"/>
      <c r="FPI118" s="230"/>
      <c r="FPJ118" s="230"/>
      <c r="FPK118" s="230"/>
      <c r="FPL118" s="230"/>
      <c r="FPM118" s="230"/>
      <c r="FPN118" s="230"/>
      <c r="FPO118" s="230"/>
      <c r="FPP118" s="230"/>
      <c r="FPQ118" s="230"/>
      <c r="FPR118" s="230"/>
      <c r="FPS118" s="230"/>
      <c r="FPT118" s="230"/>
      <c r="FPU118" s="230"/>
      <c r="FPV118" s="230"/>
      <c r="FPW118" s="230"/>
      <c r="FPX118" s="230"/>
      <c r="FPY118" s="230"/>
      <c r="FPZ118" s="230"/>
      <c r="FQA118" s="230"/>
      <c r="FQB118" s="230"/>
      <c r="FQC118" s="230"/>
      <c r="FQD118" s="230"/>
      <c r="FQE118" s="230"/>
      <c r="FQF118" s="230"/>
      <c r="FQG118" s="230"/>
      <c r="FQH118" s="230"/>
      <c r="FQI118" s="230"/>
      <c r="FQJ118" s="230"/>
      <c r="FQK118" s="230"/>
      <c r="FQL118" s="230"/>
      <c r="FQM118" s="230"/>
      <c r="FQN118" s="230"/>
      <c r="FQO118" s="230"/>
      <c r="FQP118" s="230"/>
      <c r="FQQ118" s="230"/>
      <c r="FQR118" s="230"/>
      <c r="FQS118" s="230"/>
      <c r="FQT118" s="230"/>
      <c r="FQU118" s="230"/>
      <c r="FQV118" s="230"/>
      <c r="FQW118" s="230"/>
      <c r="FQX118" s="230"/>
      <c r="FQY118" s="230"/>
      <c r="FQZ118" s="230"/>
      <c r="FRA118" s="230"/>
      <c r="FRB118" s="230"/>
      <c r="FRC118" s="230"/>
      <c r="FRD118" s="230"/>
      <c r="FRE118" s="230"/>
      <c r="FRF118" s="230"/>
      <c r="FRG118" s="230"/>
      <c r="FRH118" s="230"/>
      <c r="FRI118" s="230"/>
      <c r="FRJ118" s="230"/>
      <c r="FRK118" s="230"/>
      <c r="FRL118" s="230"/>
      <c r="FRM118" s="230"/>
      <c r="FRN118" s="230"/>
      <c r="FRO118" s="230"/>
      <c r="FRP118" s="230"/>
      <c r="FRQ118" s="230"/>
      <c r="FRR118" s="230"/>
      <c r="FRS118" s="230"/>
      <c r="FRT118" s="230"/>
      <c r="FRU118" s="230"/>
      <c r="FRV118" s="230"/>
      <c r="FRW118" s="230"/>
      <c r="FRX118" s="230"/>
      <c r="FRY118" s="230"/>
      <c r="FRZ118" s="230"/>
      <c r="FSA118" s="230"/>
      <c r="FSB118" s="230"/>
      <c r="FSC118" s="230"/>
      <c r="FSD118" s="230"/>
      <c r="FSE118" s="230"/>
      <c r="FSF118" s="230"/>
      <c r="FSG118" s="230"/>
      <c r="FSH118" s="230"/>
      <c r="FSI118" s="230"/>
      <c r="FSJ118" s="230"/>
      <c r="FSK118" s="230"/>
      <c r="FSL118" s="230"/>
      <c r="FSM118" s="230"/>
      <c r="FSN118" s="230"/>
      <c r="FSO118" s="230"/>
      <c r="FSP118" s="230"/>
      <c r="FSQ118" s="230"/>
      <c r="FSR118" s="230"/>
      <c r="FSS118" s="230"/>
      <c r="FST118" s="230"/>
      <c r="FSU118" s="230"/>
      <c r="FSV118" s="230"/>
      <c r="FSW118" s="230"/>
      <c r="FSX118" s="230"/>
      <c r="FSY118" s="230"/>
      <c r="FSZ118" s="230"/>
      <c r="FTA118" s="230"/>
      <c r="FTB118" s="230"/>
      <c r="FTC118" s="230"/>
      <c r="FTD118" s="230"/>
      <c r="FTE118" s="230"/>
      <c r="FTF118" s="230"/>
      <c r="FTG118" s="230"/>
      <c r="FTH118" s="230"/>
      <c r="FTI118" s="230"/>
      <c r="FTJ118" s="230"/>
      <c r="FTK118" s="230"/>
      <c r="FTL118" s="230"/>
      <c r="FTM118" s="230"/>
      <c r="FTN118" s="230"/>
      <c r="FTO118" s="230"/>
      <c r="FTP118" s="230"/>
      <c r="FTQ118" s="230"/>
      <c r="FTR118" s="230"/>
      <c r="FTS118" s="230"/>
      <c r="FTT118" s="230"/>
      <c r="FTU118" s="230"/>
      <c r="FTV118" s="230"/>
      <c r="FTW118" s="230"/>
      <c r="FTX118" s="230"/>
      <c r="FTY118" s="230"/>
      <c r="FTZ118" s="230"/>
      <c r="FUA118" s="230"/>
      <c r="FUB118" s="230"/>
      <c r="FUC118" s="230"/>
      <c r="FUD118" s="230"/>
      <c r="FUE118" s="230"/>
      <c r="FUF118" s="230"/>
      <c r="FUG118" s="230"/>
      <c r="FUH118" s="230"/>
      <c r="FUI118" s="230"/>
      <c r="FUJ118" s="230"/>
      <c r="FUK118" s="230"/>
      <c r="FUL118" s="230"/>
      <c r="FUM118" s="230"/>
      <c r="FUN118" s="230"/>
      <c r="FUO118" s="230"/>
      <c r="FUP118" s="230"/>
      <c r="FUQ118" s="230"/>
      <c r="FUR118" s="230"/>
      <c r="FUS118" s="230"/>
      <c r="FUT118" s="230"/>
      <c r="FUU118" s="230"/>
      <c r="FUV118" s="230"/>
      <c r="FUW118" s="230"/>
      <c r="FUX118" s="230"/>
      <c r="FUY118" s="230"/>
      <c r="FUZ118" s="230"/>
      <c r="FVA118" s="230"/>
      <c r="FVB118" s="230"/>
      <c r="FVC118" s="230"/>
      <c r="FVD118" s="230"/>
      <c r="FVE118" s="230"/>
      <c r="FVF118" s="230"/>
      <c r="FVG118" s="230"/>
      <c r="FVH118" s="230"/>
      <c r="FVI118" s="230"/>
      <c r="FVJ118" s="230"/>
      <c r="FVK118" s="230"/>
      <c r="FVL118" s="230"/>
      <c r="FVM118" s="230"/>
      <c r="FVN118" s="230"/>
      <c r="FVO118" s="230"/>
      <c r="FVP118" s="230"/>
      <c r="FVQ118" s="230"/>
      <c r="FVR118" s="230"/>
      <c r="FVS118" s="230"/>
      <c r="FVT118" s="230"/>
      <c r="FVU118" s="230"/>
      <c r="FVV118" s="230"/>
      <c r="FVW118" s="230"/>
      <c r="FVX118" s="230"/>
      <c r="FVY118" s="230"/>
      <c r="FVZ118" s="230"/>
      <c r="FWA118" s="230"/>
      <c r="FWB118" s="230"/>
      <c r="FWC118" s="230"/>
      <c r="FWD118" s="230"/>
      <c r="FWE118" s="230"/>
      <c r="FWF118" s="230"/>
      <c r="FWG118" s="230"/>
      <c r="FWH118" s="230"/>
      <c r="FWI118" s="230"/>
      <c r="FWJ118" s="230"/>
      <c r="FWK118" s="230"/>
      <c r="FWL118" s="230"/>
      <c r="FWM118" s="230"/>
      <c r="FWN118" s="230"/>
      <c r="FWO118" s="230"/>
      <c r="FWP118" s="230"/>
      <c r="FWQ118" s="230"/>
      <c r="FWR118" s="230"/>
      <c r="FWS118" s="230"/>
      <c r="FWT118" s="230"/>
      <c r="FWU118" s="230"/>
      <c r="FWV118" s="230"/>
      <c r="FWW118" s="230"/>
      <c r="FWX118" s="230"/>
      <c r="FWY118" s="230"/>
      <c r="FWZ118" s="230"/>
      <c r="FXA118" s="230"/>
      <c r="FXB118" s="230"/>
      <c r="FXC118" s="230"/>
      <c r="FXD118" s="230"/>
      <c r="FXE118" s="230"/>
      <c r="FXF118" s="230"/>
      <c r="FXG118" s="230"/>
      <c r="FXH118" s="230"/>
      <c r="FXI118" s="230"/>
      <c r="FXJ118" s="230"/>
      <c r="FXK118" s="230"/>
      <c r="FXL118" s="230"/>
      <c r="FXM118" s="230"/>
      <c r="FXN118" s="230"/>
      <c r="FXO118" s="230"/>
      <c r="FXP118" s="230"/>
      <c r="FXQ118" s="230"/>
      <c r="FXR118" s="230"/>
      <c r="FXS118" s="230"/>
      <c r="FXT118" s="230"/>
      <c r="FXU118" s="230"/>
      <c r="FXV118" s="230"/>
      <c r="FXW118" s="230"/>
      <c r="FXX118" s="230"/>
      <c r="FXY118" s="230"/>
      <c r="FXZ118" s="230"/>
      <c r="FYA118" s="230"/>
      <c r="FYB118" s="230"/>
      <c r="FYC118" s="230"/>
      <c r="FYD118" s="230"/>
      <c r="FYE118" s="230"/>
      <c r="FYF118" s="230"/>
      <c r="FYG118" s="230"/>
      <c r="FYH118" s="230"/>
      <c r="FYI118" s="230"/>
      <c r="FYJ118" s="230"/>
      <c r="FYK118" s="230"/>
      <c r="FYL118" s="230"/>
      <c r="FYM118" s="230"/>
      <c r="FYN118" s="230"/>
      <c r="FYO118" s="230"/>
      <c r="FYP118" s="230"/>
      <c r="FYQ118" s="230"/>
      <c r="FYR118" s="230"/>
      <c r="FYS118" s="230"/>
      <c r="FYT118" s="230"/>
      <c r="FYU118" s="230"/>
      <c r="FYV118" s="230"/>
      <c r="FYW118" s="230"/>
      <c r="FYX118" s="230"/>
      <c r="FYY118" s="230"/>
      <c r="FYZ118" s="230"/>
      <c r="FZA118" s="230"/>
      <c r="FZB118" s="230"/>
      <c r="FZC118" s="230"/>
      <c r="FZD118" s="230"/>
      <c r="FZE118" s="230"/>
      <c r="FZF118" s="230"/>
      <c r="FZG118" s="230"/>
      <c r="FZH118" s="230"/>
      <c r="FZI118" s="230"/>
      <c r="FZJ118" s="230"/>
      <c r="FZK118" s="230"/>
      <c r="FZL118" s="230"/>
      <c r="FZM118" s="230"/>
      <c r="FZN118" s="230"/>
      <c r="FZO118" s="230"/>
      <c r="FZP118" s="230"/>
      <c r="FZQ118" s="230"/>
      <c r="FZR118" s="230"/>
      <c r="FZS118" s="230"/>
      <c r="FZT118" s="230"/>
      <c r="FZU118" s="230"/>
      <c r="FZV118" s="230"/>
      <c r="FZW118" s="230"/>
      <c r="FZX118" s="230"/>
      <c r="FZY118" s="230"/>
      <c r="FZZ118" s="230"/>
      <c r="GAA118" s="230"/>
      <c r="GAB118" s="230"/>
      <c r="GAC118" s="230"/>
      <c r="GAD118" s="230"/>
      <c r="GAE118" s="230"/>
      <c r="GAF118" s="230"/>
      <c r="GAG118" s="230"/>
      <c r="GAH118" s="230"/>
      <c r="GAI118" s="230"/>
      <c r="GAJ118" s="230"/>
      <c r="GAK118" s="230"/>
      <c r="GAL118" s="230"/>
      <c r="GAM118" s="230"/>
      <c r="GAN118" s="230"/>
      <c r="GAO118" s="230"/>
      <c r="GAP118" s="230"/>
      <c r="GAQ118" s="230"/>
      <c r="GAR118" s="230"/>
      <c r="GAS118" s="230"/>
      <c r="GAT118" s="230"/>
      <c r="GAU118" s="230"/>
      <c r="GAV118" s="230"/>
      <c r="GAW118" s="230"/>
      <c r="GAX118" s="230"/>
      <c r="GAY118" s="230"/>
      <c r="GAZ118" s="230"/>
      <c r="GBA118" s="230"/>
      <c r="GBB118" s="230"/>
      <c r="GBC118" s="230"/>
      <c r="GBD118" s="230"/>
      <c r="GBE118" s="230"/>
      <c r="GBF118" s="230"/>
      <c r="GBG118" s="230"/>
      <c r="GBH118" s="230"/>
      <c r="GBI118" s="230"/>
      <c r="GBJ118" s="230"/>
      <c r="GBK118" s="230"/>
      <c r="GBL118" s="230"/>
      <c r="GBM118" s="230"/>
      <c r="GBN118" s="230"/>
      <c r="GBO118" s="230"/>
      <c r="GBP118" s="230"/>
      <c r="GBQ118" s="230"/>
      <c r="GBR118" s="230"/>
      <c r="GBS118" s="230"/>
      <c r="GBT118" s="230"/>
      <c r="GBU118" s="230"/>
      <c r="GBV118" s="230"/>
      <c r="GBW118" s="230"/>
      <c r="GBX118" s="230"/>
      <c r="GBY118" s="230"/>
      <c r="GBZ118" s="230"/>
      <c r="GCA118" s="230"/>
      <c r="GCB118" s="230"/>
      <c r="GCC118" s="230"/>
      <c r="GCD118" s="230"/>
      <c r="GCE118" s="230"/>
      <c r="GCF118" s="230"/>
      <c r="GCG118" s="230"/>
      <c r="GCH118" s="230"/>
      <c r="GCI118" s="230"/>
      <c r="GCJ118" s="230"/>
      <c r="GCK118" s="230"/>
      <c r="GCL118" s="230"/>
      <c r="GCM118" s="230"/>
      <c r="GCN118" s="230"/>
      <c r="GCO118" s="230"/>
      <c r="GCP118" s="230"/>
      <c r="GCQ118" s="230"/>
      <c r="GCR118" s="230"/>
      <c r="GCS118" s="230"/>
      <c r="GCT118" s="230"/>
      <c r="GCU118" s="230"/>
      <c r="GCV118" s="230"/>
      <c r="GCW118" s="230"/>
      <c r="GCX118" s="230"/>
      <c r="GCY118" s="230"/>
      <c r="GCZ118" s="230"/>
      <c r="GDA118" s="230"/>
      <c r="GDB118" s="230"/>
      <c r="GDC118" s="230"/>
      <c r="GDD118" s="230"/>
      <c r="GDE118" s="230"/>
      <c r="GDF118" s="230"/>
      <c r="GDG118" s="230"/>
      <c r="GDH118" s="230"/>
      <c r="GDI118" s="230"/>
      <c r="GDJ118" s="230"/>
      <c r="GDK118" s="230"/>
      <c r="GDL118" s="230"/>
      <c r="GDM118" s="230"/>
      <c r="GDN118" s="230"/>
      <c r="GDO118" s="230"/>
      <c r="GDP118" s="230"/>
      <c r="GDQ118" s="230"/>
      <c r="GDR118" s="230"/>
      <c r="GDS118" s="230"/>
      <c r="GDT118" s="230"/>
      <c r="GDU118" s="230"/>
      <c r="GDV118" s="230"/>
      <c r="GDW118" s="230"/>
      <c r="GDX118" s="230"/>
      <c r="GDY118" s="230"/>
      <c r="GDZ118" s="230"/>
      <c r="GEA118" s="230"/>
      <c r="GEB118" s="230"/>
      <c r="GEC118" s="230"/>
      <c r="GED118" s="230"/>
      <c r="GEE118" s="230"/>
      <c r="GEF118" s="230"/>
      <c r="GEG118" s="230"/>
      <c r="GEH118" s="230"/>
      <c r="GEI118" s="230"/>
      <c r="GEJ118" s="230"/>
      <c r="GEK118" s="230"/>
      <c r="GEL118" s="230"/>
      <c r="GEM118" s="230"/>
      <c r="GEN118" s="230"/>
      <c r="GEO118" s="230"/>
      <c r="GEP118" s="230"/>
      <c r="GEQ118" s="230"/>
      <c r="GER118" s="230"/>
      <c r="GES118" s="230"/>
      <c r="GET118" s="230"/>
      <c r="GEU118" s="230"/>
      <c r="GEV118" s="230"/>
      <c r="GEW118" s="230"/>
      <c r="GEX118" s="230"/>
      <c r="GEY118" s="230"/>
      <c r="GEZ118" s="230"/>
      <c r="GFA118" s="230"/>
      <c r="GFB118" s="230"/>
      <c r="GFC118" s="230"/>
      <c r="GFD118" s="230"/>
      <c r="GFE118" s="230"/>
      <c r="GFF118" s="230"/>
      <c r="GFG118" s="230"/>
      <c r="GFH118" s="230"/>
      <c r="GFI118" s="230"/>
      <c r="GFJ118" s="230"/>
      <c r="GFK118" s="230"/>
      <c r="GFL118" s="230"/>
      <c r="GFM118" s="230"/>
      <c r="GFN118" s="230"/>
      <c r="GFO118" s="230"/>
      <c r="GFP118" s="230"/>
      <c r="GFQ118" s="230"/>
      <c r="GFR118" s="230"/>
      <c r="GFS118" s="230"/>
      <c r="GFT118" s="230"/>
      <c r="GFU118" s="230"/>
      <c r="GFV118" s="230"/>
      <c r="GFW118" s="230"/>
      <c r="GFX118" s="230"/>
      <c r="GFY118" s="230"/>
      <c r="GFZ118" s="230"/>
      <c r="GGA118" s="230"/>
      <c r="GGB118" s="230"/>
      <c r="GGC118" s="230"/>
      <c r="GGD118" s="230"/>
      <c r="GGE118" s="230"/>
      <c r="GGF118" s="230"/>
      <c r="GGG118" s="230"/>
      <c r="GGH118" s="230"/>
      <c r="GGI118" s="230"/>
      <c r="GGJ118" s="230"/>
      <c r="GGK118" s="230"/>
      <c r="GGL118" s="230"/>
      <c r="GGM118" s="230"/>
      <c r="GGN118" s="230"/>
      <c r="GGO118" s="230"/>
      <c r="GGP118" s="230"/>
      <c r="GGQ118" s="230"/>
      <c r="GGR118" s="230"/>
      <c r="GGS118" s="230"/>
      <c r="GGT118" s="230"/>
      <c r="GGU118" s="230"/>
      <c r="GGV118" s="230"/>
      <c r="GGW118" s="230"/>
      <c r="GGX118" s="230"/>
      <c r="GGY118" s="230"/>
      <c r="GGZ118" s="230"/>
      <c r="GHA118" s="230"/>
      <c r="GHB118" s="230"/>
      <c r="GHC118" s="230"/>
      <c r="GHD118" s="230"/>
      <c r="GHE118" s="230"/>
      <c r="GHF118" s="230"/>
      <c r="GHG118" s="230"/>
      <c r="GHH118" s="230"/>
      <c r="GHI118" s="230"/>
      <c r="GHJ118" s="230"/>
      <c r="GHK118" s="230"/>
      <c r="GHL118" s="230"/>
      <c r="GHM118" s="230"/>
      <c r="GHN118" s="230"/>
      <c r="GHO118" s="230"/>
      <c r="GHP118" s="230"/>
      <c r="GHQ118" s="230"/>
      <c r="GHR118" s="230"/>
      <c r="GHS118" s="230"/>
      <c r="GHT118" s="230"/>
      <c r="GHU118" s="230"/>
      <c r="GHV118" s="230"/>
      <c r="GHW118" s="230"/>
      <c r="GHX118" s="230"/>
      <c r="GHY118" s="230"/>
      <c r="GHZ118" s="230"/>
      <c r="GIA118" s="230"/>
      <c r="GIB118" s="230"/>
      <c r="GIC118" s="230"/>
      <c r="GID118" s="230"/>
      <c r="GIE118" s="230"/>
      <c r="GIF118" s="230"/>
      <c r="GIG118" s="230"/>
      <c r="GIH118" s="230"/>
      <c r="GII118" s="230"/>
      <c r="GIJ118" s="230"/>
      <c r="GIK118" s="230"/>
      <c r="GIL118" s="230"/>
      <c r="GIM118" s="230"/>
      <c r="GIN118" s="230"/>
      <c r="GIO118" s="230"/>
      <c r="GIP118" s="230"/>
      <c r="GIQ118" s="230"/>
      <c r="GIR118" s="230"/>
      <c r="GIS118" s="230"/>
      <c r="GIT118" s="230"/>
      <c r="GIU118" s="230"/>
      <c r="GIV118" s="230"/>
      <c r="GIW118" s="230"/>
      <c r="GIX118" s="230"/>
      <c r="GIY118" s="230"/>
      <c r="GIZ118" s="230"/>
      <c r="GJA118" s="230"/>
      <c r="GJB118" s="230"/>
      <c r="GJC118" s="230"/>
      <c r="GJD118" s="230"/>
      <c r="GJE118" s="230"/>
      <c r="GJF118" s="230"/>
      <c r="GJG118" s="230"/>
      <c r="GJH118" s="230"/>
      <c r="GJI118" s="230"/>
      <c r="GJJ118" s="230"/>
      <c r="GJK118" s="230"/>
      <c r="GJL118" s="230"/>
      <c r="GJM118" s="230"/>
      <c r="GJN118" s="230"/>
      <c r="GJO118" s="230"/>
      <c r="GJP118" s="230"/>
      <c r="GJQ118" s="230"/>
      <c r="GJR118" s="230"/>
      <c r="GJS118" s="230"/>
      <c r="GJT118" s="230"/>
      <c r="GJU118" s="230"/>
      <c r="GJV118" s="230"/>
      <c r="GJW118" s="230"/>
      <c r="GJX118" s="230"/>
      <c r="GJY118" s="230"/>
      <c r="GJZ118" s="230"/>
      <c r="GKA118" s="230"/>
      <c r="GKB118" s="230"/>
      <c r="GKC118" s="230"/>
      <c r="GKD118" s="230"/>
      <c r="GKE118" s="230"/>
      <c r="GKF118" s="230"/>
      <c r="GKG118" s="230"/>
      <c r="GKH118" s="230"/>
      <c r="GKI118" s="230"/>
      <c r="GKJ118" s="230"/>
      <c r="GKK118" s="230"/>
      <c r="GKL118" s="230"/>
      <c r="GKM118" s="230"/>
      <c r="GKN118" s="230"/>
      <c r="GKO118" s="230"/>
      <c r="GKP118" s="230"/>
      <c r="GKQ118" s="230"/>
      <c r="GKR118" s="230"/>
      <c r="GKS118" s="230"/>
      <c r="GKT118" s="230"/>
      <c r="GKU118" s="230"/>
      <c r="GKV118" s="230"/>
      <c r="GKW118" s="230"/>
      <c r="GKX118" s="230"/>
      <c r="GKY118" s="230"/>
      <c r="GKZ118" s="230"/>
      <c r="GLA118" s="230"/>
      <c r="GLB118" s="230"/>
      <c r="GLC118" s="230"/>
      <c r="GLD118" s="230"/>
      <c r="GLE118" s="230"/>
      <c r="GLF118" s="230"/>
      <c r="GLG118" s="230"/>
      <c r="GLH118" s="230"/>
      <c r="GLI118" s="230"/>
      <c r="GLJ118" s="230"/>
      <c r="GLK118" s="230"/>
      <c r="GLL118" s="230"/>
      <c r="GLM118" s="230"/>
      <c r="GLN118" s="230"/>
      <c r="GLO118" s="230"/>
      <c r="GLP118" s="230"/>
      <c r="GLQ118" s="230"/>
      <c r="GLR118" s="230"/>
      <c r="GLS118" s="230"/>
      <c r="GLT118" s="230"/>
      <c r="GLU118" s="230"/>
      <c r="GLV118" s="230"/>
      <c r="GLW118" s="230"/>
      <c r="GLX118" s="230"/>
      <c r="GLY118" s="230"/>
      <c r="GLZ118" s="230"/>
      <c r="GMA118" s="230"/>
      <c r="GMB118" s="230"/>
      <c r="GMC118" s="230"/>
      <c r="GMD118" s="230"/>
      <c r="GME118" s="230"/>
      <c r="GMF118" s="230"/>
      <c r="GMG118" s="230"/>
      <c r="GMH118" s="230"/>
      <c r="GMI118" s="230"/>
      <c r="GMJ118" s="230"/>
      <c r="GMK118" s="230"/>
      <c r="GML118" s="230"/>
      <c r="GMM118" s="230"/>
      <c r="GMN118" s="230"/>
      <c r="GMO118" s="230"/>
      <c r="GMP118" s="230"/>
      <c r="GMQ118" s="230"/>
      <c r="GMR118" s="230"/>
      <c r="GMS118" s="230"/>
      <c r="GMT118" s="230"/>
      <c r="GMU118" s="230"/>
      <c r="GMV118" s="230"/>
      <c r="GMW118" s="230"/>
      <c r="GMX118" s="230"/>
      <c r="GMY118" s="230"/>
      <c r="GMZ118" s="230"/>
      <c r="GNA118" s="230"/>
      <c r="GNB118" s="230"/>
      <c r="GNC118" s="230"/>
      <c r="GND118" s="230"/>
      <c r="GNE118" s="230"/>
      <c r="GNF118" s="230"/>
      <c r="GNG118" s="230"/>
      <c r="GNH118" s="230"/>
      <c r="GNI118" s="230"/>
      <c r="GNJ118" s="230"/>
      <c r="GNK118" s="230"/>
      <c r="GNL118" s="230"/>
      <c r="GNM118" s="230"/>
      <c r="GNN118" s="230"/>
      <c r="GNO118" s="230"/>
      <c r="GNP118" s="230"/>
      <c r="GNQ118" s="230"/>
      <c r="GNR118" s="230"/>
      <c r="GNS118" s="230"/>
      <c r="GNT118" s="230"/>
      <c r="GNU118" s="230"/>
      <c r="GNV118" s="230"/>
      <c r="GNW118" s="230"/>
      <c r="GNX118" s="230"/>
      <c r="GNY118" s="230"/>
      <c r="GNZ118" s="230"/>
      <c r="GOA118" s="230"/>
      <c r="GOB118" s="230"/>
      <c r="GOC118" s="230"/>
      <c r="GOD118" s="230"/>
      <c r="GOE118" s="230"/>
      <c r="GOF118" s="230"/>
      <c r="GOG118" s="230"/>
      <c r="GOH118" s="230"/>
      <c r="GOI118" s="230"/>
      <c r="GOJ118" s="230"/>
      <c r="GOK118" s="230"/>
      <c r="GOL118" s="230"/>
      <c r="GOM118" s="230"/>
      <c r="GON118" s="230"/>
      <c r="GOO118" s="230"/>
      <c r="GOP118" s="230"/>
      <c r="GOQ118" s="230"/>
      <c r="GOR118" s="230"/>
      <c r="GOS118" s="230"/>
      <c r="GOT118" s="230"/>
      <c r="GOU118" s="230"/>
      <c r="GOV118" s="230"/>
      <c r="GOW118" s="230"/>
      <c r="GOX118" s="230"/>
      <c r="GOY118" s="230"/>
      <c r="GOZ118" s="230"/>
      <c r="GPA118" s="230"/>
      <c r="GPB118" s="230"/>
      <c r="GPC118" s="230"/>
      <c r="GPD118" s="230"/>
      <c r="GPE118" s="230"/>
      <c r="GPF118" s="230"/>
      <c r="GPG118" s="230"/>
      <c r="GPH118" s="230"/>
      <c r="GPI118" s="230"/>
      <c r="GPJ118" s="230"/>
      <c r="GPK118" s="230"/>
      <c r="GPL118" s="230"/>
      <c r="GPM118" s="230"/>
      <c r="GPN118" s="230"/>
      <c r="GPO118" s="230"/>
      <c r="GPP118" s="230"/>
      <c r="GPQ118" s="230"/>
      <c r="GPR118" s="230"/>
      <c r="GPS118" s="230"/>
      <c r="GPT118" s="230"/>
      <c r="GPU118" s="230"/>
      <c r="GPV118" s="230"/>
      <c r="GPW118" s="230"/>
      <c r="GPX118" s="230"/>
      <c r="GPY118" s="230"/>
      <c r="GPZ118" s="230"/>
      <c r="GQA118" s="230"/>
      <c r="GQB118" s="230"/>
      <c r="GQC118" s="230"/>
      <c r="GQD118" s="230"/>
      <c r="GQE118" s="230"/>
      <c r="GQF118" s="230"/>
      <c r="GQG118" s="230"/>
      <c r="GQH118" s="230"/>
      <c r="GQI118" s="230"/>
      <c r="GQJ118" s="230"/>
      <c r="GQK118" s="230"/>
      <c r="GQL118" s="230"/>
      <c r="GQM118" s="230"/>
      <c r="GQN118" s="230"/>
      <c r="GQO118" s="230"/>
      <c r="GQP118" s="230"/>
      <c r="GQQ118" s="230"/>
      <c r="GQR118" s="230"/>
      <c r="GQS118" s="230"/>
      <c r="GQT118" s="230"/>
      <c r="GQU118" s="230"/>
      <c r="GQV118" s="230"/>
      <c r="GQW118" s="230"/>
      <c r="GQX118" s="230"/>
      <c r="GQY118" s="230"/>
      <c r="GQZ118" s="230"/>
      <c r="GRA118" s="230"/>
      <c r="GRB118" s="230"/>
      <c r="GRC118" s="230"/>
      <c r="GRD118" s="230"/>
      <c r="GRE118" s="230"/>
      <c r="GRF118" s="230"/>
      <c r="GRG118" s="230"/>
      <c r="GRH118" s="230"/>
      <c r="GRI118" s="230"/>
      <c r="GRJ118" s="230"/>
      <c r="GRK118" s="230"/>
      <c r="GRL118" s="230"/>
      <c r="GRM118" s="230"/>
      <c r="GRN118" s="230"/>
      <c r="GRO118" s="230"/>
      <c r="GRP118" s="230"/>
      <c r="GRQ118" s="230"/>
      <c r="GRR118" s="230"/>
      <c r="GRS118" s="230"/>
      <c r="GRT118" s="230"/>
      <c r="GRU118" s="230"/>
      <c r="GRV118" s="230"/>
      <c r="GRW118" s="230"/>
      <c r="GRX118" s="230"/>
      <c r="GRY118" s="230"/>
      <c r="GRZ118" s="230"/>
      <c r="GSA118" s="230"/>
      <c r="GSB118" s="230"/>
      <c r="GSC118" s="230"/>
      <c r="GSD118" s="230"/>
      <c r="GSE118" s="230"/>
      <c r="GSF118" s="230"/>
      <c r="GSG118" s="230"/>
      <c r="GSH118" s="230"/>
      <c r="GSI118" s="230"/>
      <c r="GSJ118" s="230"/>
      <c r="GSK118" s="230"/>
      <c r="GSL118" s="230"/>
      <c r="GSM118" s="230"/>
      <c r="GSN118" s="230"/>
      <c r="GSO118" s="230"/>
      <c r="GSP118" s="230"/>
      <c r="GSQ118" s="230"/>
      <c r="GSR118" s="230"/>
      <c r="GSS118" s="230"/>
      <c r="GST118" s="230"/>
      <c r="GSU118" s="230"/>
      <c r="GSV118" s="230"/>
      <c r="GSW118" s="230"/>
      <c r="GSX118" s="230"/>
      <c r="GSY118" s="230"/>
      <c r="GSZ118" s="230"/>
      <c r="GTA118" s="230"/>
      <c r="GTB118" s="230"/>
      <c r="GTC118" s="230"/>
      <c r="GTD118" s="230"/>
      <c r="GTE118" s="230"/>
      <c r="GTF118" s="230"/>
      <c r="GTG118" s="230"/>
      <c r="GTH118" s="230"/>
      <c r="GTI118" s="230"/>
      <c r="GTJ118" s="230"/>
      <c r="GTK118" s="230"/>
      <c r="GTL118" s="230"/>
      <c r="GTM118" s="230"/>
      <c r="GTN118" s="230"/>
      <c r="GTO118" s="230"/>
      <c r="GTP118" s="230"/>
      <c r="GTQ118" s="230"/>
      <c r="GTR118" s="230"/>
      <c r="GTS118" s="230"/>
      <c r="GTT118" s="230"/>
      <c r="GTU118" s="230"/>
      <c r="GTV118" s="230"/>
      <c r="GTW118" s="230"/>
      <c r="GTX118" s="230"/>
      <c r="GTY118" s="230"/>
      <c r="GTZ118" s="230"/>
      <c r="GUA118" s="230"/>
      <c r="GUB118" s="230"/>
      <c r="GUC118" s="230"/>
      <c r="GUD118" s="230"/>
      <c r="GUE118" s="230"/>
      <c r="GUF118" s="230"/>
      <c r="GUG118" s="230"/>
      <c r="GUH118" s="230"/>
      <c r="GUI118" s="230"/>
      <c r="GUJ118" s="230"/>
      <c r="GUK118" s="230"/>
      <c r="GUL118" s="230"/>
      <c r="GUM118" s="230"/>
      <c r="GUN118" s="230"/>
      <c r="GUO118" s="230"/>
      <c r="GUP118" s="230"/>
      <c r="GUQ118" s="230"/>
      <c r="GUR118" s="230"/>
      <c r="GUS118" s="230"/>
      <c r="GUT118" s="230"/>
      <c r="GUU118" s="230"/>
      <c r="GUV118" s="230"/>
      <c r="GUW118" s="230"/>
      <c r="GUX118" s="230"/>
      <c r="GUY118" s="230"/>
      <c r="GUZ118" s="230"/>
      <c r="GVA118" s="230"/>
      <c r="GVB118" s="230"/>
      <c r="GVC118" s="230"/>
      <c r="GVD118" s="230"/>
      <c r="GVE118" s="230"/>
      <c r="GVF118" s="230"/>
      <c r="GVG118" s="230"/>
      <c r="GVH118" s="230"/>
      <c r="GVI118" s="230"/>
      <c r="GVJ118" s="230"/>
      <c r="GVK118" s="230"/>
      <c r="GVL118" s="230"/>
      <c r="GVM118" s="230"/>
      <c r="GVN118" s="230"/>
      <c r="GVO118" s="230"/>
      <c r="GVP118" s="230"/>
      <c r="GVQ118" s="230"/>
      <c r="GVR118" s="230"/>
      <c r="GVS118" s="230"/>
      <c r="GVT118" s="230"/>
      <c r="GVU118" s="230"/>
      <c r="GVV118" s="230"/>
      <c r="GVW118" s="230"/>
      <c r="GVX118" s="230"/>
      <c r="GVY118" s="230"/>
      <c r="GVZ118" s="230"/>
      <c r="GWA118" s="230"/>
      <c r="GWB118" s="230"/>
      <c r="GWC118" s="230"/>
      <c r="GWD118" s="230"/>
      <c r="GWE118" s="230"/>
      <c r="GWF118" s="230"/>
      <c r="GWG118" s="230"/>
      <c r="GWH118" s="230"/>
      <c r="GWI118" s="230"/>
      <c r="GWJ118" s="230"/>
      <c r="GWK118" s="230"/>
      <c r="GWL118" s="230"/>
      <c r="GWM118" s="230"/>
      <c r="GWN118" s="230"/>
      <c r="GWO118" s="230"/>
      <c r="GWP118" s="230"/>
      <c r="GWQ118" s="230"/>
      <c r="GWR118" s="230"/>
      <c r="GWS118" s="230"/>
      <c r="GWT118" s="230"/>
      <c r="GWU118" s="230"/>
      <c r="GWV118" s="230"/>
      <c r="GWW118" s="230"/>
      <c r="GWX118" s="230"/>
      <c r="GWY118" s="230"/>
      <c r="GWZ118" s="230"/>
      <c r="GXA118" s="230"/>
      <c r="GXB118" s="230"/>
      <c r="GXC118" s="230"/>
      <c r="GXD118" s="230"/>
      <c r="GXE118" s="230"/>
      <c r="GXF118" s="230"/>
      <c r="GXG118" s="230"/>
      <c r="GXH118" s="230"/>
      <c r="GXI118" s="230"/>
      <c r="GXJ118" s="230"/>
      <c r="GXK118" s="230"/>
      <c r="GXL118" s="230"/>
      <c r="GXM118" s="230"/>
      <c r="GXN118" s="230"/>
      <c r="GXO118" s="230"/>
      <c r="GXP118" s="230"/>
      <c r="GXQ118" s="230"/>
      <c r="GXR118" s="230"/>
      <c r="GXS118" s="230"/>
      <c r="GXT118" s="230"/>
      <c r="GXU118" s="230"/>
      <c r="GXV118" s="230"/>
      <c r="GXW118" s="230"/>
      <c r="GXX118" s="230"/>
      <c r="GXY118" s="230"/>
      <c r="GXZ118" s="230"/>
      <c r="GYA118" s="230"/>
      <c r="GYB118" s="230"/>
      <c r="GYC118" s="230"/>
      <c r="GYD118" s="230"/>
      <c r="GYE118" s="230"/>
      <c r="GYF118" s="230"/>
      <c r="GYG118" s="230"/>
      <c r="GYH118" s="230"/>
      <c r="GYI118" s="230"/>
      <c r="GYJ118" s="230"/>
      <c r="GYK118" s="230"/>
      <c r="GYL118" s="230"/>
      <c r="GYM118" s="230"/>
      <c r="GYN118" s="230"/>
      <c r="GYO118" s="230"/>
      <c r="GYP118" s="230"/>
      <c r="GYQ118" s="230"/>
      <c r="GYR118" s="230"/>
      <c r="GYS118" s="230"/>
      <c r="GYT118" s="230"/>
      <c r="GYU118" s="230"/>
      <c r="GYV118" s="230"/>
      <c r="GYW118" s="230"/>
      <c r="GYX118" s="230"/>
      <c r="GYY118" s="230"/>
      <c r="GYZ118" s="230"/>
      <c r="GZA118" s="230"/>
      <c r="GZB118" s="230"/>
      <c r="GZC118" s="230"/>
      <c r="GZD118" s="230"/>
      <c r="GZE118" s="230"/>
      <c r="GZF118" s="230"/>
      <c r="GZG118" s="230"/>
      <c r="GZH118" s="230"/>
      <c r="GZI118" s="230"/>
      <c r="GZJ118" s="230"/>
      <c r="GZK118" s="230"/>
      <c r="GZL118" s="230"/>
      <c r="GZM118" s="230"/>
      <c r="GZN118" s="230"/>
      <c r="GZO118" s="230"/>
      <c r="GZP118" s="230"/>
      <c r="GZQ118" s="230"/>
      <c r="GZR118" s="230"/>
      <c r="GZS118" s="230"/>
      <c r="GZT118" s="230"/>
      <c r="GZU118" s="230"/>
      <c r="GZV118" s="230"/>
      <c r="GZW118" s="230"/>
      <c r="GZX118" s="230"/>
      <c r="GZY118" s="230"/>
      <c r="GZZ118" s="230"/>
      <c r="HAA118" s="230"/>
      <c r="HAB118" s="230"/>
      <c r="HAC118" s="230"/>
      <c r="HAD118" s="230"/>
      <c r="HAE118" s="230"/>
      <c r="HAF118" s="230"/>
      <c r="HAG118" s="230"/>
      <c r="HAH118" s="230"/>
      <c r="HAI118" s="230"/>
      <c r="HAJ118" s="230"/>
      <c r="HAK118" s="230"/>
      <c r="HAL118" s="230"/>
      <c r="HAM118" s="230"/>
      <c r="HAN118" s="230"/>
      <c r="HAO118" s="230"/>
      <c r="HAP118" s="230"/>
      <c r="HAQ118" s="230"/>
      <c r="HAR118" s="230"/>
      <c r="HAS118" s="230"/>
      <c r="HAT118" s="230"/>
      <c r="HAU118" s="230"/>
      <c r="HAV118" s="230"/>
      <c r="HAW118" s="230"/>
      <c r="HAX118" s="230"/>
      <c r="HAY118" s="230"/>
      <c r="HAZ118" s="230"/>
      <c r="HBA118" s="230"/>
      <c r="HBB118" s="230"/>
      <c r="HBC118" s="230"/>
      <c r="HBD118" s="230"/>
      <c r="HBE118" s="230"/>
      <c r="HBF118" s="230"/>
      <c r="HBG118" s="230"/>
      <c r="HBH118" s="230"/>
      <c r="HBI118" s="230"/>
      <c r="HBJ118" s="230"/>
      <c r="HBK118" s="230"/>
      <c r="HBL118" s="230"/>
      <c r="HBM118" s="230"/>
      <c r="HBN118" s="230"/>
      <c r="HBO118" s="230"/>
      <c r="HBP118" s="230"/>
      <c r="HBQ118" s="230"/>
      <c r="HBR118" s="230"/>
      <c r="HBS118" s="230"/>
      <c r="HBT118" s="230"/>
      <c r="HBU118" s="230"/>
      <c r="HBV118" s="230"/>
      <c r="HBW118" s="230"/>
      <c r="HBX118" s="230"/>
      <c r="HBY118" s="230"/>
      <c r="HBZ118" s="230"/>
      <c r="HCA118" s="230"/>
      <c r="HCB118" s="230"/>
      <c r="HCC118" s="230"/>
      <c r="HCD118" s="230"/>
      <c r="HCE118" s="230"/>
      <c r="HCF118" s="230"/>
      <c r="HCG118" s="230"/>
      <c r="HCH118" s="230"/>
      <c r="HCI118" s="230"/>
      <c r="HCJ118" s="230"/>
      <c r="HCK118" s="230"/>
      <c r="HCL118" s="230"/>
      <c r="HCM118" s="230"/>
      <c r="HCN118" s="230"/>
      <c r="HCO118" s="230"/>
      <c r="HCP118" s="230"/>
      <c r="HCQ118" s="230"/>
      <c r="HCR118" s="230"/>
      <c r="HCS118" s="230"/>
      <c r="HCT118" s="230"/>
      <c r="HCU118" s="230"/>
      <c r="HCV118" s="230"/>
      <c r="HCW118" s="230"/>
      <c r="HCX118" s="230"/>
      <c r="HCY118" s="230"/>
      <c r="HCZ118" s="230"/>
      <c r="HDA118" s="230"/>
      <c r="HDB118" s="230"/>
      <c r="HDC118" s="230"/>
      <c r="HDD118" s="230"/>
      <c r="HDE118" s="230"/>
      <c r="HDF118" s="230"/>
      <c r="HDG118" s="230"/>
      <c r="HDH118" s="230"/>
      <c r="HDI118" s="230"/>
      <c r="HDJ118" s="230"/>
      <c r="HDK118" s="230"/>
      <c r="HDL118" s="230"/>
      <c r="HDM118" s="230"/>
      <c r="HDN118" s="230"/>
      <c r="HDO118" s="230"/>
      <c r="HDP118" s="230"/>
      <c r="HDQ118" s="230"/>
      <c r="HDR118" s="230"/>
      <c r="HDS118" s="230"/>
      <c r="HDT118" s="230"/>
      <c r="HDU118" s="230"/>
      <c r="HDV118" s="230"/>
      <c r="HDW118" s="230"/>
      <c r="HDX118" s="230"/>
      <c r="HDY118" s="230"/>
      <c r="HDZ118" s="230"/>
      <c r="HEA118" s="230"/>
      <c r="HEB118" s="230"/>
      <c r="HEC118" s="230"/>
      <c r="HED118" s="230"/>
      <c r="HEE118" s="230"/>
      <c r="HEF118" s="230"/>
      <c r="HEG118" s="230"/>
      <c r="HEH118" s="230"/>
      <c r="HEI118" s="230"/>
      <c r="HEJ118" s="230"/>
      <c r="HEK118" s="230"/>
      <c r="HEL118" s="230"/>
      <c r="HEM118" s="230"/>
      <c r="HEN118" s="230"/>
      <c r="HEO118" s="230"/>
      <c r="HEP118" s="230"/>
      <c r="HEQ118" s="230"/>
      <c r="HER118" s="230"/>
      <c r="HES118" s="230"/>
      <c r="HET118" s="230"/>
      <c r="HEU118" s="230"/>
      <c r="HEV118" s="230"/>
      <c r="HEW118" s="230"/>
      <c r="HEX118" s="230"/>
      <c r="HEY118" s="230"/>
      <c r="HEZ118" s="230"/>
      <c r="HFA118" s="230"/>
      <c r="HFB118" s="230"/>
      <c r="HFC118" s="230"/>
      <c r="HFD118" s="230"/>
      <c r="HFE118" s="230"/>
      <c r="HFF118" s="230"/>
      <c r="HFG118" s="230"/>
      <c r="HFH118" s="230"/>
      <c r="HFI118" s="230"/>
      <c r="HFJ118" s="230"/>
      <c r="HFK118" s="230"/>
      <c r="HFL118" s="230"/>
      <c r="HFM118" s="230"/>
      <c r="HFN118" s="230"/>
      <c r="HFO118" s="230"/>
      <c r="HFP118" s="230"/>
      <c r="HFQ118" s="230"/>
      <c r="HFR118" s="230"/>
      <c r="HFS118" s="230"/>
      <c r="HFT118" s="230"/>
      <c r="HFU118" s="230"/>
      <c r="HFV118" s="230"/>
      <c r="HFW118" s="230"/>
      <c r="HFX118" s="230"/>
      <c r="HFY118" s="230"/>
      <c r="HFZ118" s="230"/>
      <c r="HGA118" s="230"/>
      <c r="HGB118" s="230"/>
      <c r="HGC118" s="230"/>
      <c r="HGD118" s="230"/>
      <c r="HGE118" s="230"/>
      <c r="HGF118" s="230"/>
      <c r="HGG118" s="230"/>
      <c r="HGH118" s="230"/>
      <c r="HGI118" s="230"/>
      <c r="HGJ118" s="230"/>
      <c r="HGK118" s="230"/>
      <c r="HGL118" s="230"/>
      <c r="HGM118" s="230"/>
      <c r="HGN118" s="230"/>
      <c r="HGO118" s="230"/>
      <c r="HGP118" s="230"/>
      <c r="HGQ118" s="230"/>
      <c r="HGR118" s="230"/>
      <c r="HGS118" s="230"/>
      <c r="HGT118" s="230"/>
      <c r="HGU118" s="230"/>
      <c r="HGV118" s="230"/>
      <c r="HGW118" s="230"/>
      <c r="HGX118" s="230"/>
      <c r="HGY118" s="230"/>
      <c r="HGZ118" s="230"/>
      <c r="HHA118" s="230"/>
      <c r="HHB118" s="230"/>
      <c r="HHC118" s="230"/>
      <c r="HHD118" s="230"/>
      <c r="HHE118" s="230"/>
      <c r="HHF118" s="230"/>
      <c r="HHG118" s="230"/>
      <c r="HHH118" s="230"/>
      <c r="HHI118" s="230"/>
      <c r="HHJ118" s="230"/>
      <c r="HHK118" s="230"/>
      <c r="HHL118" s="230"/>
      <c r="HHM118" s="230"/>
      <c r="HHN118" s="230"/>
      <c r="HHO118" s="230"/>
      <c r="HHP118" s="230"/>
      <c r="HHQ118" s="230"/>
      <c r="HHR118" s="230"/>
      <c r="HHS118" s="230"/>
      <c r="HHT118" s="230"/>
      <c r="HHU118" s="230"/>
      <c r="HHV118" s="230"/>
      <c r="HHW118" s="230"/>
      <c r="HHX118" s="230"/>
      <c r="HHY118" s="230"/>
      <c r="HHZ118" s="230"/>
      <c r="HIA118" s="230"/>
      <c r="HIB118" s="230"/>
      <c r="HIC118" s="230"/>
      <c r="HID118" s="230"/>
      <c r="HIE118" s="230"/>
      <c r="HIF118" s="230"/>
      <c r="HIG118" s="230"/>
      <c r="HIH118" s="230"/>
      <c r="HII118" s="230"/>
      <c r="HIJ118" s="230"/>
      <c r="HIK118" s="230"/>
      <c r="HIL118" s="230"/>
      <c r="HIM118" s="230"/>
      <c r="HIN118" s="230"/>
      <c r="HIO118" s="230"/>
      <c r="HIP118" s="230"/>
      <c r="HIQ118" s="230"/>
      <c r="HIR118" s="230"/>
      <c r="HIS118" s="230"/>
      <c r="HIT118" s="230"/>
      <c r="HIU118" s="230"/>
      <c r="HIV118" s="230"/>
      <c r="HIW118" s="230"/>
      <c r="HIX118" s="230"/>
      <c r="HIY118" s="230"/>
      <c r="HIZ118" s="230"/>
      <c r="HJA118" s="230"/>
      <c r="HJB118" s="230"/>
      <c r="HJC118" s="230"/>
      <c r="HJD118" s="230"/>
      <c r="HJE118" s="230"/>
      <c r="HJF118" s="230"/>
      <c r="HJG118" s="230"/>
      <c r="HJH118" s="230"/>
      <c r="HJI118" s="230"/>
      <c r="HJJ118" s="230"/>
      <c r="HJK118" s="230"/>
      <c r="HJL118" s="230"/>
      <c r="HJM118" s="230"/>
      <c r="HJN118" s="230"/>
      <c r="HJO118" s="230"/>
      <c r="HJP118" s="230"/>
      <c r="HJQ118" s="230"/>
      <c r="HJR118" s="230"/>
      <c r="HJS118" s="230"/>
      <c r="HJT118" s="230"/>
      <c r="HJU118" s="230"/>
      <c r="HJV118" s="230"/>
      <c r="HJW118" s="230"/>
      <c r="HJX118" s="230"/>
      <c r="HJY118" s="230"/>
      <c r="HJZ118" s="230"/>
      <c r="HKA118" s="230"/>
      <c r="HKB118" s="230"/>
      <c r="HKC118" s="230"/>
      <c r="HKD118" s="230"/>
      <c r="HKE118" s="230"/>
      <c r="HKF118" s="230"/>
      <c r="HKG118" s="230"/>
      <c r="HKH118" s="230"/>
      <c r="HKI118" s="230"/>
      <c r="HKJ118" s="230"/>
      <c r="HKK118" s="230"/>
      <c r="HKL118" s="230"/>
      <c r="HKM118" s="230"/>
      <c r="HKN118" s="230"/>
      <c r="HKO118" s="230"/>
      <c r="HKP118" s="230"/>
      <c r="HKQ118" s="230"/>
      <c r="HKR118" s="230"/>
      <c r="HKS118" s="230"/>
      <c r="HKT118" s="230"/>
      <c r="HKU118" s="230"/>
      <c r="HKV118" s="230"/>
      <c r="HKW118" s="230"/>
      <c r="HKX118" s="230"/>
      <c r="HKY118" s="230"/>
      <c r="HKZ118" s="230"/>
      <c r="HLA118" s="230"/>
      <c r="HLB118" s="230"/>
      <c r="HLC118" s="230"/>
      <c r="HLD118" s="230"/>
      <c r="HLE118" s="230"/>
      <c r="HLF118" s="230"/>
      <c r="HLG118" s="230"/>
      <c r="HLH118" s="230"/>
      <c r="HLI118" s="230"/>
      <c r="HLJ118" s="230"/>
      <c r="HLK118" s="230"/>
      <c r="HLL118" s="230"/>
      <c r="HLM118" s="230"/>
      <c r="HLN118" s="230"/>
      <c r="HLO118" s="230"/>
      <c r="HLP118" s="230"/>
      <c r="HLQ118" s="230"/>
      <c r="HLR118" s="230"/>
      <c r="HLS118" s="230"/>
      <c r="HLT118" s="230"/>
      <c r="HLU118" s="230"/>
      <c r="HLV118" s="230"/>
      <c r="HLW118" s="230"/>
      <c r="HLX118" s="230"/>
      <c r="HLY118" s="230"/>
      <c r="HLZ118" s="230"/>
      <c r="HMA118" s="230"/>
      <c r="HMB118" s="230"/>
      <c r="HMC118" s="230"/>
      <c r="HMD118" s="230"/>
      <c r="HME118" s="230"/>
      <c r="HMF118" s="230"/>
      <c r="HMG118" s="230"/>
      <c r="HMH118" s="230"/>
      <c r="HMI118" s="230"/>
      <c r="HMJ118" s="230"/>
      <c r="HMK118" s="230"/>
      <c r="HML118" s="230"/>
      <c r="HMM118" s="230"/>
      <c r="HMN118" s="230"/>
      <c r="HMO118" s="230"/>
      <c r="HMP118" s="230"/>
      <c r="HMQ118" s="230"/>
      <c r="HMR118" s="230"/>
      <c r="HMS118" s="230"/>
      <c r="HMT118" s="230"/>
      <c r="HMU118" s="230"/>
      <c r="HMV118" s="230"/>
      <c r="HMW118" s="230"/>
      <c r="HMX118" s="230"/>
      <c r="HMY118" s="230"/>
      <c r="HMZ118" s="230"/>
      <c r="HNA118" s="230"/>
      <c r="HNB118" s="230"/>
      <c r="HNC118" s="230"/>
      <c r="HND118" s="230"/>
      <c r="HNE118" s="230"/>
      <c r="HNF118" s="230"/>
      <c r="HNG118" s="230"/>
      <c r="HNH118" s="230"/>
      <c r="HNI118" s="230"/>
      <c r="HNJ118" s="230"/>
      <c r="HNK118" s="230"/>
      <c r="HNL118" s="230"/>
      <c r="HNM118" s="230"/>
      <c r="HNN118" s="230"/>
      <c r="HNO118" s="230"/>
      <c r="HNP118" s="230"/>
      <c r="HNQ118" s="230"/>
      <c r="HNR118" s="230"/>
      <c r="HNS118" s="230"/>
      <c r="HNT118" s="230"/>
      <c r="HNU118" s="230"/>
      <c r="HNV118" s="230"/>
      <c r="HNW118" s="230"/>
      <c r="HNX118" s="230"/>
      <c r="HNY118" s="230"/>
      <c r="HNZ118" s="230"/>
      <c r="HOA118" s="230"/>
      <c r="HOB118" s="230"/>
      <c r="HOC118" s="230"/>
      <c r="HOD118" s="230"/>
      <c r="HOE118" s="230"/>
      <c r="HOF118" s="230"/>
      <c r="HOG118" s="230"/>
      <c r="HOH118" s="230"/>
      <c r="HOI118" s="230"/>
      <c r="HOJ118" s="230"/>
      <c r="HOK118" s="230"/>
      <c r="HOL118" s="230"/>
      <c r="HOM118" s="230"/>
      <c r="HON118" s="230"/>
      <c r="HOO118" s="230"/>
      <c r="HOP118" s="230"/>
      <c r="HOQ118" s="230"/>
      <c r="HOR118" s="230"/>
      <c r="HOS118" s="230"/>
      <c r="HOT118" s="230"/>
      <c r="HOU118" s="230"/>
      <c r="HOV118" s="230"/>
      <c r="HOW118" s="230"/>
      <c r="HOX118" s="230"/>
      <c r="HOY118" s="230"/>
      <c r="HOZ118" s="230"/>
      <c r="HPA118" s="230"/>
      <c r="HPB118" s="230"/>
      <c r="HPC118" s="230"/>
      <c r="HPD118" s="230"/>
      <c r="HPE118" s="230"/>
      <c r="HPF118" s="230"/>
      <c r="HPG118" s="230"/>
      <c r="HPH118" s="230"/>
      <c r="HPI118" s="230"/>
      <c r="HPJ118" s="230"/>
      <c r="HPK118" s="230"/>
      <c r="HPL118" s="230"/>
      <c r="HPM118" s="230"/>
      <c r="HPN118" s="230"/>
      <c r="HPO118" s="230"/>
      <c r="HPP118" s="230"/>
      <c r="HPQ118" s="230"/>
      <c r="HPR118" s="230"/>
      <c r="HPS118" s="230"/>
      <c r="HPT118" s="230"/>
      <c r="HPU118" s="230"/>
      <c r="HPV118" s="230"/>
      <c r="HPW118" s="230"/>
      <c r="HPX118" s="230"/>
      <c r="HPY118" s="230"/>
      <c r="HPZ118" s="230"/>
      <c r="HQA118" s="230"/>
      <c r="HQB118" s="230"/>
      <c r="HQC118" s="230"/>
      <c r="HQD118" s="230"/>
      <c r="HQE118" s="230"/>
      <c r="HQF118" s="230"/>
      <c r="HQG118" s="230"/>
      <c r="HQH118" s="230"/>
      <c r="HQI118" s="230"/>
      <c r="HQJ118" s="230"/>
      <c r="HQK118" s="230"/>
      <c r="HQL118" s="230"/>
      <c r="HQM118" s="230"/>
      <c r="HQN118" s="230"/>
      <c r="HQO118" s="230"/>
      <c r="HQP118" s="230"/>
      <c r="HQQ118" s="230"/>
      <c r="HQR118" s="230"/>
      <c r="HQS118" s="230"/>
      <c r="HQT118" s="230"/>
      <c r="HQU118" s="230"/>
      <c r="HQV118" s="230"/>
      <c r="HQW118" s="230"/>
      <c r="HQX118" s="230"/>
      <c r="HQY118" s="230"/>
      <c r="HQZ118" s="230"/>
      <c r="HRA118" s="230"/>
      <c r="HRB118" s="230"/>
      <c r="HRC118" s="230"/>
      <c r="HRD118" s="230"/>
      <c r="HRE118" s="230"/>
      <c r="HRF118" s="230"/>
      <c r="HRG118" s="230"/>
      <c r="HRH118" s="230"/>
      <c r="HRI118" s="230"/>
      <c r="HRJ118" s="230"/>
      <c r="HRK118" s="230"/>
      <c r="HRL118" s="230"/>
      <c r="HRM118" s="230"/>
      <c r="HRN118" s="230"/>
      <c r="HRO118" s="230"/>
      <c r="HRP118" s="230"/>
      <c r="HRQ118" s="230"/>
      <c r="HRR118" s="230"/>
      <c r="HRS118" s="230"/>
      <c r="HRT118" s="230"/>
      <c r="HRU118" s="230"/>
      <c r="HRV118" s="230"/>
      <c r="HRW118" s="230"/>
      <c r="HRX118" s="230"/>
      <c r="HRY118" s="230"/>
      <c r="HRZ118" s="230"/>
      <c r="HSA118" s="230"/>
      <c r="HSB118" s="230"/>
      <c r="HSC118" s="230"/>
      <c r="HSD118" s="230"/>
      <c r="HSE118" s="230"/>
      <c r="HSF118" s="230"/>
      <c r="HSG118" s="230"/>
      <c r="HSH118" s="230"/>
      <c r="HSI118" s="230"/>
      <c r="HSJ118" s="230"/>
      <c r="HSK118" s="230"/>
      <c r="HSL118" s="230"/>
      <c r="HSM118" s="230"/>
      <c r="HSN118" s="230"/>
      <c r="HSO118" s="230"/>
      <c r="HSP118" s="230"/>
      <c r="HSQ118" s="230"/>
      <c r="HSR118" s="230"/>
      <c r="HSS118" s="230"/>
      <c r="HST118" s="230"/>
      <c r="HSU118" s="230"/>
      <c r="HSV118" s="230"/>
      <c r="HSW118" s="230"/>
      <c r="HSX118" s="230"/>
      <c r="HSY118" s="230"/>
      <c r="HSZ118" s="230"/>
      <c r="HTA118" s="230"/>
      <c r="HTB118" s="230"/>
      <c r="HTC118" s="230"/>
      <c r="HTD118" s="230"/>
      <c r="HTE118" s="230"/>
      <c r="HTF118" s="230"/>
      <c r="HTG118" s="230"/>
      <c r="HTH118" s="230"/>
      <c r="HTI118" s="230"/>
      <c r="HTJ118" s="230"/>
      <c r="HTK118" s="230"/>
      <c r="HTL118" s="230"/>
      <c r="HTM118" s="230"/>
      <c r="HTN118" s="230"/>
      <c r="HTO118" s="230"/>
      <c r="HTP118" s="230"/>
      <c r="HTQ118" s="230"/>
      <c r="HTR118" s="230"/>
      <c r="HTS118" s="230"/>
      <c r="HTT118" s="230"/>
      <c r="HTU118" s="230"/>
      <c r="HTV118" s="230"/>
      <c r="HTW118" s="230"/>
      <c r="HTX118" s="230"/>
      <c r="HTY118" s="230"/>
      <c r="HTZ118" s="230"/>
      <c r="HUA118" s="230"/>
      <c r="HUB118" s="230"/>
      <c r="HUC118" s="230"/>
      <c r="HUD118" s="230"/>
      <c r="HUE118" s="230"/>
      <c r="HUF118" s="230"/>
      <c r="HUG118" s="230"/>
      <c r="HUH118" s="230"/>
      <c r="HUI118" s="230"/>
      <c r="HUJ118" s="230"/>
      <c r="HUK118" s="230"/>
      <c r="HUL118" s="230"/>
      <c r="HUM118" s="230"/>
      <c r="HUN118" s="230"/>
      <c r="HUO118" s="230"/>
      <c r="HUP118" s="230"/>
      <c r="HUQ118" s="230"/>
      <c r="HUR118" s="230"/>
      <c r="HUS118" s="230"/>
      <c r="HUT118" s="230"/>
      <c r="HUU118" s="230"/>
      <c r="HUV118" s="230"/>
      <c r="HUW118" s="230"/>
      <c r="HUX118" s="230"/>
      <c r="HUY118" s="230"/>
      <c r="HUZ118" s="230"/>
      <c r="HVA118" s="230"/>
      <c r="HVB118" s="230"/>
      <c r="HVC118" s="230"/>
      <c r="HVD118" s="230"/>
      <c r="HVE118" s="230"/>
      <c r="HVF118" s="230"/>
      <c r="HVG118" s="230"/>
      <c r="HVH118" s="230"/>
      <c r="HVI118" s="230"/>
      <c r="HVJ118" s="230"/>
      <c r="HVK118" s="230"/>
      <c r="HVL118" s="230"/>
      <c r="HVM118" s="230"/>
      <c r="HVN118" s="230"/>
      <c r="HVO118" s="230"/>
      <c r="HVP118" s="230"/>
      <c r="HVQ118" s="230"/>
      <c r="HVR118" s="230"/>
      <c r="HVS118" s="230"/>
      <c r="HVT118" s="230"/>
      <c r="HVU118" s="230"/>
      <c r="HVV118" s="230"/>
      <c r="HVW118" s="230"/>
      <c r="HVX118" s="230"/>
      <c r="HVY118" s="230"/>
      <c r="HVZ118" s="230"/>
      <c r="HWA118" s="230"/>
      <c r="HWB118" s="230"/>
      <c r="HWC118" s="230"/>
      <c r="HWD118" s="230"/>
      <c r="HWE118" s="230"/>
      <c r="HWF118" s="230"/>
      <c r="HWG118" s="230"/>
      <c r="HWH118" s="230"/>
      <c r="HWI118" s="230"/>
      <c r="HWJ118" s="230"/>
      <c r="HWK118" s="230"/>
      <c r="HWL118" s="230"/>
      <c r="HWM118" s="230"/>
      <c r="HWN118" s="230"/>
      <c r="HWO118" s="230"/>
      <c r="HWP118" s="230"/>
      <c r="HWQ118" s="230"/>
      <c r="HWR118" s="230"/>
      <c r="HWS118" s="230"/>
      <c r="HWT118" s="230"/>
      <c r="HWU118" s="230"/>
      <c r="HWV118" s="230"/>
      <c r="HWW118" s="230"/>
      <c r="HWX118" s="230"/>
      <c r="HWY118" s="230"/>
      <c r="HWZ118" s="230"/>
      <c r="HXA118" s="230"/>
      <c r="HXB118" s="230"/>
      <c r="HXC118" s="230"/>
      <c r="HXD118" s="230"/>
      <c r="HXE118" s="230"/>
      <c r="HXF118" s="230"/>
      <c r="HXG118" s="230"/>
      <c r="HXH118" s="230"/>
      <c r="HXI118" s="230"/>
      <c r="HXJ118" s="230"/>
      <c r="HXK118" s="230"/>
      <c r="HXL118" s="230"/>
      <c r="HXM118" s="230"/>
      <c r="HXN118" s="230"/>
      <c r="HXO118" s="230"/>
      <c r="HXP118" s="230"/>
      <c r="HXQ118" s="230"/>
      <c r="HXR118" s="230"/>
      <c r="HXS118" s="230"/>
      <c r="HXT118" s="230"/>
      <c r="HXU118" s="230"/>
      <c r="HXV118" s="230"/>
      <c r="HXW118" s="230"/>
      <c r="HXX118" s="230"/>
      <c r="HXY118" s="230"/>
      <c r="HXZ118" s="230"/>
      <c r="HYA118" s="230"/>
      <c r="HYB118" s="230"/>
      <c r="HYC118" s="230"/>
      <c r="HYD118" s="230"/>
      <c r="HYE118" s="230"/>
      <c r="HYF118" s="230"/>
      <c r="HYG118" s="230"/>
      <c r="HYH118" s="230"/>
      <c r="HYI118" s="230"/>
      <c r="HYJ118" s="230"/>
      <c r="HYK118" s="230"/>
      <c r="HYL118" s="230"/>
      <c r="HYM118" s="230"/>
      <c r="HYN118" s="230"/>
      <c r="HYO118" s="230"/>
      <c r="HYP118" s="230"/>
      <c r="HYQ118" s="230"/>
      <c r="HYR118" s="230"/>
      <c r="HYS118" s="230"/>
      <c r="HYT118" s="230"/>
      <c r="HYU118" s="230"/>
      <c r="HYV118" s="230"/>
      <c r="HYW118" s="230"/>
      <c r="HYX118" s="230"/>
      <c r="HYY118" s="230"/>
      <c r="HYZ118" s="230"/>
      <c r="HZA118" s="230"/>
      <c r="HZB118" s="230"/>
      <c r="HZC118" s="230"/>
      <c r="HZD118" s="230"/>
      <c r="HZE118" s="230"/>
      <c r="HZF118" s="230"/>
      <c r="HZG118" s="230"/>
      <c r="HZH118" s="230"/>
      <c r="HZI118" s="230"/>
      <c r="HZJ118" s="230"/>
      <c r="HZK118" s="230"/>
      <c r="HZL118" s="230"/>
      <c r="HZM118" s="230"/>
      <c r="HZN118" s="230"/>
      <c r="HZO118" s="230"/>
      <c r="HZP118" s="230"/>
      <c r="HZQ118" s="230"/>
      <c r="HZR118" s="230"/>
      <c r="HZS118" s="230"/>
      <c r="HZT118" s="230"/>
      <c r="HZU118" s="230"/>
      <c r="HZV118" s="230"/>
      <c r="HZW118" s="230"/>
      <c r="HZX118" s="230"/>
      <c r="HZY118" s="230"/>
      <c r="HZZ118" s="230"/>
      <c r="IAA118" s="230"/>
      <c r="IAB118" s="230"/>
      <c r="IAC118" s="230"/>
      <c r="IAD118" s="230"/>
      <c r="IAE118" s="230"/>
      <c r="IAF118" s="230"/>
      <c r="IAG118" s="230"/>
      <c r="IAH118" s="230"/>
      <c r="IAI118" s="230"/>
      <c r="IAJ118" s="230"/>
      <c r="IAK118" s="230"/>
      <c r="IAL118" s="230"/>
      <c r="IAM118" s="230"/>
      <c r="IAN118" s="230"/>
      <c r="IAO118" s="230"/>
      <c r="IAP118" s="230"/>
      <c r="IAQ118" s="230"/>
      <c r="IAR118" s="230"/>
      <c r="IAS118" s="230"/>
      <c r="IAT118" s="230"/>
      <c r="IAU118" s="230"/>
      <c r="IAV118" s="230"/>
      <c r="IAW118" s="230"/>
      <c r="IAX118" s="230"/>
      <c r="IAY118" s="230"/>
      <c r="IAZ118" s="230"/>
      <c r="IBA118" s="230"/>
      <c r="IBB118" s="230"/>
      <c r="IBC118" s="230"/>
      <c r="IBD118" s="230"/>
      <c r="IBE118" s="230"/>
      <c r="IBF118" s="230"/>
      <c r="IBG118" s="230"/>
      <c r="IBH118" s="230"/>
      <c r="IBI118" s="230"/>
      <c r="IBJ118" s="230"/>
      <c r="IBK118" s="230"/>
      <c r="IBL118" s="230"/>
      <c r="IBM118" s="230"/>
      <c r="IBN118" s="230"/>
      <c r="IBO118" s="230"/>
      <c r="IBP118" s="230"/>
      <c r="IBQ118" s="230"/>
      <c r="IBR118" s="230"/>
      <c r="IBS118" s="230"/>
      <c r="IBT118" s="230"/>
      <c r="IBU118" s="230"/>
      <c r="IBV118" s="230"/>
      <c r="IBW118" s="230"/>
      <c r="IBX118" s="230"/>
      <c r="IBY118" s="230"/>
      <c r="IBZ118" s="230"/>
      <c r="ICA118" s="230"/>
      <c r="ICB118" s="230"/>
      <c r="ICC118" s="230"/>
      <c r="ICD118" s="230"/>
      <c r="ICE118" s="230"/>
      <c r="ICF118" s="230"/>
      <c r="ICG118" s="230"/>
      <c r="ICH118" s="230"/>
      <c r="ICI118" s="230"/>
      <c r="ICJ118" s="230"/>
      <c r="ICK118" s="230"/>
      <c r="ICL118" s="230"/>
      <c r="ICM118" s="230"/>
      <c r="ICN118" s="230"/>
      <c r="ICO118" s="230"/>
      <c r="ICP118" s="230"/>
      <c r="ICQ118" s="230"/>
      <c r="ICR118" s="230"/>
      <c r="ICS118" s="230"/>
      <c r="ICT118" s="230"/>
      <c r="ICU118" s="230"/>
      <c r="ICV118" s="230"/>
      <c r="ICW118" s="230"/>
      <c r="ICX118" s="230"/>
      <c r="ICY118" s="230"/>
      <c r="ICZ118" s="230"/>
      <c r="IDA118" s="230"/>
      <c r="IDB118" s="230"/>
      <c r="IDC118" s="230"/>
      <c r="IDD118" s="230"/>
      <c r="IDE118" s="230"/>
      <c r="IDF118" s="230"/>
      <c r="IDG118" s="230"/>
      <c r="IDH118" s="230"/>
      <c r="IDI118" s="230"/>
      <c r="IDJ118" s="230"/>
      <c r="IDK118" s="230"/>
      <c r="IDL118" s="230"/>
      <c r="IDM118" s="230"/>
      <c r="IDN118" s="230"/>
      <c r="IDO118" s="230"/>
      <c r="IDP118" s="230"/>
      <c r="IDQ118" s="230"/>
      <c r="IDR118" s="230"/>
      <c r="IDS118" s="230"/>
      <c r="IDT118" s="230"/>
      <c r="IDU118" s="230"/>
      <c r="IDV118" s="230"/>
      <c r="IDW118" s="230"/>
      <c r="IDX118" s="230"/>
      <c r="IDY118" s="230"/>
      <c r="IDZ118" s="230"/>
      <c r="IEA118" s="230"/>
      <c r="IEB118" s="230"/>
      <c r="IEC118" s="230"/>
      <c r="IED118" s="230"/>
      <c r="IEE118" s="230"/>
      <c r="IEF118" s="230"/>
      <c r="IEG118" s="230"/>
      <c r="IEH118" s="230"/>
      <c r="IEI118" s="230"/>
      <c r="IEJ118" s="230"/>
      <c r="IEK118" s="230"/>
      <c r="IEL118" s="230"/>
      <c r="IEM118" s="230"/>
      <c r="IEN118" s="230"/>
      <c r="IEO118" s="230"/>
      <c r="IEP118" s="230"/>
      <c r="IEQ118" s="230"/>
      <c r="IER118" s="230"/>
      <c r="IES118" s="230"/>
      <c r="IET118" s="230"/>
      <c r="IEU118" s="230"/>
      <c r="IEV118" s="230"/>
      <c r="IEW118" s="230"/>
      <c r="IEX118" s="230"/>
      <c r="IEY118" s="230"/>
      <c r="IEZ118" s="230"/>
      <c r="IFA118" s="230"/>
      <c r="IFB118" s="230"/>
      <c r="IFC118" s="230"/>
      <c r="IFD118" s="230"/>
      <c r="IFE118" s="230"/>
      <c r="IFF118" s="230"/>
      <c r="IFG118" s="230"/>
      <c r="IFH118" s="230"/>
      <c r="IFI118" s="230"/>
      <c r="IFJ118" s="230"/>
      <c r="IFK118" s="230"/>
      <c r="IFL118" s="230"/>
      <c r="IFM118" s="230"/>
      <c r="IFN118" s="230"/>
      <c r="IFO118" s="230"/>
      <c r="IFP118" s="230"/>
      <c r="IFQ118" s="230"/>
      <c r="IFR118" s="230"/>
      <c r="IFS118" s="230"/>
      <c r="IFT118" s="230"/>
      <c r="IFU118" s="230"/>
      <c r="IFV118" s="230"/>
      <c r="IFW118" s="230"/>
      <c r="IFX118" s="230"/>
      <c r="IFY118" s="230"/>
      <c r="IFZ118" s="230"/>
      <c r="IGA118" s="230"/>
      <c r="IGB118" s="230"/>
      <c r="IGC118" s="230"/>
      <c r="IGD118" s="230"/>
      <c r="IGE118" s="230"/>
      <c r="IGF118" s="230"/>
      <c r="IGG118" s="230"/>
      <c r="IGH118" s="230"/>
      <c r="IGI118" s="230"/>
      <c r="IGJ118" s="230"/>
      <c r="IGK118" s="230"/>
      <c r="IGL118" s="230"/>
      <c r="IGM118" s="230"/>
      <c r="IGN118" s="230"/>
      <c r="IGO118" s="230"/>
      <c r="IGP118" s="230"/>
      <c r="IGQ118" s="230"/>
      <c r="IGR118" s="230"/>
      <c r="IGS118" s="230"/>
      <c r="IGT118" s="230"/>
      <c r="IGU118" s="230"/>
      <c r="IGV118" s="230"/>
      <c r="IGW118" s="230"/>
      <c r="IGX118" s="230"/>
      <c r="IGY118" s="230"/>
      <c r="IGZ118" s="230"/>
      <c r="IHA118" s="230"/>
      <c r="IHB118" s="230"/>
      <c r="IHC118" s="230"/>
      <c r="IHD118" s="230"/>
      <c r="IHE118" s="230"/>
      <c r="IHF118" s="230"/>
      <c r="IHG118" s="230"/>
      <c r="IHH118" s="230"/>
      <c r="IHI118" s="230"/>
      <c r="IHJ118" s="230"/>
      <c r="IHK118" s="230"/>
      <c r="IHL118" s="230"/>
      <c r="IHM118" s="230"/>
      <c r="IHN118" s="230"/>
      <c r="IHO118" s="230"/>
      <c r="IHP118" s="230"/>
      <c r="IHQ118" s="230"/>
      <c r="IHR118" s="230"/>
      <c r="IHS118" s="230"/>
      <c r="IHT118" s="230"/>
      <c r="IHU118" s="230"/>
      <c r="IHV118" s="230"/>
      <c r="IHW118" s="230"/>
      <c r="IHX118" s="230"/>
      <c r="IHY118" s="230"/>
      <c r="IHZ118" s="230"/>
      <c r="IIA118" s="230"/>
      <c r="IIB118" s="230"/>
      <c r="IIC118" s="230"/>
      <c r="IID118" s="230"/>
      <c r="IIE118" s="230"/>
      <c r="IIF118" s="230"/>
      <c r="IIG118" s="230"/>
      <c r="IIH118" s="230"/>
      <c r="III118" s="230"/>
      <c r="IIJ118" s="230"/>
      <c r="IIK118" s="230"/>
      <c r="IIL118" s="230"/>
      <c r="IIM118" s="230"/>
      <c r="IIN118" s="230"/>
      <c r="IIO118" s="230"/>
      <c r="IIP118" s="230"/>
      <c r="IIQ118" s="230"/>
      <c r="IIR118" s="230"/>
      <c r="IIS118" s="230"/>
      <c r="IIT118" s="230"/>
      <c r="IIU118" s="230"/>
      <c r="IIV118" s="230"/>
      <c r="IIW118" s="230"/>
      <c r="IIX118" s="230"/>
      <c r="IIY118" s="230"/>
      <c r="IIZ118" s="230"/>
      <c r="IJA118" s="230"/>
      <c r="IJB118" s="230"/>
      <c r="IJC118" s="230"/>
      <c r="IJD118" s="230"/>
      <c r="IJE118" s="230"/>
      <c r="IJF118" s="230"/>
      <c r="IJG118" s="230"/>
      <c r="IJH118" s="230"/>
      <c r="IJI118" s="230"/>
      <c r="IJJ118" s="230"/>
      <c r="IJK118" s="230"/>
      <c r="IJL118" s="230"/>
      <c r="IJM118" s="230"/>
      <c r="IJN118" s="230"/>
      <c r="IJO118" s="230"/>
      <c r="IJP118" s="230"/>
      <c r="IJQ118" s="230"/>
      <c r="IJR118" s="230"/>
      <c r="IJS118" s="230"/>
      <c r="IJT118" s="230"/>
      <c r="IJU118" s="230"/>
      <c r="IJV118" s="230"/>
      <c r="IJW118" s="230"/>
      <c r="IJX118" s="230"/>
      <c r="IJY118" s="230"/>
      <c r="IJZ118" s="230"/>
      <c r="IKA118" s="230"/>
      <c r="IKB118" s="230"/>
      <c r="IKC118" s="230"/>
      <c r="IKD118" s="230"/>
      <c r="IKE118" s="230"/>
      <c r="IKF118" s="230"/>
      <c r="IKG118" s="230"/>
      <c r="IKH118" s="230"/>
      <c r="IKI118" s="230"/>
      <c r="IKJ118" s="230"/>
      <c r="IKK118" s="230"/>
      <c r="IKL118" s="230"/>
      <c r="IKM118" s="230"/>
      <c r="IKN118" s="230"/>
      <c r="IKO118" s="230"/>
      <c r="IKP118" s="230"/>
      <c r="IKQ118" s="230"/>
      <c r="IKR118" s="230"/>
      <c r="IKS118" s="230"/>
      <c r="IKT118" s="230"/>
      <c r="IKU118" s="230"/>
      <c r="IKV118" s="230"/>
      <c r="IKW118" s="230"/>
      <c r="IKX118" s="230"/>
      <c r="IKY118" s="230"/>
      <c r="IKZ118" s="230"/>
      <c r="ILA118" s="230"/>
      <c r="ILB118" s="230"/>
      <c r="ILC118" s="230"/>
      <c r="ILD118" s="230"/>
      <c r="ILE118" s="230"/>
      <c r="ILF118" s="230"/>
      <c r="ILG118" s="230"/>
      <c r="ILH118" s="230"/>
      <c r="ILI118" s="230"/>
      <c r="ILJ118" s="230"/>
      <c r="ILK118" s="230"/>
      <c r="ILL118" s="230"/>
      <c r="ILM118" s="230"/>
      <c r="ILN118" s="230"/>
      <c r="ILO118" s="230"/>
      <c r="ILP118" s="230"/>
      <c r="ILQ118" s="230"/>
      <c r="ILR118" s="230"/>
      <c r="ILS118" s="230"/>
      <c r="ILT118" s="230"/>
      <c r="ILU118" s="230"/>
      <c r="ILV118" s="230"/>
      <c r="ILW118" s="230"/>
      <c r="ILX118" s="230"/>
      <c r="ILY118" s="230"/>
      <c r="ILZ118" s="230"/>
      <c r="IMA118" s="230"/>
      <c r="IMB118" s="230"/>
      <c r="IMC118" s="230"/>
      <c r="IMD118" s="230"/>
      <c r="IME118" s="230"/>
      <c r="IMF118" s="230"/>
      <c r="IMG118" s="230"/>
      <c r="IMH118" s="230"/>
      <c r="IMI118" s="230"/>
      <c r="IMJ118" s="230"/>
      <c r="IMK118" s="230"/>
      <c r="IML118" s="230"/>
      <c r="IMM118" s="230"/>
      <c r="IMN118" s="230"/>
      <c r="IMO118" s="230"/>
      <c r="IMP118" s="230"/>
      <c r="IMQ118" s="230"/>
      <c r="IMR118" s="230"/>
      <c r="IMS118" s="230"/>
      <c r="IMT118" s="230"/>
      <c r="IMU118" s="230"/>
      <c r="IMV118" s="230"/>
      <c r="IMW118" s="230"/>
      <c r="IMX118" s="230"/>
      <c r="IMY118" s="230"/>
      <c r="IMZ118" s="230"/>
      <c r="INA118" s="230"/>
      <c r="INB118" s="230"/>
      <c r="INC118" s="230"/>
      <c r="IND118" s="230"/>
      <c r="INE118" s="230"/>
      <c r="INF118" s="230"/>
      <c r="ING118" s="230"/>
      <c r="INH118" s="230"/>
      <c r="INI118" s="230"/>
      <c r="INJ118" s="230"/>
      <c r="INK118" s="230"/>
      <c r="INL118" s="230"/>
      <c r="INM118" s="230"/>
      <c r="INN118" s="230"/>
      <c r="INO118" s="230"/>
      <c r="INP118" s="230"/>
      <c r="INQ118" s="230"/>
      <c r="INR118" s="230"/>
      <c r="INS118" s="230"/>
      <c r="INT118" s="230"/>
      <c r="INU118" s="230"/>
      <c r="INV118" s="230"/>
      <c r="INW118" s="230"/>
      <c r="INX118" s="230"/>
      <c r="INY118" s="230"/>
      <c r="INZ118" s="230"/>
      <c r="IOA118" s="230"/>
      <c r="IOB118" s="230"/>
      <c r="IOC118" s="230"/>
      <c r="IOD118" s="230"/>
      <c r="IOE118" s="230"/>
      <c r="IOF118" s="230"/>
      <c r="IOG118" s="230"/>
      <c r="IOH118" s="230"/>
      <c r="IOI118" s="230"/>
      <c r="IOJ118" s="230"/>
      <c r="IOK118" s="230"/>
      <c r="IOL118" s="230"/>
      <c r="IOM118" s="230"/>
      <c r="ION118" s="230"/>
      <c r="IOO118" s="230"/>
      <c r="IOP118" s="230"/>
      <c r="IOQ118" s="230"/>
      <c r="IOR118" s="230"/>
      <c r="IOS118" s="230"/>
      <c r="IOT118" s="230"/>
      <c r="IOU118" s="230"/>
      <c r="IOV118" s="230"/>
      <c r="IOW118" s="230"/>
      <c r="IOX118" s="230"/>
      <c r="IOY118" s="230"/>
      <c r="IOZ118" s="230"/>
      <c r="IPA118" s="230"/>
      <c r="IPB118" s="230"/>
      <c r="IPC118" s="230"/>
      <c r="IPD118" s="230"/>
      <c r="IPE118" s="230"/>
      <c r="IPF118" s="230"/>
      <c r="IPG118" s="230"/>
      <c r="IPH118" s="230"/>
      <c r="IPI118" s="230"/>
      <c r="IPJ118" s="230"/>
      <c r="IPK118" s="230"/>
      <c r="IPL118" s="230"/>
      <c r="IPM118" s="230"/>
      <c r="IPN118" s="230"/>
      <c r="IPO118" s="230"/>
      <c r="IPP118" s="230"/>
      <c r="IPQ118" s="230"/>
      <c r="IPR118" s="230"/>
      <c r="IPS118" s="230"/>
      <c r="IPT118" s="230"/>
      <c r="IPU118" s="230"/>
      <c r="IPV118" s="230"/>
      <c r="IPW118" s="230"/>
      <c r="IPX118" s="230"/>
      <c r="IPY118" s="230"/>
      <c r="IPZ118" s="230"/>
      <c r="IQA118" s="230"/>
      <c r="IQB118" s="230"/>
      <c r="IQC118" s="230"/>
      <c r="IQD118" s="230"/>
      <c r="IQE118" s="230"/>
      <c r="IQF118" s="230"/>
      <c r="IQG118" s="230"/>
      <c r="IQH118" s="230"/>
      <c r="IQI118" s="230"/>
      <c r="IQJ118" s="230"/>
      <c r="IQK118" s="230"/>
      <c r="IQL118" s="230"/>
      <c r="IQM118" s="230"/>
      <c r="IQN118" s="230"/>
      <c r="IQO118" s="230"/>
      <c r="IQP118" s="230"/>
      <c r="IQQ118" s="230"/>
      <c r="IQR118" s="230"/>
      <c r="IQS118" s="230"/>
      <c r="IQT118" s="230"/>
      <c r="IQU118" s="230"/>
      <c r="IQV118" s="230"/>
      <c r="IQW118" s="230"/>
      <c r="IQX118" s="230"/>
      <c r="IQY118" s="230"/>
      <c r="IQZ118" s="230"/>
      <c r="IRA118" s="230"/>
      <c r="IRB118" s="230"/>
      <c r="IRC118" s="230"/>
      <c r="IRD118" s="230"/>
      <c r="IRE118" s="230"/>
      <c r="IRF118" s="230"/>
      <c r="IRG118" s="230"/>
      <c r="IRH118" s="230"/>
      <c r="IRI118" s="230"/>
      <c r="IRJ118" s="230"/>
      <c r="IRK118" s="230"/>
      <c r="IRL118" s="230"/>
      <c r="IRM118" s="230"/>
      <c r="IRN118" s="230"/>
      <c r="IRO118" s="230"/>
      <c r="IRP118" s="230"/>
      <c r="IRQ118" s="230"/>
      <c r="IRR118" s="230"/>
      <c r="IRS118" s="230"/>
      <c r="IRT118" s="230"/>
      <c r="IRU118" s="230"/>
      <c r="IRV118" s="230"/>
      <c r="IRW118" s="230"/>
      <c r="IRX118" s="230"/>
      <c r="IRY118" s="230"/>
      <c r="IRZ118" s="230"/>
      <c r="ISA118" s="230"/>
      <c r="ISB118" s="230"/>
      <c r="ISC118" s="230"/>
      <c r="ISD118" s="230"/>
      <c r="ISE118" s="230"/>
      <c r="ISF118" s="230"/>
      <c r="ISG118" s="230"/>
      <c r="ISH118" s="230"/>
      <c r="ISI118" s="230"/>
      <c r="ISJ118" s="230"/>
      <c r="ISK118" s="230"/>
      <c r="ISL118" s="230"/>
      <c r="ISM118" s="230"/>
      <c r="ISN118" s="230"/>
      <c r="ISO118" s="230"/>
      <c r="ISP118" s="230"/>
      <c r="ISQ118" s="230"/>
      <c r="ISR118" s="230"/>
      <c r="ISS118" s="230"/>
      <c r="IST118" s="230"/>
      <c r="ISU118" s="230"/>
      <c r="ISV118" s="230"/>
      <c r="ISW118" s="230"/>
      <c r="ISX118" s="230"/>
      <c r="ISY118" s="230"/>
      <c r="ISZ118" s="230"/>
      <c r="ITA118" s="230"/>
      <c r="ITB118" s="230"/>
      <c r="ITC118" s="230"/>
      <c r="ITD118" s="230"/>
      <c r="ITE118" s="230"/>
      <c r="ITF118" s="230"/>
      <c r="ITG118" s="230"/>
      <c r="ITH118" s="230"/>
      <c r="ITI118" s="230"/>
      <c r="ITJ118" s="230"/>
      <c r="ITK118" s="230"/>
      <c r="ITL118" s="230"/>
      <c r="ITM118" s="230"/>
      <c r="ITN118" s="230"/>
      <c r="ITO118" s="230"/>
      <c r="ITP118" s="230"/>
      <c r="ITQ118" s="230"/>
      <c r="ITR118" s="230"/>
      <c r="ITS118" s="230"/>
      <c r="ITT118" s="230"/>
      <c r="ITU118" s="230"/>
      <c r="ITV118" s="230"/>
      <c r="ITW118" s="230"/>
      <c r="ITX118" s="230"/>
      <c r="ITY118" s="230"/>
      <c r="ITZ118" s="230"/>
      <c r="IUA118" s="230"/>
      <c r="IUB118" s="230"/>
      <c r="IUC118" s="230"/>
      <c r="IUD118" s="230"/>
      <c r="IUE118" s="230"/>
      <c r="IUF118" s="230"/>
      <c r="IUG118" s="230"/>
      <c r="IUH118" s="230"/>
      <c r="IUI118" s="230"/>
      <c r="IUJ118" s="230"/>
      <c r="IUK118" s="230"/>
      <c r="IUL118" s="230"/>
      <c r="IUM118" s="230"/>
      <c r="IUN118" s="230"/>
      <c r="IUO118" s="230"/>
      <c r="IUP118" s="230"/>
      <c r="IUQ118" s="230"/>
      <c r="IUR118" s="230"/>
      <c r="IUS118" s="230"/>
      <c r="IUT118" s="230"/>
      <c r="IUU118" s="230"/>
      <c r="IUV118" s="230"/>
      <c r="IUW118" s="230"/>
      <c r="IUX118" s="230"/>
      <c r="IUY118" s="230"/>
      <c r="IUZ118" s="230"/>
      <c r="IVA118" s="230"/>
      <c r="IVB118" s="230"/>
      <c r="IVC118" s="230"/>
      <c r="IVD118" s="230"/>
      <c r="IVE118" s="230"/>
      <c r="IVF118" s="230"/>
      <c r="IVG118" s="230"/>
      <c r="IVH118" s="230"/>
      <c r="IVI118" s="230"/>
      <c r="IVJ118" s="230"/>
      <c r="IVK118" s="230"/>
      <c r="IVL118" s="230"/>
      <c r="IVM118" s="230"/>
      <c r="IVN118" s="230"/>
      <c r="IVO118" s="230"/>
      <c r="IVP118" s="230"/>
      <c r="IVQ118" s="230"/>
      <c r="IVR118" s="230"/>
      <c r="IVS118" s="230"/>
      <c r="IVT118" s="230"/>
      <c r="IVU118" s="230"/>
      <c r="IVV118" s="230"/>
      <c r="IVW118" s="230"/>
      <c r="IVX118" s="230"/>
      <c r="IVY118" s="230"/>
      <c r="IVZ118" s="230"/>
      <c r="IWA118" s="230"/>
      <c r="IWB118" s="230"/>
      <c r="IWC118" s="230"/>
      <c r="IWD118" s="230"/>
      <c r="IWE118" s="230"/>
      <c r="IWF118" s="230"/>
      <c r="IWG118" s="230"/>
      <c r="IWH118" s="230"/>
      <c r="IWI118" s="230"/>
      <c r="IWJ118" s="230"/>
      <c r="IWK118" s="230"/>
      <c r="IWL118" s="230"/>
      <c r="IWM118" s="230"/>
      <c r="IWN118" s="230"/>
      <c r="IWO118" s="230"/>
      <c r="IWP118" s="230"/>
      <c r="IWQ118" s="230"/>
      <c r="IWR118" s="230"/>
      <c r="IWS118" s="230"/>
      <c r="IWT118" s="230"/>
      <c r="IWU118" s="230"/>
      <c r="IWV118" s="230"/>
      <c r="IWW118" s="230"/>
      <c r="IWX118" s="230"/>
      <c r="IWY118" s="230"/>
      <c r="IWZ118" s="230"/>
      <c r="IXA118" s="230"/>
      <c r="IXB118" s="230"/>
      <c r="IXC118" s="230"/>
      <c r="IXD118" s="230"/>
      <c r="IXE118" s="230"/>
      <c r="IXF118" s="230"/>
      <c r="IXG118" s="230"/>
      <c r="IXH118" s="230"/>
      <c r="IXI118" s="230"/>
      <c r="IXJ118" s="230"/>
      <c r="IXK118" s="230"/>
      <c r="IXL118" s="230"/>
      <c r="IXM118" s="230"/>
      <c r="IXN118" s="230"/>
      <c r="IXO118" s="230"/>
      <c r="IXP118" s="230"/>
      <c r="IXQ118" s="230"/>
      <c r="IXR118" s="230"/>
      <c r="IXS118" s="230"/>
      <c r="IXT118" s="230"/>
      <c r="IXU118" s="230"/>
      <c r="IXV118" s="230"/>
      <c r="IXW118" s="230"/>
      <c r="IXX118" s="230"/>
      <c r="IXY118" s="230"/>
      <c r="IXZ118" s="230"/>
      <c r="IYA118" s="230"/>
      <c r="IYB118" s="230"/>
      <c r="IYC118" s="230"/>
      <c r="IYD118" s="230"/>
      <c r="IYE118" s="230"/>
      <c r="IYF118" s="230"/>
      <c r="IYG118" s="230"/>
      <c r="IYH118" s="230"/>
      <c r="IYI118" s="230"/>
      <c r="IYJ118" s="230"/>
      <c r="IYK118" s="230"/>
      <c r="IYL118" s="230"/>
      <c r="IYM118" s="230"/>
      <c r="IYN118" s="230"/>
      <c r="IYO118" s="230"/>
      <c r="IYP118" s="230"/>
      <c r="IYQ118" s="230"/>
      <c r="IYR118" s="230"/>
      <c r="IYS118" s="230"/>
      <c r="IYT118" s="230"/>
      <c r="IYU118" s="230"/>
      <c r="IYV118" s="230"/>
      <c r="IYW118" s="230"/>
      <c r="IYX118" s="230"/>
      <c r="IYY118" s="230"/>
      <c r="IYZ118" s="230"/>
      <c r="IZA118" s="230"/>
      <c r="IZB118" s="230"/>
      <c r="IZC118" s="230"/>
      <c r="IZD118" s="230"/>
      <c r="IZE118" s="230"/>
      <c r="IZF118" s="230"/>
      <c r="IZG118" s="230"/>
      <c r="IZH118" s="230"/>
      <c r="IZI118" s="230"/>
      <c r="IZJ118" s="230"/>
      <c r="IZK118" s="230"/>
      <c r="IZL118" s="230"/>
      <c r="IZM118" s="230"/>
      <c r="IZN118" s="230"/>
      <c r="IZO118" s="230"/>
      <c r="IZP118" s="230"/>
      <c r="IZQ118" s="230"/>
      <c r="IZR118" s="230"/>
      <c r="IZS118" s="230"/>
      <c r="IZT118" s="230"/>
      <c r="IZU118" s="230"/>
      <c r="IZV118" s="230"/>
      <c r="IZW118" s="230"/>
      <c r="IZX118" s="230"/>
      <c r="IZY118" s="230"/>
      <c r="IZZ118" s="230"/>
      <c r="JAA118" s="230"/>
      <c r="JAB118" s="230"/>
      <c r="JAC118" s="230"/>
      <c r="JAD118" s="230"/>
      <c r="JAE118" s="230"/>
      <c r="JAF118" s="230"/>
      <c r="JAG118" s="230"/>
      <c r="JAH118" s="230"/>
      <c r="JAI118" s="230"/>
      <c r="JAJ118" s="230"/>
      <c r="JAK118" s="230"/>
      <c r="JAL118" s="230"/>
      <c r="JAM118" s="230"/>
      <c r="JAN118" s="230"/>
      <c r="JAO118" s="230"/>
      <c r="JAP118" s="230"/>
      <c r="JAQ118" s="230"/>
      <c r="JAR118" s="230"/>
      <c r="JAS118" s="230"/>
      <c r="JAT118" s="230"/>
      <c r="JAU118" s="230"/>
      <c r="JAV118" s="230"/>
      <c r="JAW118" s="230"/>
      <c r="JAX118" s="230"/>
      <c r="JAY118" s="230"/>
      <c r="JAZ118" s="230"/>
      <c r="JBA118" s="230"/>
      <c r="JBB118" s="230"/>
      <c r="JBC118" s="230"/>
      <c r="JBD118" s="230"/>
      <c r="JBE118" s="230"/>
      <c r="JBF118" s="230"/>
      <c r="JBG118" s="230"/>
      <c r="JBH118" s="230"/>
      <c r="JBI118" s="230"/>
      <c r="JBJ118" s="230"/>
      <c r="JBK118" s="230"/>
      <c r="JBL118" s="230"/>
      <c r="JBM118" s="230"/>
      <c r="JBN118" s="230"/>
      <c r="JBO118" s="230"/>
      <c r="JBP118" s="230"/>
      <c r="JBQ118" s="230"/>
      <c r="JBR118" s="230"/>
      <c r="JBS118" s="230"/>
      <c r="JBT118" s="230"/>
      <c r="JBU118" s="230"/>
      <c r="JBV118" s="230"/>
      <c r="JBW118" s="230"/>
      <c r="JBX118" s="230"/>
      <c r="JBY118" s="230"/>
      <c r="JBZ118" s="230"/>
      <c r="JCA118" s="230"/>
      <c r="JCB118" s="230"/>
      <c r="JCC118" s="230"/>
      <c r="JCD118" s="230"/>
      <c r="JCE118" s="230"/>
      <c r="JCF118" s="230"/>
      <c r="JCG118" s="230"/>
      <c r="JCH118" s="230"/>
      <c r="JCI118" s="230"/>
      <c r="JCJ118" s="230"/>
      <c r="JCK118" s="230"/>
      <c r="JCL118" s="230"/>
      <c r="JCM118" s="230"/>
      <c r="JCN118" s="230"/>
      <c r="JCO118" s="230"/>
      <c r="JCP118" s="230"/>
      <c r="JCQ118" s="230"/>
      <c r="JCR118" s="230"/>
      <c r="JCS118" s="230"/>
      <c r="JCT118" s="230"/>
      <c r="JCU118" s="230"/>
      <c r="JCV118" s="230"/>
      <c r="JCW118" s="230"/>
      <c r="JCX118" s="230"/>
      <c r="JCY118" s="230"/>
      <c r="JCZ118" s="230"/>
      <c r="JDA118" s="230"/>
      <c r="JDB118" s="230"/>
      <c r="JDC118" s="230"/>
      <c r="JDD118" s="230"/>
      <c r="JDE118" s="230"/>
      <c r="JDF118" s="230"/>
      <c r="JDG118" s="230"/>
      <c r="JDH118" s="230"/>
      <c r="JDI118" s="230"/>
      <c r="JDJ118" s="230"/>
      <c r="JDK118" s="230"/>
      <c r="JDL118" s="230"/>
      <c r="JDM118" s="230"/>
      <c r="JDN118" s="230"/>
      <c r="JDO118" s="230"/>
      <c r="JDP118" s="230"/>
      <c r="JDQ118" s="230"/>
      <c r="JDR118" s="230"/>
      <c r="JDS118" s="230"/>
      <c r="JDT118" s="230"/>
      <c r="JDU118" s="230"/>
      <c r="JDV118" s="230"/>
      <c r="JDW118" s="230"/>
      <c r="JDX118" s="230"/>
      <c r="JDY118" s="230"/>
      <c r="JDZ118" s="230"/>
      <c r="JEA118" s="230"/>
      <c r="JEB118" s="230"/>
      <c r="JEC118" s="230"/>
      <c r="JED118" s="230"/>
      <c r="JEE118" s="230"/>
      <c r="JEF118" s="230"/>
      <c r="JEG118" s="230"/>
      <c r="JEH118" s="230"/>
      <c r="JEI118" s="230"/>
      <c r="JEJ118" s="230"/>
      <c r="JEK118" s="230"/>
      <c r="JEL118" s="230"/>
      <c r="JEM118" s="230"/>
      <c r="JEN118" s="230"/>
      <c r="JEO118" s="230"/>
      <c r="JEP118" s="230"/>
      <c r="JEQ118" s="230"/>
      <c r="JER118" s="230"/>
      <c r="JES118" s="230"/>
      <c r="JET118" s="230"/>
      <c r="JEU118" s="230"/>
      <c r="JEV118" s="230"/>
      <c r="JEW118" s="230"/>
      <c r="JEX118" s="230"/>
      <c r="JEY118" s="230"/>
      <c r="JEZ118" s="230"/>
      <c r="JFA118" s="230"/>
      <c r="JFB118" s="230"/>
      <c r="JFC118" s="230"/>
      <c r="JFD118" s="230"/>
      <c r="JFE118" s="230"/>
      <c r="JFF118" s="230"/>
      <c r="JFG118" s="230"/>
      <c r="JFH118" s="230"/>
      <c r="JFI118" s="230"/>
      <c r="JFJ118" s="230"/>
      <c r="JFK118" s="230"/>
      <c r="JFL118" s="230"/>
      <c r="JFM118" s="230"/>
      <c r="JFN118" s="230"/>
      <c r="JFO118" s="230"/>
      <c r="JFP118" s="230"/>
      <c r="JFQ118" s="230"/>
      <c r="JFR118" s="230"/>
      <c r="JFS118" s="230"/>
      <c r="JFT118" s="230"/>
      <c r="JFU118" s="230"/>
      <c r="JFV118" s="230"/>
      <c r="JFW118" s="230"/>
      <c r="JFX118" s="230"/>
      <c r="JFY118" s="230"/>
      <c r="JFZ118" s="230"/>
      <c r="JGA118" s="230"/>
      <c r="JGB118" s="230"/>
      <c r="JGC118" s="230"/>
      <c r="JGD118" s="230"/>
      <c r="JGE118" s="230"/>
      <c r="JGF118" s="230"/>
      <c r="JGG118" s="230"/>
      <c r="JGH118" s="230"/>
      <c r="JGI118" s="230"/>
      <c r="JGJ118" s="230"/>
      <c r="JGK118" s="230"/>
      <c r="JGL118" s="230"/>
      <c r="JGM118" s="230"/>
      <c r="JGN118" s="230"/>
      <c r="JGO118" s="230"/>
      <c r="JGP118" s="230"/>
      <c r="JGQ118" s="230"/>
      <c r="JGR118" s="230"/>
      <c r="JGS118" s="230"/>
      <c r="JGT118" s="230"/>
      <c r="JGU118" s="230"/>
      <c r="JGV118" s="230"/>
      <c r="JGW118" s="230"/>
      <c r="JGX118" s="230"/>
      <c r="JGY118" s="230"/>
      <c r="JGZ118" s="230"/>
      <c r="JHA118" s="230"/>
      <c r="JHB118" s="230"/>
      <c r="JHC118" s="230"/>
      <c r="JHD118" s="230"/>
      <c r="JHE118" s="230"/>
      <c r="JHF118" s="230"/>
      <c r="JHG118" s="230"/>
      <c r="JHH118" s="230"/>
      <c r="JHI118" s="230"/>
      <c r="JHJ118" s="230"/>
      <c r="JHK118" s="230"/>
      <c r="JHL118" s="230"/>
      <c r="JHM118" s="230"/>
      <c r="JHN118" s="230"/>
      <c r="JHO118" s="230"/>
      <c r="JHP118" s="230"/>
      <c r="JHQ118" s="230"/>
      <c r="JHR118" s="230"/>
      <c r="JHS118" s="230"/>
      <c r="JHT118" s="230"/>
      <c r="JHU118" s="230"/>
      <c r="JHV118" s="230"/>
      <c r="JHW118" s="230"/>
      <c r="JHX118" s="230"/>
      <c r="JHY118" s="230"/>
      <c r="JHZ118" s="230"/>
      <c r="JIA118" s="230"/>
      <c r="JIB118" s="230"/>
      <c r="JIC118" s="230"/>
      <c r="JID118" s="230"/>
      <c r="JIE118" s="230"/>
      <c r="JIF118" s="230"/>
      <c r="JIG118" s="230"/>
      <c r="JIH118" s="230"/>
      <c r="JII118" s="230"/>
      <c r="JIJ118" s="230"/>
      <c r="JIK118" s="230"/>
      <c r="JIL118" s="230"/>
      <c r="JIM118" s="230"/>
      <c r="JIN118" s="230"/>
      <c r="JIO118" s="230"/>
      <c r="JIP118" s="230"/>
      <c r="JIQ118" s="230"/>
      <c r="JIR118" s="230"/>
      <c r="JIS118" s="230"/>
      <c r="JIT118" s="230"/>
      <c r="JIU118" s="230"/>
      <c r="JIV118" s="230"/>
      <c r="JIW118" s="230"/>
      <c r="JIX118" s="230"/>
      <c r="JIY118" s="230"/>
      <c r="JIZ118" s="230"/>
      <c r="JJA118" s="230"/>
      <c r="JJB118" s="230"/>
      <c r="JJC118" s="230"/>
      <c r="JJD118" s="230"/>
      <c r="JJE118" s="230"/>
      <c r="JJF118" s="230"/>
      <c r="JJG118" s="230"/>
      <c r="JJH118" s="230"/>
      <c r="JJI118" s="230"/>
      <c r="JJJ118" s="230"/>
      <c r="JJK118" s="230"/>
      <c r="JJL118" s="230"/>
      <c r="JJM118" s="230"/>
      <c r="JJN118" s="230"/>
      <c r="JJO118" s="230"/>
      <c r="JJP118" s="230"/>
      <c r="JJQ118" s="230"/>
      <c r="JJR118" s="230"/>
      <c r="JJS118" s="230"/>
      <c r="JJT118" s="230"/>
      <c r="JJU118" s="230"/>
      <c r="JJV118" s="230"/>
      <c r="JJW118" s="230"/>
      <c r="JJX118" s="230"/>
      <c r="JJY118" s="230"/>
      <c r="JJZ118" s="230"/>
      <c r="JKA118" s="230"/>
      <c r="JKB118" s="230"/>
      <c r="JKC118" s="230"/>
      <c r="JKD118" s="230"/>
      <c r="JKE118" s="230"/>
      <c r="JKF118" s="230"/>
      <c r="JKG118" s="230"/>
      <c r="JKH118" s="230"/>
      <c r="JKI118" s="230"/>
      <c r="JKJ118" s="230"/>
      <c r="JKK118" s="230"/>
      <c r="JKL118" s="230"/>
      <c r="JKM118" s="230"/>
      <c r="JKN118" s="230"/>
      <c r="JKO118" s="230"/>
      <c r="JKP118" s="230"/>
      <c r="JKQ118" s="230"/>
      <c r="JKR118" s="230"/>
      <c r="JKS118" s="230"/>
      <c r="JKT118" s="230"/>
      <c r="JKU118" s="230"/>
      <c r="JKV118" s="230"/>
      <c r="JKW118" s="230"/>
      <c r="JKX118" s="230"/>
      <c r="JKY118" s="230"/>
      <c r="JKZ118" s="230"/>
      <c r="JLA118" s="230"/>
      <c r="JLB118" s="230"/>
      <c r="JLC118" s="230"/>
      <c r="JLD118" s="230"/>
      <c r="JLE118" s="230"/>
      <c r="JLF118" s="230"/>
      <c r="JLG118" s="230"/>
      <c r="JLH118" s="230"/>
      <c r="JLI118" s="230"/>
      <c r="JLJ118" s="230"/>
      <c r="JLK118" s="230"/>
      <c r="JLL118" s="230"/>
      <c r="JLM118" s="230"/>
      <c r="JLN118" s="230"/>
      <c r="JLO118" s="230"/>
      <c r="JLP118" s="230"/>
      <c r="JLQ118" s="230"/>
      <c r="JLR118" s="230"/>
      <c r="JLS118" s="230"/>
      <c r="JLT118" s="230"/>
      <c r="JLU118" s="230"/>
      <c r="JLV118" s="230"/>
      <c r="JLW118" s="230"/>
      <c r="JLX118" s="230"/>
      <c r="JLY118" s="230"/>
      <c r="JLZ118" s="230"/>
      <c r="JMA118" s="230"/>
      <c r="JMB118" s="230"/>
      <c r="JMC118" s="230"/>
      <c r="JMD118" s="230"/>
      <c r="JME118" s="230"/>
      <c r="JMF118" s="230"/>
      <c r="JMG118" s="230"/>
      <c r="JMH118" s="230"/>
      <c r="JMI118" s="230"/>
      <c r="JMJ118" s="230"/>
      <c r="JMK118" s="230"/>
      <c r="JML118" s="230"/>
      <c r="JMM118" s="230"/>
      <c r="JMN118" s="230"/>
      <c r="JMO118" s="230"/>
      <c r="JMP118" s="230"/>
      <c r="JMQ118" s="230"/>
      <c r="JMR118" s="230"/>
      <c r="JMS118" s="230"/>
      <c r="JMT118" s="230"/>
      <c r="JMU118" s="230"/>
      <c r="JMV118" s="230"/>
      <c r="JMW118" s="230"/>
      <c r="JMX118" s="230"/>
      <c r="JMY118" s="230"/>
      <c r="JMZ118" s="230"/>
      <c r="JNA118" s="230"/>
      <c r="JNB118" s="230"/>
      <c r="JNC118" s="230"/>
      <c r="JND118" s="230"/>
      <c r="JNE118" s="230"/>
      <c r="JNF118" s="230"/>
      <c r="JNG118" s="230"/>
      <c r="JNH118" s="230"/>
      <c r="JNI118" s="230"/>
      <c r="JNJ118" s="230"/>
      <c r="JNK118" s="230"/>
      <c r="JNL118" s="230"/>
      <c r="JNM118" s="230"/>
      <c r="JNN118" s="230"/>
      <c r="JNO118" s="230"/>
      <c r="JNP118" s="230"/>
      <c r="JNQ118" s="230"/>
      <c r="JNR118" s="230"/>
      <c r="JNS118" s="230"/>
      <c r="JNT118" s="230"/>
      <c r="JNU118" s="230"/>
      <c r="JNV118" s="230"/>
      <c r="JNW118" s="230"/>
      <c r="JNX118" s="230"/>
      <c r="JNY118" s="230"/>
      <c r="JNZ118" s="230"/>
      <c r="JOA118" s="230"/>
      <c r="JOB118" s="230"/>
      <c r="JOC118" s="230"/>
      <c r="JOD118" s="230"/>
      <c r="JOE118" s="230"/>
      <c r="JOF118" s="230"/>
      <c r="JOG118" s="230"/>
      <c r="JOH118" s="230"/>
      <c r="JOI118" s="230"/>
      <c r="JOJ118" s="230"/>
      <c r="JOK118" s="230"/>
      <c r="JOL118" s="230"/>
      <c r="JOM118" s="230"/>
      <c r="JON118" s="230"/>
      <c r="JOO118" s="230"/>
      <c r="JOP118" s="230"/>
      <c r="JOQ118" s="230"/>
      <c r="JOR118" s="230"/>
      <c r="JOS118" s="230"/>
      <c r="JOT118" s="230"/>
      <c r="JOU118" s="230"/>
      <c r="JOV118" s="230"/>
      <c r="JOW118" s="230"/>
      <c r="JOX118" s="230"/>
      <c r="JOY118" s="230"/>
      <c r="JOZ118" s="230"/>
      <c r="JPA118" s="230"/>
      <c r="JPB118" s="230"/>
      <c r="JPC118" s="230"/>
      <c r="JPD118" s="230"/>
      <c r="JPE118" s="230"/>
      <c r="JPF118" s="230"/>
      <c r="JPG118" s="230"/>
      <c r="JPH118" s="230"/>
      <c r="JPI118" s="230"/>
      <c r="JPJ118" s="230"/>
      <c r="JPK118" s="230"/>
      <c r="JPL118" s="230"/>
      <c r="JPM118" s="230"/>
      <c r="JPN118" s="230"/>
      <c r="JPO118" s="230"/>
      <c r="JPP118" s="230"/>
      <c r="JPQ118" s="230"/>
      <c r="JPR118" s="230"/>
      <c r="JPS118" s="230"/>
      <c r="JPT118" s="230"/>
      <c r="JPU118" s="230"/>
      <c r="JPV118" s="230"/>
      <c r="JPW118" s="230"/>
      <c r="JPX118" s="230"/>
      <c r="JPY118" s="230"/>
      <c r="JPZ118" s="230"/>
      <c r="JQA118" s="230"/>
      <c r="JQB118" s="230"/>
      <c r="JQC118" s="230"/>
      <c r="JQD118" s="230"/>
      <c r="JQE118" s="230"/>
      <c r="JQF118" s="230"/>
      <c r="JQG118" s="230"/>
      <c r="JQH118" s="230"/>
      <c r="JQI118" s="230"/>
      <c r="JQJ118" s="230"/>
      <c r="JQK118" s="230"/>
      <c r="JQL118" s="230"/>
      <c r="JQM118" s="230"/>
      <c r="JQN118" s="230"/>
      <c r="JQO118" s="230"/>
      <c r="JQP118" s="230"/>
      <c r="JQQ118" s="230"/>
      <c r="JQR118" s="230"/>
      <c r="JQS118" s="230"/>
      <c r="JQT118" s="230"/>
      <c r="JQU118" s="230"/>
      <c r="JQV118" s="230"/>
      <c r="JQW118" s="230"/>
      <c r="JQX118" s="230"/>
      <c r="JQY118" s="230"/>
      <c r="JQZ118" s="230"/>
      <c r="JRA118" s="230"/>
      <c r="JRB118" s="230"/>
      <c r="JRC118" s="230"/>
      <c r="JRD118" s="230"/>
      <c r="JRE118" s="230"/>
      <c r="JRF118" s="230"/>
      <c r="JRG118" s="230"/>
      <c r="JRH118" s="230"/>
      <c r="JRI118" s="230"/>
      <c r="JRJ118" s="230"/>
      <c r="JRK118" s="230"/>
      <c r="JRL118" s="230"/>
      <c r="JRM118" s="230"/>
      <c r="JRN118" s="230"/>
      <c r="JRO118" s="230"/>
      <c r="JRP118" s="230"/>
      <c r="JRQ118" s="230"/>
      <c r="JRR118" s="230"/>
      <c r="JRS118" s="230"/>
      <c r="JRT118" s="230"/>
      <c r="JRU118" s="230"/>
      <c r="JRV118" s="230"/>
      <c r="JRW118" s="230"/>
      <c r="JRX118" s="230"/>
      <c r="JRY118" s="230"/>
      <c r="JRZ118" s="230"/>
      <c r="JSA118" s="230"/>
      <c r="JSB118" s="230"/>
      <c r="JSC118" s="230"/>
      <c r="JSD118" s="230"/>
      <c r="JSE118" s="230"/>
      <c r="JSF118" s="230"/>
      <c r="JSG118" s="230"/>
      <c r="JSH118" s="230"/>
      <c r="JSI118" s="230"/>
      <c r="JSJ118" s="230"/>
      <c r="JSK118" s="230"/>
      <c r="JSL118" s="230"/>
      <c r="JSM118" s="230"/>
      <c r="JSN118" s="230"/>
      <c r="JSO118" s="230"/>
      <c r="JSP118" s="230"/>
      <c r="JSQ118" s="230"/>
      <c r="JSR118" s="230"/>
      <c r="JSS118" s="230"/>
      <c r="JST118" s="230"/>
      <c r="JSU118" s="230"/>
      <c r="JSV118" s="230"/>
      <c r="JSW118" s="230"/>
      <c r="JSX118" s="230"/>
      <c r="JSY118" s="230"/>
      <c r="JSZ118" s="230"/>
      <c r="JTA118" s="230"/>
      <c r="JTB118" s="230"/>
      <c r="JTC118" s="230"/>
      <c r="JTD118" s="230"/>
      <c r="JTE118" s="230"/>
      <c r="JTF118" s="230"/>
      <c r="JTG118" s="230"/>
      <c r="JTH118" s="230"/>
      <c r="JTI118" s="230"/>
      <c r="JTJ118" s="230"/>
      <c r="JTK118" s="230"/>
      <c r="JTL118" s="230"/>
      <c r="JTM118" s="230"/>
      <c r="JTN118" s="230"/>
      <c r="JTO118" s="230"/>
      <c r="JTP118" s="230"/>
      <c r="JTQ118" s="230"/>
      <c r="JTR118" s="230"/>
      <c r="JTS118" s="230"/>
      <c r="JTT118" s="230"/>
      <c r="JTU118" s="230"/>
      <c r="JTV118" s="230"/>
      <c r="JTW118" s="230"/>
      <c r="JTX118" s="230"/>
      <c r="JTY118" s="230"/>
      <c r="JTZ118" s="230"/>
      <c r="JUA118" s="230"/>
      <c r="JUB118" s="230"/>
      <c r="JUC118" s="230"/>
      <c r="JUD118" s="230"/>
      <c r="JUE118" s="230"/>
      <c r="JUF118" s="230"/>
      <c r="JUG118" s="230"/>
      <c r="JUH118" s="230"/>
      <c r="JUI118" s="230"/>
      <c r="JUJ118" s="230"/>
      <c r="JUK118" s="230"/>
      <c r="JUL118" s="230"/>
      <c r="JUM118" s="230"/>
      <c r="JUN118" s="230"/>
      <c r="JUO118" s="230"/>
      <c r="JUP118" s="230"/>
      <c r="JUQ118" s="230"/>
      <c r="JUR118" s="230"/>
      <c r="JUS118" s="230"/>
      <c r="JUT118" s="230"/>
      <c r="JUU118" s="230"/>
      <c r="JUV118" s="230"/>
      <c r="JUW118" s="230"/>
      <c r="JUX118" s="230"/>
      <c r="JUY118" s="230"/>
      <c r="JUZ118" s="230"/>
      <c r="JVA118" s="230"/>
      <c r="JVB118" s="230"/>
      <c r="JVC118" s="230"/>
      <c r="JVD118" s="230"/>
      <c r="JVE118" s="230"/>
      <c r="JVF118" s="230"/>
      <c r="JVG118" s="230"/>
      <c r="JVH118" s="230"/>
      <c r="JVI118" s="230"/>
      <c r="JVJ118" s="230"/>
      <c r="JVK118" s="230"/>
      <c r="JVL118" s="230"/>
      <c r="JVM118" s="230"/>
      <c r="JVN118" s="230"/>
      <c r="JVO118" s="230"/>
      <c r="JVP118" s="230"/>
      <c r="JVQ118" s="230"/>
      <c r="JVR118" s="230"/>
      <c r="JVS118" s="230"/>
      <c r="JVT118" s="230"/>
      <c r="JVU118" s="230"/>
      <c r="JVV118" s="230"/>
      <c r="JVW118" s="230"/>
      <c r="JVX118" s="230"/>
      <c r="JVY118" s="230"/>
      <c r="JVZ118" s="230"/>
      <c r="JWA118" s="230"/>
      <c r="JWB118" s="230"/>
      <c r="JWC118" s="230"/>
      <c r="JWD118" s="230"/>
      <c r="JWE118" s="230"/>
      <c r="JWF118" s="230"/>
      <c r="JWG118" s="230"/>
      <c r="JWH118" s="230"/>
      <c r="JWI118" s="230"/>
      <c r="JWJ118" s="230"/>
      <c r="JWK118" s="230"/>
      <c r="JWL118" s="230"/>
      <c r="JWM118" s="230"/>
      <c r="JWN118" s="230"/>
      <c r="JWO118" s="230"/>
      <c r="JWP118" s="230"/>
      <c r="JWQ118" s="230"/>
      <c r="JWR118" s="230"/>
      <c r="JWS118" s="230"/>
      <c r="JWT118" s="230"/>
      <c r="JWU118" s="230"/>
      <c r="JWV118" s="230"/>
      <c r="JWW118" s="230"/>
      <c r="JWX118" s="230"/>
      <c r="JWY118" s="230"/>
      <c r="JWZ118" s="230"/>
      <c r="JXA118" s="230"/>
      <c r="JXB118" s="230"/>
      <c r="JXC118" s="230"/>
      <c r="JXD118" s="230"/>
      <c r="JXE118" s="230"/>
      <c r="JXF118" s="230"/>
      <c r="JXG118" s="230"/>
      <c r="JXH118" s="230"/>
      <c r="JXI118" s="230"/>
      <c r="JXJ118" s="230"/>
      <c r="JXK118" s="230"/>
      <c r="JXL118" s="230"/>
      <c r="JXM118" s="230"/>
      <c r="JXN118" s="230"/>
      <c r="JXO118" s="230"/>
      <c r="JXP118" s="230"/>
      <c r="JXQ118" s="230"/>
      <c r="JXR118" s="230"/>
      <c r="JXS118" s="230"/>
      <c r="JXT118" s="230"/>
      <c r="JXU118" s="230"/>
      <c r="JXV118" s="230"/>
      <c r="JXW118" s="230"/>
      <c r="JXX118" s="230"/>
      <c r="JXY118" s="230"/>
      <c r="JXZ118" s="230"/>
      <c r="JYA118" s="230"/>
      <c r="JYB118" s="230"/>
      <c r="JYC118" s="230"/>
      <c r="JYD118" s="230"/>
      <c r="JYE118" s="230"/>
      <c r="JYF118" s="230"/>
      <c r="JYG118" s="230"/>
      <c r="JYH118" s="230"/>
      <c r="JYI118" s="230"/>
      <c r="JYJ118" s="230"/>
      <c r="JYK118" s="230"/>
      <c r="JYL118" s="230"/>
      <c r="JYM118" s="230"/>
      <c r="JYN118" s="230"/>
      <c r="JYO118" s="230"/>
      <c r="JYP118" s="230"/>
      <c r="JYQ118" s="230"/>
      <c r="JYR118" s="230"/>
      <c r="JYS118" s="230"/>
      <c r="JYT118" s="230"/>
      <c r="JYU118" s="230"/>
      <c r="JYV118" s="230"/>
      <c r="JYW118" s="230"/>
      <c r="JYX118" s="230"/>
      <c r="JYY118" s="230"/>
      <c r="JYZ118" s="230"/>
      <c r="JZA118" s="230"/>
      <c r="JZB118" s="230"/>
      <c r="JZC118" s="230"/>
      <c r="JZD118" s="230"/>
      <c r="JZE118" s="230"/>
      <c r="JZF118" s="230"/>
      <c r="JZG118" s="230"/>
      <c r="JZH118" s="230"/>
      <c r="JZI118" s="230"/>
      <c r="JZJ118" s="230"/>
      <c r="JZK118" s="230"/>
      <c r="JZL118" s="230"/>
      <c r="JZM118" s="230"/>
      <c r="JZN118" s="230"/>
      <c r="JZO118" s="230"/>
      <c r="JZP118" s="230"/>
      <c r="JZQ118" s="230"/>
      <c r="JZR118" s="230"/>
      <c r="JZS118" s="230"/>
      <c r="JZT118" s="230"/>
      <c r="JZU118" s="230"/>
      <c r="JZV118" s="230"/>
      <c r="JZW118" s="230"/>
      <c r="JZX118" s="230"/>
      <c r="JZY118" s="230"/>
      <c r="JZZ118" s="230"/>
      <c r="KAA118" s="230"/>
      <c r="KAB118" s="230"/>
      <c r="KAC118" s="230"/>
      <c r="KAD118" s="230"/>
      <c r="KAE118" s="230"/>
      <c r="KAF118" s="230"/>
      <c r="KAG118" s="230"/>
      <c r="KAH118" s="230"/>
      <c r="KAI118" s="230"/>
      <c r="KAJ118" s="230"/>
      <c r="KAK118" s="230"/>
      <c r="KAL118" s="230"/>
      <c r="KAM118" s="230"/>
      <c r="KAN118" s="230"/>
      <c r="KAO118" s="230"/>
      <c r="KAP118" s="230"/>
      <c r="KAQ118" s="230"/>
      <c r="KAR118" s="230"/>
      <c r="KAS118" s="230"/>
      <c r="KAT118" s="230"/>
      <c r="KAU118" s="230"/>
      <c r="KAV118" s="230"/>
      <c r="KAW118" s="230"/>
      <c r="KAX118" s="230"/>
      <c r="KAY118" s="230"/>
      <c r="KAZ118" s="230"/>
      <c r="KBA118" s="230"/>
      <c r="KBB118" s="230"/>
      <c r="KBC118" s="230"/>
      <c r="KBD118" s="230"/>
      <c r="KBE118" s="230"/>
      <c r="KBF118" s="230"/>
      <c r="KBG118" s="230"/>
      <c r="KBH118" s="230"/>
      <c r="KBI118" s="230"/>
      <c r="KBJ118" s="230"/>
      <c r="KBK118" s="230"/>
      <c r="KBL118" s="230"/>
      <c r="KBM118" s="230"/>
      <c r="KBN118" s="230"/>
      <c r="KBO118" s="230"/>
      <c r="KBP118" s="230"/>
      <c r="KBQ118" s="230"/>
      <c r="KBR118" s="230"/>
      <c r="KBS118" s="230"/>
      <c r="KBT118" s="230"/>
      <c r="KBU118" s="230"/>
      <c r="KBV118" s="230"/>
      <c r="KBW118" s="230"/>
      <c r="KBX118" s="230"/>
      <c r="KBY118" s="230"/>
      <c r="KBZ118" s="230"/>
      <c r="KCA118" s="230"/>
      <c r="KCB118" s="230"/>
      <c r="KCC118" s="230"/>
      <c r="KCD118" s="230"/>
      <c r="KCE118" s="230"/>
      <c r="KCF118" s="230"/>
      <c r="KCG118" s="230"/>
      <c r="KCH118" s="230"/>
      <c r="KCI118" s="230"/>
      <c r="KCJ118" s="230"/>
      <c r="KCK118" s="230"/>
      <c r="KCL118" s="230"/>
      <c r="KCM118" s="230"/>
      <c r="KCN118" s="230"/>
      <c r="KCO118" s="230"/>
      <c r="KCP118" s="230"/>
      <c r="KCQ118" s="230"/>
      <c r="KCR118" s="230"/>
      <c r="KCS118" s="230"/>
      <c r="KCT118" s="230"/>
      <c r="KCU118" s="230"/>
      <c r="KCV118" s="230"/>
      <c r="KCW118" s="230"/>
      <c r="KCX118" s="230"/>
      <c r="KCY118" s="230"/>
      <c r="KCZ118" s="230"/>
      <c r="KDA118" s="230"/>
      <c r="KDB118" s="230"/>
      <c r="KDC118" s="230"/>
      <c r="KDD118" s="230"/>
      <c r="KDE118" s="230"/>
      <c r="KDF118" s="230"/>
      <c r="KDG118" s="230"/>
      <c r="KDH118" s="230"/>
      <c r="KDI118" s="230"/>
      <c r="KDJ118" s="230"/>
      <c r="KDK118" s="230"/>
      <c r="KDL118" s="230"/>
      <c r="KDM118" s="230"/>
      <c r="KDN118" s="230"/>
      <c r="KDO118" s="230"/>
      <c r="KDP118" s="230"/>
      <c r="KDQ118" s="230"/>
      <c r="KDR118" s="230"/>
      <c r="KDS118" s="230"/>
      <c r="KDT118" s="230"/>
      <c r="KDU118" s="230"/>
      <c r="KDV118" s="230"/>
      <c r="KDW118" s="230"/>
      <c r="KDX118" s="230"/>
      <c r="KDY118" s="230"/>
      <c r="KDZ118" s="230"/>
      <c r="KEA118" s="230"/>
      <c r="KEB118" s="230"/>
      <c r="KEC118" s="230"/>
      <c r="KED118" s="230"/>
      <c r="KEE118" s="230"/>
      <c r="KEF118" s="230"/>
      <c r="KEG118" s="230"/>
      <c r="KEH118" s="230"/>
      <c r="KEI118" s="230"/>
      <c r="KEJ118" s="230"/>
      <c r="KEK118" s="230"/>
      <c r="KEL118" s="230"/>
      <c r="KEM118" s="230"/>
      <c r="KEN118" s="230"/>
      <c r="KEO118" s="230"/>
      <c r="KEP118" s="230"/>
      <c r="KEQ118" s="230"/>
      <c r="KER118" s="230"/>
      <c r="KES118" s="230"/>
      <c r="KET118" s="230"/>
      <c r="KEU118" s="230"/>
      <c r="KEV118" s="230"/>
      <c r="KEW118" s="230"/>
      <c r="KEX118" s="230"/>
      <c r="KEY118" s="230"/>
      <c r="KEZ118" s="230"/>
      <c r="KFA118" s="230"/>
      <c r="KFB118" s="230"/>
      <c r="KFC118" s="230"/>
      <c r="KFD118" s="230"/>
      <c r="KFE118" s="230"/>
      <c r="KFF118" s="230"/>
      <c r="KFG118" s="230"/>
      <c r="KFH118" s="230"/>
      <c r="KFI118" s="230"/>
      <c r="KFJ118" s="230"/>
      <c r="KFK118" s="230"/>
      <c r="KFL118" s="230"/>
      <c r="KFM118" s="230"/>
      <c r="KFN118" s="230"/>
      <c r="KFO118" s="230"/>
      <c r="KFP118" s="230"/>
      <c r="KFQ118" s="230"/>
      <c r="KFR118" s="230"/>
      <c r="KFS118" s="230"/>
      <c r="KFT118" s="230"/>
      <c r="KFU118" s="230"/>
      <c r="KFV118" s="230"/>
      <c r="KFW118" s="230"/>
      <c r="KFX118" s="230"/>
      <c r="KFY118" s="230"/>
      <c r="KFZ118" s="230"/>
      <c r="KGA118" s="230"/>
      <c r="KGB118" s="230"/>
      <c r="KGC118" s="230"/>
      <c r="KGD118" s="230"/>
      <c r="KGE118" s="230"/>
      <c r="KGF118" s="230"/>
      <c r="KGG118" s="230"/>
      <c r="KGH118" s="230"/>
      <c r="KGI118" s="230"/>
      <c r="KGJ118" s="230"/>
      <c r="KGK118" s="230"/>
      <c r="KGL118" s="230"/>
      <c r="KGM118" s="230"/>
      <c r="KGN118" s="230"/>
      <c r="KGO118" s="230"/>
      <c r="KGP118" s="230"/>
      <c r="KGQ118" s="230"/>
      <c r="KGR118" s="230"/>
      <c r="KGS118" s="230"/>
      <c r="KGT118" s="230"/>
      <c r="KGU118" s="230"/>
      <c r="KGV118" s="230"/>
      <c r="KGW118" s="230"/>
      <c r="KGX118" s="230"/>
      <c r="KGY118" s="230"/>
      <c r="KGZ118" s="230"/>
      <c r="KHA118" s="230"/>
      <c r="KHB118" s="230"/>
      <c r="KHC118" s="230"/>
      <c r="KHD118" s="230"/>
      <c r="KHE118" s="230"/>
      <c r="KHF118" s="230"/>
      <c r="KHG118" s="230"/>
      <c r="KHH118" s="230"/>
      <c r="KHI118" s="230"/>
      <c r="KHJ118" s="230"/>
      <c r="KHK118" s="230"/>
      <c r="KHL118" s="230"/>
      <c r="KHM118" s="230"/>
      <c r="KHN118" s="230"/>
      <c r="KHO118" s="230"/>
      <c r="KHP118" s="230"/>
      <c r="KHQ118" s="230"/>
      <c r="KHR118" s="230"/>
      <c r="KHS118" s="230"/>
      <c r="KHT118" s="230"/>
      <c r="KHU118" s="230"/>
      <c r="KHV118" s="230"/>
      <c r="KHW118" s="230"/>
      <c r="KHX118" s="230"/>
      <c r="KHY118" s="230"/>
      <c r="KHZ118" s="230"/>
      <c r="KIA118" s="230"/>
      <c r="KIB118" s="230"/>
      <c r="KIC118" s="230"/>
      <c r="KID118" s="230"/>
      <c r="KIE118" s="230"/>
      <c r="KIF118" s="230"/>
      <c r="KIG118" s="230"/>
      <c r="KIH118" s="230"/>
      <c r="KII118" s="230"/>
      <c r="KIJ118" s="230"/>
      <c r="KIK118" s="230"/>
      <c r="KIL118" s="230"/>
      <c r="KIM118" s="230"/>
      <c r="KIN118" s="230"/>
      <c r="KIO118" s="230"/>
      <c r="KIP118" s="230"/>
      <c r="KIQ118" s="230"/>
      <c r="KIR118" s="230"/>
      <c r="KIS118" s="230"/>
      <c r="KIT118" s="230"/>
      <c r="KIU118" s="230"/>
      <c r="KIV118" s="230"/>
      <c r="KIW118" s="230"/>
      <c r="KIX118" s="230"/>
      <c r="KIY118" s="230"/>
      <c r="KIZ118" s="230"/>
      <c r="KJA118" s="230"/>
      <c r="KJB118" s="230"/>
      <c r="KJC118" s="230"/>
      <c r="KJD118" s="230"/>
      <c r="KJE118" s="230"/>
      <c r="KJF118" s="230"/>
      <c r="KJG118" s="230"/>
      <c r="KJH118" s="230"/>
      <c r="KJI118" s="230"/>
      <c r="KJJ118" s="230"/>
      <c r="KJK118" s="230"/>
      <c r="KJL118" s="230"/>
      <c r="KJM118" s="230"/>
      <c r="KJN118" s="230"/>
      <c r="KJO118" s="230"/>
      <c r="KJP118" s="230"/>
      <c r="KJQ118" s="230"/>
      <c r="KJR118" s="230"/>
      <c r="KJS118" s="230"/>
      <c r="KJT118" s="230"/>
      <c r="KJU118" s="230"/>
      <c r="KJV118" s="230"/>
      <c r="KJW118" s="230"/>
      <c r="KJX118" s="230"/>
      <c r="KJY118" s="230"/>
      <c r="KJZ118" s="230"/>
      <c r="KKA118" s="230"/>
      <c r="KKB118" s="230"/>
      <c r="KKC118" s="230"/>
      <c r="KKD118" s="230"/>
      <c r="KKE118" s="230"/>
      <c r="KKF118" s="230"/>
      <c r="KKG118" s="230"/>
      <c r="KKH118" s="230"/>
      <c r="KKI118" s="230"/>
      <c r="KKJ118" s="230"/>
      <c r="KKK118" s="230"/>
      <c r="KKL118" s="230"/>
      <c r="KKM118" s="230"/>
      <c r="KKN118" s="230"/>
      <c r="KKO118" s="230"/>
      <c r="KKP118" s="230"/>
      <c r="KKQ118" s="230"/>
      <c r="KKR118" s="230"/>
      <c r="KKS118" s="230"/>
      <c r="KKT118" s="230"/>
      <c r="KKU118" s="230"/>
      <c r="KKV118" s="230"/>
      <c r="KKW118" s="230"/>
      <c r="KKX118" s="230"/>
      <c r="KKY118" s="230"/>
      <c r="KKZ118" s="230"/>
      <c r="KLA118" s="230"/>
      <c r="KLB118" s="230"/>
      <c r="KLC118" s="230"/>
      <c r="KLD118" s="230"/>
      <c r="KLE118" s="230"/>
      <c r="KLF118" s="230"/>
      <c r="KLG118" s="230"/>
      <c r="KLH118" s="230"/>
      <c r="KLI118" s="230"/>
      <c r="KLJ118" s="230"/>
      <c r="KLK118" s="230"/>
      <c r="KLL118" s="230"/>
      <c r="KLM118" s="230"/>
      <c r="KLN118" s="230"/>
      <c r="KLO118" s="230"/>
      <c r="KLP118" s="230"/>
      <c r="KLQ118" s="230"/>
      <c r="KLR118" s="230"/>
      <c r="KLS118" s="230"/>
      <c r="KLT118" s="230"/>
      <c r="KLU118" s="230"/>
      <c r="KLV118" s="230"/>
      <c r="KLW118" s="230"/>
      <c r="KLX118" s="230"/>
      <c r="KLY118" s="230"/>
      <c r="KLZ118" s="230"/>
      <c r="KMA118" s="230"/>
      <c r="KMB118" s="230"/>
      <c r="KMC118" s="230"/>
      <c r="KMD118" s="230"/>
      <c r="KME118" s="230"/>
      <c r="KMF118" s="230"/>
      <c r="KMG118" s="230"/>
      <c r="KMH118" s="230"/>
      <c r="KMI118" s="230"/>
      <c r="KMJ118" s="230"/>
      <c r="KMK118" s="230"/>
      <c r="KML118" s="230"/>
      <c r="KMM118" s="230"/>
      <c r="KMN118" s="230"/>
      <c r="KMO118" s="230"/>
      <c r="KMP118" s="230"/>
      <c r="KMQ118" s="230"/>
      <c r="KMR118" s="230"/>
      <c r="KMS118" s="230"/>
      <c r="KMT118" s="230"/>
      <c r="KMU118" s="230"/>
      <c r="KMV118" s="230"/>
      <c r="KMW118" s="230"/>
      <c r="KMX118" s="230"/>
      <c r="KMY118" s="230"/>
      <c r="KMZ118" s="230"/>
      <c r="KNA118" s="230"/>
      <c r="KNB118" s="230"/>
      <c r="KNC118" s="230"/>
      <c r="KND118" s="230"/>
      <c r="KNE118" s="230"/>
      <c r="KNF118" s="230"/>
      <c r="KNG118" s="230"/>
      <c r="KNH118" s="230"/>
      <c r="KNI118" s="230"/>
      <c r="KNJ118" s="230"/>
      <c r="KNK118" s="230"/>
      <c r="KNL118" s="230"/>
      <c r="KNM118" s="230"/>
      <c r="KNN118" s="230"/>
      <c r="KNO118" s="230"/>
      <c r="KNP118" s="230"/>
      <c r="KNQ118" s="230"/>
      <c r="KNR118" s="230"/>
      <c r="KNS118" s="230"/>
      <c r="KNT118" s="230"/>
      <c r="KNU118" s="230"/>
      <c r="KNV118" s="230"/>
      <c r="KNW118" s="230"/>
      <c r="KNX118" s="230"/>
      <c r="KNY118" s="230"/>
      <c r="KNZ118" s="230"/>
      <c r="KOA118" s="230"/>
      <c r="KOB118" s="230"/>
      <c r="KOC118" s="230"/>
      <c r="KOD118" s="230"/>
      <c r="KOE118" s="230"/>
      <c r="KOF118" s="230"/>
      <c r="KOG118" s="230"/>
      <c r="KOH118" s="230"/>
      <c r="KOI118" s="230"/>
      <c r="KOJ118" s="230"/>
      <c r="KOK118" s="230"/>
      <c r="KOL118" s="230"/>
      <c r="KOM118" s="230"/>
      <c r="KON118" s="230"/>
      <c r="KOO118" s="230"/>
      <c r="KOP118" s="230"/>
      <c r="KOQ118" s="230"/>
      <c r="KOR118" s="230"/>
      <c r="KOS118" s="230"/>
      <c r="KOT118" s="230"/>
      <c r="KOU118" s="230"/>
      <c r="KOV118" s="230"/>
      <c r="KOW118" s="230"/>
      <c r="KOX118" s="230"/>
      <c r="KOY118" s="230"/>
      <c r="KOZ118" s="230"/>
      <c r="KPA118" s="230"/>
      <c r="KPB118" s="230"/>
      <c r="KPC118" s="230"/>
      <c r="KPD118" s="230"/>
      <c r="KPE118" s="230"/>
      <c r="KPF118" s="230"/>
      <c r="KPG118" s="230"/>
      <c r="KPH118" s="230"/>
      <c r="KPI118" s="230"/>
      <c r="KPJ118" s="230"/>
      <c r="KPK118" s="230"/>
      <c r="KPL118" s="230"/>
      <c r="KPM118" s="230"/>
      <c r="KPN118" s="230"/>
      <c r="KPO118" s="230"/>
      <c r="KPP118" s="230"/>
      <c r="KPQ118" s="230"/>
      <c r="KPR118" s="230"/>
      <c r="KPS118" s="230"/>
      <c r="KPT118" s="230"/>
      <c r="KPU118" s="230"/>
      <c r="KPV118" s="230"/>
      <c r="KPW118" s="230"/>
      <c r="KPX118" s="230"/>
      <c r="KPY118" s="230"/>
      <c r="KPZ118" s="230"/>
      <c r="KQA118" s="230"/>
      <c r="KQB118" s="230"/>
      <c r="KQC118" s="230"/>
      <c r="KQD118" s="230"/>
      <c r="KQE118" s="230"/>
      <c r="KQF118" s="230"/>
      <c r="KQG118" s="230"/>
      <c r="KQH118" s="230"/>
      <c r="KQI118" s="230"/>
      <c r="KQJ118" s="230"/>
      <c r="KQK118" s="230"/>
      <c r="KQL118" s="230"/>
      <c r="KQM118" s="230"/>
      <c r="KQN118" s="230"/>
      <c r="KQO118" s="230"/>
      <c r="KQP118" s="230"/>
      <c r="KQQ118" s="230"/>
      <c r="KQR118" s="230"/>
      <c r="KQS118" s="230"/>
      <c r="KQT118" s="230"/>
      <c r="KQU118" s="230"/>
      <c r="KQV118" s="230"/>
      <c r="KQW118" s="230"/>
      <c r="KQX118" s="230"/>
      <c r="KQY118" s="230"/>
      <c r="KQZ118" s="230"/>
      <c r="KRA118" s="230"/>
      <c r="KRB118" s="230"/>
      <c r="KRC118" s="230"/>
      <c r="KRD118" s="230"/>
      <c r="KRE118" s="230"/>
      <c r="KRF118" s="230"/>
      <c r="KRG118" s="230"/>
      <c r="KRH118" s="230"/>
      <c r="KRI118" s="230"/>
      <c r="KRJ118" s="230"/>
      <c r="KRK118" s="230"/>
      <c r="KRL118" s="230"/>
      <c r="KRM118" s="230"/>
      <c r="KRN118" s="230"/>
      <c r="KRO118" s="230"/>
      <c r="KRP118" s="230"/>
      <c r="KRQ118" s="230"/>
      <c r="KRR118" s="230"/>
      <c r="KRS118" s="230"/>
      <c r="KRT118" s="230"/>
      <c r="KRU118" s="230"/>
      <c r="KRV118" s="230"/>
      <c r="KRW118" s="230"/>
      <c r="KRX118" s="230"/>
      <c r="KRY118" s="230"/>
      <c r="KRZ118" s="230"/>
      <c r="KSA118" s="230"/>
      <c r="KSB118" s="230"/>
      <c r="KSC118" s="230"/>
      <c r="KSD118" s="230"/>
      <c r="KSE118" s="230"/>
      <c r="KSF118" s="230"/>
      <c r="KSG118" s="230"/>
      <c r="KSH118" s="230"/>
      <c r="KSI118" s="230"/>
      <c r="KSJ118" s="230"/>
      <c r="KSK118" s="230"/>
      <c r="KSL118" s="230"/>
      <c r="KSM118" s="230"/>
      <c r="KSN118" s="230"/>
      <c r="KSO118" s="230"/>
      <c r="KSP118" s="230"/>
      <c r="KSQ118" s="230"/>
      <c r="KSR118" s="230"/>
      <c r="KSS118" s="230"/>
      <c r="KST118" s="230"/>
      <c r="KSU118" s="230"/>
      <c r="KSV118" s="230"/>
      <c r="KSW118" s="230"/>
      <c r="KSX118" s="230"/>
      <c r="KSY118" s="230"/>
      <c r="KSZ118" s="230"/>
      <c r="KTA118" s="230"/>
      <c r="KTB118" s="230"/>
      <c r="KTC118" s="230"/>
      <c r="KTD118" s="230"/>
      <c r="KTE118" s="230"/>
      <c r="KTF118" s="230"/>
      <c r="KTG118" s="230"/>
      <c r="KTH118" s="230"/>
      <c r="KTI118" s="230"/>
      <c r="KTJ118" s="230"/>
      <c r="KTK118" s="230"/>
      <c r="KTL118" s="230"/>
      <c r="KTM118" s="230"/>
      <c r="KTN118" s="230"/>
      <c r="KTO118" s="230"/>
      <c r="KTP118" s="230"/>
      <c r="KTQ118" s="230"/>
      <c r="KTR118" s="230"/>
      <c r="KTS118" s="230"/>
      <c r="KTT118" s="230"/>
      <c r="KTU118" s="230"/>
      <c r="KTV118" s="230"/>
      <c r="KTW118" s="230"/>
      <c r="KTX118" s="230"/>
      <c r="KTY118" s="230"/>
      <c r="KTZ118" s="230"/>
      <c r="KUA118" s="230"/>
      <c r="KUB118" s="230"/>
      <c r="KUC118" s="230"/>
      <c r="KUD118" s="230"/>
      <c r="KUE118" s="230"/>
      <c r="KUF118" s="230"/>
      <c r="KUG118" s="230"/>
      <c r="KUH118" s="230"/>
      <c r="KUI118" s="230"/>
      <c r="KUJ118" s="230"/>
      <c r="KUK118" s="230"/>
      <c r="KUL118" s="230"/>
      <c r="KUM118" s="230"/>
      <c r="KUN118" s="230"/>
      <c r="KUO118" s="230"/>
      <c r="KUP118" s="230"/>
      <c r="KUQ118" s="230"/>
      <c r="KUR118" s="230"/>
      <c r="KUS118" s="230"/>
      <c r="KUT118" s="230"/>
      <c r="KUU118" s="230"/>
      <c r="KUV118" s="230"/>
      <c r="KUW118" s="230"/>
      <c r="KUX118" s="230"/>
      <c r="KUY118" s="230"/>
      <c r="KUZ118" s="230"/>
      <c r="KVA118" s="230"/>
      <c r="KVB118" s="230"/>
      <c r="KVC118" s="230"/>
      <c r="KVD118" s="230"/>
      <c r="KVE118" s="230"/>
      <c r="KVF118" s="230"/>
      <c r="KVG118" s="230"/>
      <c r="KVH118" s="230"/>
      <c r="KVI118" s="230"/>
      <c r="KVJ118" s="230"/>
      <c r="KVK118" s="230"/>
      <c r="KVL118" s="230"/>
      <c r="KVM118" s="230"/>
      <c r="KVN118" s="230"/>
      <c r="KVO118" s="230"/>
      <c r="KVP118" s="230"/>
      <c r="KVQ118" s="230"/>
      <c r="KVR118" s="230"/>
      <c r="KVS118" s="230"/>
      <c r="KVT118" s="230"/>
      <c r="KVU118" s="230"/>
      <c r="KVV118" s="230"/>
      <c r="KVW118" s="230"/>
      <c r="KVX118" s="230"/>
      <c r="KVY118" s="230"/>
      <c r="KVZ118" s="230"/>
      <c r="KWA118" s="230"/>
      <c r="KWB118" s="230"/>
      <c r="KWC118" s="230"/>
      <c r="KWD118" s="230"/>
      <c r="KWE118" s="230"/>
      <c r="KWF118" s="230"/>
      <c r="KWG118" s="230"/>
      <c r="KWH118" s="230"/>
      <c r="KWI118" s="230"/>
      <c r="KWJ118" s="230"/>
      <c r="KWK118" s="230"/>
      <c r="KWL118" s="230"/>
      <c r="KWM118" s="230"/>
      <c r="KWN118" s="230"/>
      <c r="KWO118" s="230"/>
      <c r="KWP118" s="230"/>
      <c r="KWQ118" s="230"/>
      <c r="KWR118" s="230"/>
      <c r="KWS118" s="230"/>
      <c r="KWT118" s="230"/>
      <c r="KWU118" s="230"/>
      <c r="KWV118" s="230"/>
      <c r="KWW118" s="230"/>
      <c r="KWX118" s="230"/>
      <c r="KWY118" s="230"/>
      <c r="KWZ118" s="230"/>
      <c r="KXA118" s="230"/>
      <c r="KXB118" s="230"/>
      <c r="KXC118" s="230"/>
      <c r="KXD118" s="230"/>
      <c r="KXE118" s="230"/>
      <c r="KXF118" s="230"/>
      <c r="KXG118" s="230"/>
      <c r="KXH118" s="230"/>
      <c r="KXI118" s="230"/>
      <c r="KXJ118" s="230"/>
      <c r="KXK118" s="230"/>
      <c r="KXL118" s="230"/>
      <c r="KXM118" s="230"/>
      <c r="KXN118" s="230"/>
      <c r="KXO118" s="230"/>
      <c r="KXP118" s="230"/>
      <c r="KXQ118" s="230"/>
      <c r="KXR118" s="230"/>
      <c r="KXS118" s="230"/>
      <c r="KXT118" s="230"/>
      <c r="KXU118" s="230"/>
      <c r="KXV118" s="230"/>
      <c r="KXW118" s="230"/>
      <c r="KXX118" s="230"/>
      <c r="KXY118" s="230"/>
      <c r="KXZ118" s="230"/>
      <c r="KYA118" s="230"/>
      <c r="KYB118" s="230"/>
      <c r="KYC118" s="230"/>
      <c r="KYD118" s="230"/>
      <c r="KYE118" s="230"/>
      <c r="KYF118" s="230"/>
      <c r="KYG118" s="230"/>
      <c r="KYH118" s="230"/>
      <c r="KYI118" s="230"/>
      <c r="KYJ118" s="230"/>
      <c r="KYK118" s="230"/>
      <c r="KYL118" s="230"/>
      <c r="KYM118" s="230"/>
      <c r="KYN118" s="230"/>
      <c r="KYO118" s="230"/>
      <c r="KYP118" s="230"/>
      <c r="KYQ118" s="230"/>
      <c r="KYR118" s="230"/>
      <c r="KYS118" s="230"/>
      <c r="KYT118" s="230"/>
      <c r="KYU118" s="230"/>
      <c r="KYV118" s="230"/>
      <c r="KYW118" s="230"/>
      <c r="KYX118" s="230"/>
      <c r="KYY118" s="230"/>
      <c r="KYZ118" s="230"/>
      <c r="KZA118" s="230"/>
      <c r="KZB118" s="230"/>
      <c r="KZC118" s="230"/>
      <c r="KZD118" s="230"/>
      <c r="KZE118" s="230"/>
      <c r="KZF118" s="230"/>
      <c r="KZG118" s="230"/>
      <c r="KZH118" s="230"/>
      <c r="KZI118" s="230"/>
      <c r="KZJ118" s="230"/>
      <c r="KZK118" s="230"/>
      <c r="KZL118" s="230"/>
      <c r="KZM118" s="230"/>
      <c r="KZN118" s="230"/>
      <c r="KZO118" s="230"/>
      <c r="KZP118" s="230"/>
      <c r="KZQ118" s="230"/>
      <c r="KZR118" s="230"/>
      <c r="KZS118" s="230"/>
      <c r="KZT118" s="230"/>
      <c r="KZU118" s="230"/>
      <c r="KZV118" s="230"/>
      <c r="KZW118" s="230"/>
      <c r="KZX118" s="230"/>
      <c r="KZY118" s="230"/>
      <c r="KZZ118" s="230"/>
      <c r="LAA118" s="230"/>
      <c r="LAB118" s="230"/>
      <c r="LAC118" s="230"/>
      <c r="LAD118" s="230"/>
      <c r="LAE118" s="230"/>
      <c r="LAF118" s="230"/>
      <c r="LAG118" s="230"/>
      <c r="LAH118" s="230"/>
      <c r="LAI118" s="230"/>
      <c r="LAJ118" s="230"/>
      <c r="LAK118" s="230"/>
      <c r="LAL118" s="230"/>
      <c r="LAM118" s="230"/>
      <c r="LAN118" s="230"/>
      <c r="LAO118" s="230"/>
      <c r="LAP118" s="230"/>
      <c r="LAQ118" s="230"/>
      <c r="LAR118" s="230"/>
      <c r="LAS118" s="230"/>
      <c r="LAT118" s="230"/>
      <c r="LAU118" s="230"/>
      <c r="LAV118" s="230"/>
      <c r="LAW118" s="230"/>
      <c r="LAX118" s="230"/>
      <c r="LAY118" s="230"/>
      <c r="LAZ118" s="230"/>
      <c r="LBA118" s="230"/>
      <c r="LBB118" s="230"/>
      <c r="LBC118" s="230"/>
      <c r="LBD118" s="230"/>
      <c r="LBE118" s="230"/>
      <c r="LBF118" s="230"/>
      <c r="LBG118" s="230"/>
      <c r="LBH118" s="230"/>
      <c r="LBI118" s="230"/>
      <c r="LBJ118" s="230"/>
      <c r="LBK118" s="230"/>
      <c r="LBL118" s="230"/>
      <c r="LBM118" s="230"/>
      <c r="LBN118" s="230"/>
      <c r="LBO118" s="230"/>
      <c r="LBP118" s="230"/>
      <c r="LBQ118" s="230"/>
      <c r="LBR118" s="230"/>
      <c r="LBS118" s="230"/>
      <c r="LBT118" s="230"/>
      <c r="LBU118" s="230"/>
      <c r="LBV118" s="230"/>
      <c r="LBW118" s="230"/>
      <c r="LBX118" s="230"/>
      <c r="LBY118" s="230"/>
      <c r="LBZ118" s="230"/>
      <c r="LCA118" s="230"/>
      <c r="LCB118" s="230"/>
      <c r="LCC118" s="230"/>
      <c r="LCD118" s="230"/>
      <c r="LCE118" s="230"/>
      <c r="LCF118" s="230"/>
      <c r="LCG118" s="230"/>
      <c r="LCH118" s="230"/>
      <c r="LCI118" s="230"/>
      <c r="LCJ118" s="230"/>
      <c r="LCK118" s="230"/>
      <c r="LCL118" s="230"/>
      <c r="LCM118" s="230"/>
      <c r="LCN118" s="230"/>
      <c r="LCO118" s="230"/>
      <c r="LCP118" s="230"/>
      <c r="LCQ118" s="230"/>
      <c r="LCR118" s="230"/>
      <c r="LCS118" s="230"/>
      <c r="LCT118" s="230"/>
      <c r="LCU118" s="230"/>
      <c r="LCV118" s="230"/>
      <c r="LCW118" s="230"/>
      <c r="LCX118" s="230"/>
      <c r="LCY118" s="230"/>
      <c r="LCZ118" s="230"/>
      <c r="LDA118" s="230"/>
      <c r="LDB118" s="230"/>
      <c r="LDC118" s="230"/>
      <c r="LDD118" s="230"/>
      <c r="LDE118" s="230"/>
      <c r="LDF118" s="230"/>
      <c r="LDG118" s="230"/>
      <c r="LDH118" s="230"/>
      <c r="LDI118" s="230"/>
      <c r="LDJ118" s="230"/>
      <c r="LDK118" s="230"/>
      <c r="LDL118" s="230"/>
      <c r="LDM118" s="230"/>
      <c r="LDN118" s="230"/>
      <c r="LDO118" s="230"/>
      <c r="LDP118" s="230"/>
      <c r="LDQ118" s="230"/>
      <c r="LDR118" s="230"/>
      <c r="LDS118" s="230"/>
      <c r="LDT118" s="230"/>
      <c r="LDU118" s="230"/>
      <c r="LDV118" s="230"/>
      <c r="LDW118" s="230"/>
      <c r="LDX118" s="230"/>
      <c r="LDY118" s="230"/>
      <c r="LDZ118" s="230"/>
      <c r="LEA118" s="230"/>
      <c r="LEB118" s="230"/>
      <c r="LEC118" s="230"/>
      <c r="LED118" s="230"/>
      <c r="LEE118" s="230"/>
      <c r="LEF118" s="230"/>
      <c r="LEG118" s="230"/>
      <c r="LEH118" s="230"/>
      <c r="LEI118" s="230"/>
      <c r="LEJ118" s="230"/>
      <c r="LEK118" s="230"/>
      <c r="LEL118" s="230"/>
      <c r="LEM118" s="230"/>
      <c r="LEN118" s="230"/>
      <c r="LEO118" s="230"/>
      <c r="LEP118" s="230"/>
      <c r="LEQ118" s="230"/>
      <c r="LER118" s="230"/>
      <c r="LES118" s="230"/>
      <c r="LET118" s="230"/>
      <c r="LEU118" s="230"/>
      <c r="LEV118" s="230"/>
      <c r="LEW118" s="230"/>
      <c r="LEX118" s="230"/>
      <c r="LEY118" s="230"/>
      <c r="LEZ118" s="230"/>
      <c r="LFA118" s="230"/>
      <c r="LFB118" s="230"/>
      <c r="LFC118" s="230"/>
      <c r="LFD118" s="230"/>
      <c r="LFE118" s="230"/>
      <c r="LFF118" s="230"/>
      <c r="LFG118" s="230"/>
      <c r="LFH118" s="230"/>
      <c r="LFI118" s="230"/>
      <c r="LFJ118" s="230"/>
      <c r="LFK118" s="230"/>
      <c r="LFL118" s="230"/>
      <c r="LFM118" s="230"/>
      <c r="LFN118" s="230"/>
      <c r="LFO118" s="230"/>
      <c r="LFP118" s="230"/>
      <c r="LFQ118" s="230"/>
      <c r="LFR118" s="230"/>
      <c r="LFS118" s="230"/>
      <c r="LFT118" s="230"/>
      <c r="LFU118" s="230"/>
      <c r="LFV118" s="230"/>
      <c r="LFW118" s="230"/>
      <c r="LFX118" s="230"/>
      <c r="LFY118" s="230"/>
      <c r="LFZ118" s="230"/>
      <c r="LGA118" s="230"/>
      <c r="LGB118" s="230"/>
      <c r="LGC118" s="230"/>
      <c r="LGD118" s="230"/>
      <c r="LGE118" s="230"/>
      <c r="LGF118" s="230"/>
      <c r="LGG118" s="230"/>
      <c r="LGH118" s="230"/>
      <c r="LGI118" s="230"/>
      <c r="LGJ118" s="230"/>
      <c r="LGK118" s="230"/>
      <c r="LGL118" s="230"/>
      <c r="LGM118" s="230"/>
      <c r="LGN118" s="230"/>
      <c r="LGO118" s="230"/>
      <c r="LGP118" s="230"/>
      <c r="LGQ118" s="230"/>
      <c r="LGR118" s="230"/>
      <c r="LGS118" s="230"/>
      <c r="LGT118" s="230"/>
      <c r="LGU118" s="230"/>
      <c r="LGV118" s="230"/>
      <c r="LGW118" s="230"/>
      <c r="LGX118" s="230"/>
      <c r="LGY118" s="230"/>
      <c r="LGZ118" s="230"/>
      <c r="LHA118" s="230"/>
      <c r="LHB118" s="230"/>
      <c r="LHC118" s="230"/>
      <c r="LHD118" s="230"/>
      <c r="LHE118" s="230"/>
      <c r="LHF118" s="230"/>
      <c r="LHG118" s="230"/>
      <c r="LHH118" s="230"/>
      <c r="LHI118" s="230"/>
      <c r="LHJ118" s="230"/>
      <c r="LHK118" s="230"/>
      <c r="LHL118" s="230"/>
      <c r="LHM118" s="230"/>
      <c r="LHN118" s="230"/>
      <c r="LHO118" s="230"/>
      <c r="LHP118" s="230"/>
      <c r="LHQ118" s="230"/>
      <c r="LHR118" s="230"/>
      <c r="LHS118" s="230"/>
      <c r="LHT118" s="230"/>
      <c r="LHU118" s="230"/>
      <c r="LHV118" s="230"/>
      <c r="LHW118" s="230"/>
      <c r="LHX118" s="230"/>
      <c r="LHY118" s="230"/>
      <c r="LHZ118" s="230"/>
      <c r="LIA118" s="230"/>
      <c r="LIB118" s="230"/>
      <c r="LIC118" s="230"/>
      <c r="LID118" s="230"/>
      <c r="LIE118" s="230"/>
      <c r="LIF118" s="230"/>
      <c r="LIG118" s="230"/>
      <c r="LIH118" s="230"/>
      <c r="LII118" s="230"/>
      <c r="LIJ118" s="230"/>
      <c r="LIK118" s="230"/>
      <c r="LIL118" s="230"/>
      <c r="LIM118" s="230"/>
      <c r="LIN118" s="230"/>
      <c r="LIO118" s="230"/>
      <c r="LIP118" s="230"/>
      <c r="LIQ118" s="230"/>
      <c r="LIR118" s="230"/>
      <c r="LIS118" s="230"/>
      <c r="LIT118" s="230"/>
      <c r="LIU118" s="230"/>
      <c r="LIV118" s="230"/>
      <c r="LIW118" s="230"/>
      <c r="LIX118" s="230"/>
      <c r="LIY118" s="230"/>
      <c r="LIZ118" s="230"/>
      <c r="LJA118" s="230"/>
      <c r="LJB118" s="230"/>
      <c r="LJC118" s="230"/>
      <c r="LJD118" s="230"/>
      <c r="LJE118" s="230"/>
      <c r="LJF118" s="230"/>
      <c r="LJG118" s="230"/>
      <c r="LJH118" s="230"/>
      <c r="LJI118" s="230"/>
      <c r="LJJ118" s="230"/>
      <c r="LJK118" s="230"/>
      <c r="LJL118" s="230"/>
      <c r="LJM118" s="230"/>
      <c r="LJN118" s="230"/>
      <c r="LJO118" s="230"/>
      <c r="LJP118" s="230"/>
      <c r="LJQ118" s="230"/>
      <c r="LJR118" s="230"/>
      <c r="LJS118" s="230"/>
      <c r="LJT118" s="230"/>
      <c r="LJU118" s="230"/>
      <c r="LJV118" s="230"/>
      <c r="LJW118" s="230"/>
      <c r="LJX118" s="230"/>
      <c r="LJY118" s="230"/>
      <c r="LJZ118" s="230"/>
      <c r="LKA118" s="230"/>
      <c r="LKB118" s="230"/>
      <c r="LKC118" s="230"/>
      <c r="LKD118" s="230"/>
      <c r="LKE118" s="230"/>
      <c r="LKF118" s="230"/>
      <c r="LKG118" s="230"/>
      <c r="LKH118" s="230"/>
      <c r="LKI118" s="230"/>
      <c r="LKJ118" s="230"/>
      <c r="LKK118" s="230"/>
      <c r="LKL118" s="230"/>
      <c r="LKM118" s="230"/>
      <c r="LKN118" s="230"/>
      <c r="LKO118" s="230"/>
      <c r="LKP118" s="230"/>
      <c r="LKQ118" s="230"/>
      <c r="LKR118" s="230"/>
      <c r="LKS118" s="230"/>
      <c r="LKT118" s="230"/>
      <c r="LKU118" s="230"/>
      <c r="LKV118" s="230"/>
      <c r="LKW118" s="230"/>
      <c r="LKX118" s="230"/>
      <c r="LKY118" s="230"/>
      <c r="LKZ118" s="230"/>
      <c r="LLA118" s="230"/>
      <c r="LLB118" s="230"/>
      <c r="LLC118" s="230"/>
      <c r="LLD118" s="230"/>
      <c r="LLE118" s="230"/>
      <c r="LLF118" s="230"/>
      <c r="LLG118" s="230"/>
      <c r="LLH118" s="230"/>
      <c r="LLI118" s="230"/>
      <c r="LLJ118" s="230"/>
      <c r="LLK118" s="230"/>
      <c r="LLL118" s="230"/>
      <c r="LLM118" s="230"/>
      <c r="LLN118" s="230"/>
      <c r="LLO118" s="230"/>
      <c r="LLP118" s="230"/>
      <c r="LLQ118" s="230"/>
      <c r="LLR118" s="230"/>
      <c r="LLS118" s="230"/>
      <c r="LLT118" s="230"/>
      <c r="LLU118" s="230"/>
      <c r="LLV118" s="230"/>
      <c r="LLW118" s="230"/>
      <c r="LLX118" s="230"/>
      <c r="LLY118" s="230"/>
      <c r="LLZ118" s="230"/>
      <c r="LMA118" s="230"/>
      <c r="LMB118" s="230"/>
      <c r="LMC118" s="230"/>
      <c r="LMD118" s="230"/>
      <c r="LME118" s="230"/>
      <c r="LMF118" s="230"/>
      <c r="LMG118" s="230"/>
      <c r="LMH118" s="230"/>
      <c r="LMI118" s="230"/>
      <c r="LMJ118" s="230"/>
      <c r="LMK118" s="230"/>
      <c r="LML118" s="230"/>
      <c r="LMM118" s="230"/>
      <c r="LMN118" s="230"/>
      <c r="LMO118" s="230"/>
      <c r="LMP118" s="230"/>
      <c r="LMQ118" s="230"/>
      <c r="LMR118" s="230"/>
      <c r="LMS118" s="230"/>
      <c r="LMT118" s="230"/>
      <c r="LMU118" s="230"/>
      <c r="LMV118" s="230"/>
      <c r="LMW118" s="230"/>
      <c r="LMX118" s="230"/>
      <c r="LMY118" s="230"/>
      <c r="LMZ118" s="230"/>
      <c r="LNA118" s="230"/>
      <c r="LNB118" s="230"/>
      <c r="LNC118" s="230"/>
      <c r="LND118" s="230"/>
      <c r="LNE118" s="230"/>
      <c r="LNF118" s="230"/>
      <c r="LNG118" s="230"/>
      <c r="LNH118" s="230"/>
      <c r="LNI118" s="230"/>
      <c r="LNJ118" s="230"/>
      <c r="LNK118" s="230"/>
      <c r="LNL118" s="230"/>
      <c r="LNM118" s="230"/>
      <c r="LNN118" s="230"/>
      <c r="LNO118" s="230"/>
      <c r="LNP118" s="230"/>
      <c r="LNQ118" s="230"/>
      <c r="LNR118" s="230"/>
      <c r="LNS118" s="230"/>
      <c r="LNT118" s="230"/>
      <c r="LNU118" s="230"/>
      <c r="LNV118" s="230"/>
      <c r="LNW118" s="230"/>
      <c r="LNX118" s="230"/>
      <c r="LNY118" s="230"/>
      <c r="LNZ118" s="230"/>
      <c r="LOA118" s="230"/>
      <c r="LOB118" s="230"/>
      <c r="LOC118" s="230"/>
      <c r="LOD118" s="230"/>
      <c r="LOE118" s="230"/>
      <c r="LOF118" s="230"/>
      <c r="LOG118" s="230"/>
      <c r="LOH118" s="230"/>
      <c r="LOI118" s="230"/>
      <c r="LOJ118" s="230"/>
      <c r="LOK118" s="230"/>
      <c r="LOL118" s="230"/>
      <c r="LOM118" s="230"/>
      <c r="LON118" s="230"/>
      <c r="LOO118" s="230"/>
      <c r="LOP118" s="230"/>
      <c r="LOQ118" s="230"/>
      <c r="LOR118" s="230"/>
      <c r="LOS118" s="230"/>
      <c r="LOT118" s="230"/>
      <c r="LOU118" s="230"/>
      <c r="LOV118" s="230"/>
      <c r="LOW118" s="230"/>
      <c r="LOX118" s="230"/>
      <c r="LOY118" s="230"/>
      <c r="LOZ118" s="230"/>
      <c r="LPA118" s="230"/>
      <c r="LPB118" s="230"/>
      <c r="LPC118" s="230"/>
      <c r="LPD118" s="230"/>
      <c r="LPE118" s="230"/>
      <c r="LPF118" s="230"/>
      <c r="LPG118" s="230"/>
      <c r="LPH118" s="230"/>
      <c r="LPI118" s="230"/>
      <c r="LPJ118" s="230"/>
      <c r="LPK118" s="230"/>
      <c r="LPL118" s="230"/>
      <c r="LPM118" s="230"/>
      <c r="LPN118" s="230"/>
      <c r="LPO118" s="230"/>
      <c r="LPP118" s="230"/>
      <c r="LPQ118" s="230"/>
      <c r="LPR118" s="230"/>
      <c r="LPS118" s="230"/>
      <c r="LPT118" s="230"/>
      <c r="LPU118" s="230"/>
      <c r="LPV118" s="230"/>
      <c r="LPW118" s="230"/>
      <c r="LPX118" s="230"/>
      <c r="LPY118" s="230"/>
      <c r="LPZ118" s="230"/>
      <c r="LQA118" s="230"/>
      <c r="LQB118" s="230"/>
      <c r="LQC118" s="230"/>
      <c r="LQD118" s="230"/>
      <c r="LQE118" s="230"/>
      <c r="LQF118" s="230"/>
      <c r="LQG118" s="230"/>
      <c r="LQH118" s="230"/>
      <c r="LQI118" s="230"/>
      <c r="LQJ118" s="230"/>
      <c r="LQK118" s="230"/>
      <c r="LQL118" s="230"/>
      <c r="LQM118" s="230"/>
      <c r="LQN118" s="230"/>
      <c r="LQO118" s="230"/>
      <c r="LQP118" s="230"/>
      <c r="LQQ118" s="230"/>
      <c r="LQR118" s="230"/>
      <c r="LQS118" s="230"/>
      <c r="LQT118" s="230"/>
      <c r="LQU118" s="230"/>
      <c r="LQV118" s="230"/>
      <c r="LQW118" s="230"/>
      <c r="LQX118" s="230"/>
      <c r="LQY118" s="230"/>
      <c r="LQZ118" s="230"/>
      <c r="LRA118" s="230"/>
      <c r="LRB118" s="230"/>
      <c r="LRC118" s="230"/>
      <c r="LRD118" s="230"/>
      <c r="LRE118" s="230"/>
      <c r="LRF118" s="230"/>
      <c r="LRG118" s="230"/>
      <c r="LRH118" s="230"/>
      <c r="LRI118" s="230"/>
      <c r="LRJ118" s="230"/>
      <c r="LRK118" s="230"/>
      <c r="LRL118" s="230"/>
      <c r="LRM118" s="230"/>
      <c r="LRN118" s="230"/>
      <c r="LRO118" s="230"/>
      <c r="LRP118" s="230"/>
      <c r="LRQ118" s="230"/>
      <c r="LRR118" s="230"/>
      <c r="LRS118" s="230"/>
      <c r="LRT118" s="230"/>
      <c r="LRU118" s="230"/>
      <c r="LRV118" s="230"/>
      <c r="LRW118" s="230"/>
      <c r="LRX118" s="230"/>
      <c r="LRY118" s="230"/>
      <c r="LRZ118" s="230"/>
      <c r="LSA118" s="230"/>
      <c r="LSB118" s="230"/>
      <c r="LSC118" s="230"/>
      <c r="LSD118" s="230"/>
      <c r="LSE118" s="230"/>
      <c r="LSF118" s="230"/>
      <c r="LSG118" s="230"/>
      <c r="LSH118" s="230"/>
      <c r="LSI118" s="230"/>
      <c r="LSJ118" s="230"/>
      <c r="LSK118" s="230"/>
      <c r="LSL118" s="230"/>
      <c r="LSM118" s="230"/>
      <c r="LSN118" s="230"/>
      <c r="LSO118" s="230"/>
      <c r="LSP118" s="230"/>
      <c r="LSQ118" s="230"/>
      <c r="LSR118" s="230"/>
      <c r="LSS118" s="230"/>
      <c r="LST118" s="230"/>
      <c r="LSU118" s="230"/>
      <c r="LSV118" s="230"/>
      <c r="LSW118" s="230"/>
      <c r="LSX118" s="230"/>
      <c r="LSY118" s="230"/>
      <c r="LSZ118" s="230"/>
      <c r="LTA118" s="230"/>
      <c r="LTB118" s="230"/>
      <c r="LTC118" s="230"/>
      <c r="LTD118" s="230"/>
      <c r="LTE118" s="230"/>
      <c r="LTF118" s="230"/>
      <c r="LTG118" s="230"/>
      <c r="LTH118" s="230"/>
      <c r="LTI118" s="230"/>
      <c r="LTJ118" s="230"/>
      <c r="LTK118" s="230"/>
      <c r="LTL118" s="230"/>
      <c r="LTM118" s="230"/>
      <c r="LTN118" s="230"/>
      <c r="LTO118" s="230"/>
      <c r="LTP118" s="230"/>
      <c r="LTQ118" s="230"/>
      <c r="LTR118" s="230"/>
      <c r="LTS118" s="230"/>
      <c r="LTT118" s="230"/>
      <c r="LTU118" s="230"/>
      <c r="LTV118" s="230"/>
      <c r="LTW118" s="230"/>
      <c r="LTX118" s="230"/>
      <c r="LTY118" s="230"/>
      <c r="LTZ118" s="230"/>
      <c r="LUA118" s="230"/>
      <c r="LUB118" s="230"/>
      <c r="LUC118" s="230"/>
      <c r="LUD118" s="230"/>
      <c r="LUE118" s="230"/>
      <c r="LUF118" s="230"/>
      <c r="LUG118" s="230"/>
      <c r="LUH118" s="230"/>
      <c r="LUI118" s="230"/>
      <c r="LUJ118" s="230"/>
      <c r="LUK118" s="230"/>
      <c r="LUL118" s="230"/>
      <c r="LUM118" s="230"/>
      <c r="LUN118" s="230"/>
      <c r="LUO118" s="230"/>
      <c r="LUP118" s="230"/>
      <c r="LUQ118" s="230"/>
      <c r="LUR118" s="230"/>
      <c r="LUS118" s="230"/>
      <c r="LUT118" s="230"/>
      <c r="LUU118" s="230"/>
      <c r="LUV118" s="230"/>
      <c r="LUW118" s="230"/>
      <c r="LUX118" s="230"/>
      <c r="LUY118" s="230"/>
      <c r="LUZ118" s="230"/>
      <c r="LVA118" s="230"/>
      <c r="LVB118" s="230"/>
      <c r="LVC118" s="230"/>
      <c r="LVD118" s="230"/>
      <c r="LVE118" s="230"/>
      <c r="LVF118" s="230"/>
      <c r="LVG118" s="230"/>
      <c r="LVH118" s="230"/>
      <c r="LVI118" s="230"/>
      <c r="LVJ118" s="230"/>
      <c r="LVK118" s="230"/>
      <c r="LVL118" s="230"/>
      <c r="LVM118" s="230"/>
      <c r="LVN118" s="230"/>
      <c r="LVO118" s="230"/>
      <c r="LVP118" s="230"/>
      <c r="LVQ118" s="230"/>
      <c r="LVR118" s="230"/>
      <c r="LVS118" s="230"/>
      <c r="LVT118" s="230"/>
      <c r="LVU118" s="230"/>
      <c r="LVV118" s="230"/>
      <c r="LVW118" s="230"/>
      <c r="LVX118" s="230"/>
      <c r="LVY118" s="230"/>
      <c r="LVZ118" s="230"/>
      <c r="LWA118" s="230"/>
      <c r="LWB118" s="230"/>
      <c r="LWC118" s="230"/>
      <c r="LWD118" s="230"/>
      <c r="LWE118" s="230"/>
      <c r="LWF118" s="230"/>
      <c r="LWG118" s="230"/>
      <c r="LWH118" s="230"/>
      <c r="LWI118" s="230"/>
      <c r="LWJ118" s="230"/>
      <c r="LWK118" s="230"/>
      <c r="LWL118" s="230"/>
      <c r="LWM118" s="230"/>
      <c r="LWN118" s="230"/>
      <c r="LWO118" s="230"/>
      <c r="LWP118" s="230"/>
      <c r="LWQ118" s="230"/>
      <c r="LWR118" s="230"/>
      <c r="LWS118" s="230"/>
      <c r="LWT118" s="230"/>
      <c r="LWU118" s="230"/>
      <c r="LWV118" s="230"/>
      <c r="LWW118" s="230"/>
      <c r="LWX118" s="230"/>
      <c r="LWY118" s="230"/>
      <c r="LWZ118" s="230"/>
      <c r="LXA118" s="230"/>
      <c r="LXB118" s="230"/>
      <c r="LXC118" s="230"/>
      <c r="LXD118" s="230"/>
      <c r="LXE118" s="230"/>
      <c r="LXF118" s="230"/>
      <c r="LXG118" s="230"/>
      <c r="LXH118" s="230"/>
      <c r="LXI118" s="230"/>
      <c r="LXJ118" s="230"/>
      <c r="LXK118" s="230"/>
      <c r="LXL118" s="230"/>
      <c r="LXM118" s="230"/>
      <c r="LXN118" s="230"/>
      <c r="LXO118" s="230"/>
      <c r="LXP118" s="230"/>
      <c r="LXQ118" s="230"/>
      <c r="LXR118" s="230"/>
      <c r="LXS118" s="230"/>
      <c r="LXT118" s="230"/>
      <c r="LXU118" s="230"/>
      <c r="LXV118" s="230"/>
      <c r="LXW118" s="230"/>
      <c r="LXX118" s="230"/>
      <c r="LXY118" s="230"/>
      <c r="LXZ118" s="230"/>
      <c r="LYA118" s="230"/>
      <c r="LYB118" s="230"/>
      <c r="LYC118" s="230"/>
      <c r="LYD118" s="230"/>
      <c r="LYE118" s="230"/>
      <c r="LYF118" s="230"/>
      <c r="LYG118" s="230"/>
      <c r="LYH118" s="230"/>
      <c r="LYI118" s="230"/>
      <c r="LYJ118" s="230"/>
      <c r="LYK118" s="230"/>
      <c r="LYL118" s="230"/>
      <c r="LYM118" s="230"/>
      <c r="LYN118" s="230"/>
      <c r="LYO118" s="230"/>
      <c r="LYP118" s="230"/>
      <c r="LYQ118" s="230"/>
      <c r="LYR118" s="230"/>
      <c r="LYS118" s="230"/>
      <c r="LYT118" s="230"/>
      <c r="LYU118" s="230"/>
      <c r="LYV118" s="230"/>
      <c r="LYW118" s="230"/>
      <c r="LYX118" s="230"/>
      <c r="LYY118" s="230"/>
      <c r="LYZ118" s="230"/>
      <c r="LZA118" s="230"/>
      <c r="LZB118" s="230"/>
      <c r="LZC118" s="230"/>
      <c r="LZD118" s="230"/>
      <c r="LZE118" s="230"/>
      <c r="LZF118" s="230"/>
      <c r="LZG118" s="230"/>
      <c r="LZH118" s="230"/>
      <c r="LZI118" s="230"/>
      <c r="LZJ118" s="230"/>
      <c r="LZK118" s="230"/>
      <c r="LZL118" s="230"/>
      <c r="LZM118" s="230"/>
      <c r="LZN118" s="230"/>
      <c r="LZO118" s="230"/>
      <c r="LZP118" s="230"/>
      <c r="LZQ118" s="230"/>
      <c r="LZR118" s="230"/>
      <c r="LZS118" s="230"/>
      <c r="LZT118" s="230"/>
      <c r="LZU118" s="230"/>
      <c r="LZV118" s="230"/>
      <c r="LZW118" s="230"/>
      <c r="LZX118" s="230"/>
      <c r="LZY118" s="230"/>
      <c r="LZZ118" s="230"/>
      <c r="MAA118" s="230"/>
      <c r="MAB118" s="230"/>
      <c r="MAC118" s="230"/>
      <c r="MAD118" s="230"/>
      <c r="MAE118" s="230"/>
      <c r="MAF118" s="230"/>
      <c r="MAG118" s="230"/>
      <c r="MAH118" s="230"/>
      <c r="MAI118" s="230"/>
      <c r="MAJ118" s="230"/>
      <c r="MAK118" s="230"/>
      <c r="MAL118" s="230"/>
      <c r="MAM118" s="230"/>
      <c r="MAN118" s="230"/>
      <c r="MAO118" s="230"/>
      <c r="MAP118" s="230"/>
      <c r="MAQ118" s="230"/>
      <c r="MAR118" s="230"/>
      <c r="MAS118" s="230"/>
      <c r="MAT118" s="230"/>
      <c r="MAU118" s="230"/>
      <c r="MAV118" s="230"/>
      <c r="MAW118" s="230"/>
      <c r="MAX118" s="230"/>
      <c r="MAY118" s="230"/>
      <c r="MAZ118" s="230"/>
      <c r="MBA118" s="230"/>
      <c r="MBB118" s="230"/>
      <c r="MBC118" s="230"/>
      <c r="MBD118" s="230"/>
      <c r="MBE118" s="230"/>
      <c r="MBF118" s="230"/>
      <c r="MBG118" s="230"/>
      <c r="MBH118" s="230"/>
      <c r="MBI118" s="230"/>
      <c r="MBJ118" s="230"/>
      <c r="MBK118" s="230"/>
      <c r="MBL118" s="230"/>
      <c r="MBM118" s="230"/>
      <c r="MBN118" s="230"/>
      <c r="MBO118" s="230"/>
      <c r="MBP118" s="230"/>
      <c r="MBQ118" s="230"/>
      <c r="MBR118" s="230"/>
      <c r="MBS118" s="230"/>
      <c r="MBT118" s="230"/>
      <c r="MBU118" s="230"/>
      <c r="MBV118" s="230"/>
      <c r="MBW118" s="230"/>
      <c r="MBX118" s="230"/>
      <c r="MBY118" s="230"/>
      <c r="MBZ118" s="230"/>
      <c r="MCA118" s="230"/>
      <c r="MCB118" s="230"/>
      <c r="MCC118" s="230"/>
      <c r="MCD118" s="230"/>
      <c r="MCE118" s="230"/>
      <c r="MCF118" s="230"/>
      <c r="MCG118" s="230"/>
      <c r="MCH118" s="230"/>
      <c r="MCI118" s="230"/>
      <c r="MCJ118" s="230"/>
      <c r="MCK118" s="230"/>
      <c r="MCL118" s="230"/>
      <c r="MCM118" s="230"/>
      <c r="MCN118" s="230"/>
      <c r="MCO118" s="230"/>
      <c r="MCP118" s="230"/>
      <c r="MCQ118" s="230"/>
      <c r="MCR118" s="230"/>
      <c r="MCS118" s="230"/>
      <c r="MCT118" s="230"/>
      <c r="MCU118" s="230"/>
      <c r="MCV118" s="230"/>
      <c r="MCW118" s="230"/>
      <c r="MCX118" s="230"/>
      <c r="MCY118" s="230"/>
      <c r="MCZ118" s="230"/>
      <c r="MDA118" s="230"/>
      <c r="MDB118" s="230"/>
      <c r="MDC118" s="230"/>
      <c r="MDD118" s="230"/>
      <c r="MDE118" s="230"/>
      <c r="MDF118" s="230"/>
      <c r="MDG118" s="230"/>
      <c r="MDH118" s="230"/>
      <c r="MDI118" s="230"/>
      <c r="MDJ118" s="230"/>
      <c r="MDK118" s="230"/>
      <c r="MDL118" s="230"/>
      <c r="MDM118" s="230"/>
      <c r="MDN118" s="230"/>
      <c r="MDO118" s="230"/>
      <c r="MDP118" s="230"/>
      <c r="MDQ118" s="230"/>
      <c r="MDR118" s="230"/>
      <c r="MDS118" s="230"/>
      <c r="MDT118" s="230"/>
      <c r="MDU118" s="230"/>
      <c r="MDV118" s="230"/>
      <c r="MDW118" s="230"/>
      <c r="MDX118" s="230"/>
      <c r="MDY118" s="230"/>
      <c r="MDZ118" s="230"/>
      <c r="MEA118" s="230"/>
      <c r="MEB118" s="230"/>
      <c r="MEC118" s="230"/>
      <c r="MED118" s="230"/>
      <c r="MEE118" s="230"/>
      <c r="MEF118" s="230"/>
      <c r="MEG118" s="230"/>
      <c r="MEH118" s="230"/>
      <c r="MEI118" s="230"/>
      <c r="MEJ118" s="230"/>
      <c r="MEK118" s="230"/>
      <c r="MEL118" s="230"/>
      <c r="MEM118" s="230"/>
      <c r="MEN118" s="230"/>
      <c r="MEO118" s="230"/>
      <c r="MEP118" s="230"/>
      <c r="MEQ118" s="230"/>
      <c r="MER118" s="230"/>
      <c r="MES118" s="230"/>
      <c r="MET118" s="230"/>
      <c r="MEU118" s="230"/>
      <c r="MEV118" s="230"/>
      <c r="MEW118" s="230"/>
      <c r="MEX118" s="230"/>
      <c r="MEY118" s="230"/>
      <c r="MEZ118" s="230"/>
      <c r="MFA118" s="230"/>
      <c r="MFB118" s="230"/>
      <c r="MFC118" s="230"/>
      <c r="MFD118" s="230"/>
      <c r="MFE118" s="230"/>
      <c r="MFF118" s="230"/>
      <c r="MFG118" s="230"/>
      <c r="MFH118" s="230"/>
      <c r="MFI118" s="230"/>
      <c r="MFJ118" s="230"/>
      <c r="MFK118" s="230"/>
      <c r="MFL118" s="230"/>
      <c r="MFM118" s="230"/>
      <c r="MFN118" s="230"/>
      <c r="MFO118" s="230"/>
      <c r="MFP118" s="230"/>
      <c r="MFQ118" s="230"/>
      <c r="MFR118" s="230"/>
      <c r="MFS118" s="230"/>
      <c r="MFT118" s="230"/>
      <c r="MFU118" s="230"/>
      <c r="MFV118" s="230"/>
      <c r="MFW118" s="230"/>
      <c r="MFX118" s="230"/>
      <c r="MFY118" s="230"/>
      <c r="MFZ118" s="230"/>
      <c r="MGA118" s="230"/>
      <c r="MGB118" s="230"/>
      <c r="MGC118" s="230"/>
      <c r="MGD118" s="230"/>
      <c r="MGE118" s="230"/>
      <c r="MGF118" s="230"/>
      <c r="MGG118" s="230"/>
      <c r="MGH118" s="230"/>
      <c r="MGI118" s="230"/>
      <c r="MGJ118" s="230"/>
      <c r="MGK118" s="230"/>
      <c r="MGL118" s="230"/>
      <c r="MGM118" s="230"/>
      <c r="MGN118" s="230"/>
      <c r="MGO118" s="230"/>
      <c r="MGP118" s="230"/>
      <c r="MGQ118" s="230"/>
      <c r="MGR118" s="230"/>
      <c r="MGS118" s="230"/>
      <c r="MGT118" s="230"/>
      <c r="MGU118" s="230"/>
      <c r="MGV118" s="230"/>
      <c r="MGW118" s="230"/>
      <c r="MGX118" s="230"/>
      <c r="MGY118" s="230"/>
      <c r="MGZ118" s="230"/>
      <c r="MHA118" s="230"/>
      <c r="MHB118" s="230"/>
      <c r="MHC118" s="230"/>
      <c r="MHD118" s="230"/>
      <c r="MHE118" s="230"/>
      <c r="MHF118" s="230"/>
      <c r="MHG118" s="230"/>
      <c r="MHH118" s="230"/>
      <c r="MHI118" s="230"/>
      <c r="MHJ118" s="230"/>
      <c r="MHK118" s="230"/>
      <c r="MHL118" s="230"/>
      <c r="MHM118" s="230"/>
      <c r="MHN118" s="230"/>
      <c r="MHO118" s="230"/>
      <c r="MHP118" s="230"/>
      <c r="MHQ118" s="230"/>
      <c r="MHR118" s="230"/>
      <c r="MHS118" s="230"/>
      <c r="MHT118" s="230"/>
      <c r="MHU118" s="230"/>
      <c r="MHV118" s="230"/>
      <c r="MHW118" s="230"/>
      <c r="MHX118" s="230"/>
      <c r="MHY118" s="230"/>
      <c r="MHZ118" s="230"/>
      <c r="MIA118" s="230"/>
      <c r="MIB118" s="230"/>
      <c r="MIC118" s="230"/>
      <c r="MID118" s="230"/>
      <c r="MIE118" s="230"/>
      <c r="MIF118" s="230"/>
      <c r="MIG118" s="230"/>
      <c r="MIH118" s="230"/>
      <c r="MII118" s="230"/>
      <c r="MIJ118" s="230"/>
      <c r="MIK118" s="230"/>
      <c r="MIL118" s="230"/>
      <c r="MIM118" s="230"/>
      <c r="MIN118" s="230"/>
      <c r="MIO118" s="230"/>
      <c r="MIP118" s="230"/>
      <c r="MIQ118" s="230"/>
      <c r="MIR118" s="230"/>
      <c r="MIS118" s="230"/>
      <c r="MIT118" s="230"/>
      <c r="MIU118" s="230"/>
      <c r="MIV118" s="230"/>
      <c r="MIW118" s="230"/>
      <c r="MIX118" s="230"/>
      <c r="MIY118" s="230"/>
      <c r="MIZ118" s="230"/>
      <c r="MJA118" s="230"/>
      <c r="MJB118" s="230"/>
      <c r="MJC118" s="230"/>
      <c r="MJD118" s="230"/>
      <c r="MJE118" s="230"/>
      <c r="MJF118" s="230"/>
      <c r="MJG118" s="230"/>
      <c r="MJH118" s="230"/>
      <c r="MJI118" s="230"/>
      <c r="MJJ118" s="230"/>
      <c r="MJK118" s="230"/>
      <c r="MJL118" s="230"/>
      <c r="MJM118" s="230"/>
      <c r="MJN118" s="230"/>
      <c r="MJO118" s="230"/>
      <c r="MJP118" s="230"/>
      <c r="MJQ118" s="230"/>
      <c r="MJR118" s="230"/>
      <c r="MJS118" s="230"/>
      <c r="MJT118" s="230"/>
      <c r="MJU118" s="230"/>
      <c r="MJV118" s="230"/>
      <c r="MJW118" s="230"/>
      <c r="MJX118" s="230"/>
      <c r="MJY118" s="230"/>
      <c r="MJZ118" s="230"/>
      <c r="MKA118" s="230"/>
      <c r="MKB118" s="230"/>
      <c r="MKC118" s="230"/>
      <c r="MKD118" s="230"/>
      <c r="MKE118" s="230"/>
      <c r="MKF118" s="230"/>
      <c r="MKG118" s="230"/>
      <c r="MKH118" s="230"/>
      <c r="MKI118" s="230"/>
      <c r="MKJ118" s="230"/>
      <c r="MKK118" s="230"/>
      <c r="MKL118" s="230"/>
      <c r="MKM118" s="230"/>
      <c r="MKN118" s="230"/>
      <c r="MKO118" s="230"/>
      <c r="MKP118" s="230"/>
      <c r="MKQ118" s="230"/>
      <c r="MKR118" s="230"/>
      <c r="MKS118" s="230"/>
      <c r="MKT118" s="230"/>
      <c r="MKU118" s="230"/>
      <c r="MKV118" s="230"/>
      <c r="MKW118" s="230"/>
      <c r="MKX118" s="230"/>
      <c r="MKY118" s="230"/>
      <c r="MKZ118" s="230"/>
      <c r="MLA118" s="230"/>
      <c r="MLB118" s="230"/>
      <c r="MLC118" s="230"/>
      <c r="MLD118" s="230"/>
      <c r="MLE118" s="230"/>
      <c r="MLF118" s="230"/>
      <c r="MLG118" s="230"/>
      <c r="MLH118" s="230"/>
      <c r="MLI118" s="230"/>
      <c r="MLJ118" s="230"/>
      <c r="MLK118" s="230"/>
      <c r="MLL118" s="230"/>
      <c r="MLM118" s="230"/>
      <c r="MLN118" s="230"/>
      <c r="MLO118" s="230"/>
      <c r="MLP118" s="230"/>
      <c r="MLQ118" s="230"/>
      <c r="MLR118" s="230"/>
      <c r="MLS118" s="230"/>
      <c r="MLT118" s="230"/>
      <c r="MLU118" s="230"/>
      <c r="MLV118" s="230"/>
      <c r="MLW118" s="230"/>
      <c r="MLX118" s="230"/>
      <c r="MLY118" s="230"/>
      <c r="MLZ118" s="230"/>
      <c r="MMA118" s="230"/>
      <c r="MMB118" s="230"/>
      <c r="MMC118" s="230"/>
      <c r="MMD118" s="230"/>
      <c r="MME118" s="230"/>
      <c r="MMF118" s="230"/>
      <c r="MMG118" s="230"/>
      <c r="MMH118" s="230"/>
      <c r="MMI118" s="230"/>
      <c r="MMJ118" s="230"/>
      <c r="MMK118" s="230"/>
      <c r="MML118" s="230"/>
      <c r="MMM118" s="230"/>
      <c r="MMN118" s="230"/>
      <c r="MMO118" s="230"/>
      <c r="MMP118" s="230"/>
      <c r="MMQ118" s="230"/>
      <c r="MMR118" s="230"/>
      <c r="MMS118" s="230"/>
      <c r="MMT118" s="230"/>
      <c r="MMU118" s="230"/>
      <c r="MMV118" s="230"/>
      <c r="MMW118" s="230"/>
      <c r="MMX118" s="230"/>
      <c r="MMY118" s="230"/>
      <c r="MMZ118" s="230"/>
      <c r="MNA118" s="230"/>
      <c r="MNB118" s="230"/>
      <c r="MNC118" s="230"/>
      <c r="MND118" s="230"/>
      <c r="MNE118" s="230"/>
      <c r="MNF118" s="230"/>
      <c r="MNG118" s="230"/>
      <c r="MNH118" s="230"/>
      <c r="MNI118" s="230"/>
      <c r="MNJ118" s="230"/>
      <c r="MNK118" s="230"/>
      <c r="MNL118" s="230"/>
      <c r="MNM118" s="230"/>
      <c r="MNN118" s="230"/>
      <c r="MNO118" s="230"/>
      <c r="MNP118" s="230"/>
      <c r="MNQ118" s="230"/>
      <c r="MNR118" s="230"/>
      <c r="MNS118" s="230"/>
      <c r="MNT118" s="230"/>
      <c r="MNU118" s="230"/>
      <c r="MNV118" s="230"/>
      <c r="MNW118" s="230"/>
      <c r="MNX118" s="230"/>
      <c r="MNY118" s="230"/>
      <c r="MNZ118" s="230"/>
      <c r="MOA118" s="230"/>
      <c r="MOB118" s="230"/>
      <c r="MOC118" s="230"/>
      <c r="MOD118" s="230"/>
      <c r="MOE118" s="230"/>
      <c r="MOF118" s="230"/>
      <c r="MOG118" s="230"/>
      <c r="MOH118" s="230"/>
      <c r="MOI118" s="230"/>
      <c r="MOJ118" s="230"/>
      <c r="MOK118" s="230"/>
      <c r="MOL118" s="230"/>
      <c r="MOM118" s="230"/>
      <c r="MON118" s="230"/>
      <c r="MOO118" s="230"/>
      <c r="MOP118" s="230"/>
      <c r="MOQ118" s="230"/>
      <c r="MOR118" s="230"/>
      <c r="MOS118" s="230"/>
      <c r="MOT118" s="230"/>
      <c r="MOU118" s="230"/>
      <c r="MOV118" s="230"/>
      <c r="MOW118" s="230"/>
      <c r="MOX118" s="230"/>
      <c r="MOY118" s="230"/>
      <c r="MOZ118" s="230"/>
      <c r="MPA118" s="230"/>
      <c r="MPB118" s="230"/>
      <c r="MPC118" s="230"/>
      <c r="MPD118" s="230"/>
      <c r="MPE118" s="230"/>
      <c r="MPF118" s="230"/>
      <c r="MPG118" s="230"/>
      <c r="MPH118" s="230"/>
      <c r="MPI118" s="230"/>
      <c r="MPJ118" s="230"/>
      <c r="MPK118" s="230"/>
      <c r="MPL118" s="230"/>
      <c r="MPM118" s="230"/>
      <c r="MPN118" s="230"/>
      <c r="MPO118" s="230"/>
      <c r="MPP118" s="230"/>
      <c r="MPQ118" s="230"/>
      <c r="MPR118" s="230"/>
      <c r="MPS118" s="230"/>
      <c r="MPT118" s="230"/>
      <c r="MPU118" s="230"/>
      <c r="MPV118" s="230"/>
      <c r="MPW118" s="230"/>
      <c r="MPX118" s="230"/>
      <c r="MPY118" s="230"/>
      <c r="MPZ118" s="230"/>
      <c r="MQA118" s="230"/>
      <c r="MQB118" s="230"/>
      <c r="MQC118" s="230"/>
      <c r="MQD118" s="230"/>
      <c r="MQE118" s="230"/>
      <c r="MQF118" s="230"/>
      <c r="MQG118" s="230"/>
      <c r="MQH118" s="230"/>
      <c r="MQI118" s="230"/>
      <c r="MQJ118" s="230"/>
      <c r="MQK118" s="230"/>
      <c r="MQL118" s="230"/>
      <c r="MQM118" s="230"/>
      <c r="MQN118" s="230"/>
      <c r="MQO118" s="230"/>
      <c r="MQP118" s="230"/>
      <c r="MQQ118" s="230"/>
      <c r="MQR118" s="230"/>
      <c r="MQS118" s="230"/>
      <c r="MQT118" s="230"/>
      <c r="MQU118" s="230"/>
      <c r="MQV118" s="230"/>
      <c r="MQW118" s="230"/>
      <c r="MQX118" s="230"/>
      <c r="MQY118" s="230"/>
      <c r="MQZ118" s="230"/>
      <c r="MRA118" s="230"/>
      <c r="MRB118" s="230"/>
      <c r="MRC118" s="230"/>
      <c r="MRD118" s="230"/>
      <c r="MRE118" s="230"/>
      <c r="MRF118" s="230"/>
      <c r="MRG118" s="230"/>
      <c r="MRH118" s="230"/>
      <c r="MRI118" s="230"/>
      <c r="MRJ118" s="230"/>
      <c r="MRK118" s="230"/>
      <c r="MRL118" s="230"/>
      <c r="MRM118" s="230"/>
      <c r="MRN118" s="230"/>
      <c r="MRO118" s="230"/>
      <c r="MRP118" s="230"/>
      <c r="MRQ118" s="230"/>
      <c r="MRR118" s="230"/>
      <c r="MRS118" s="230"/>
      <c r="MRT118" s="230"/>
      <c r="MRU118" s="230"/>
      <c r="MRV118" s="230"/>
      <c r="MRW118" s="230"/>
      <c r="MRX118" s="230"/>
      <c r="MRY118" s="230"/>
      <c r="MRZ118" s="230"/>
      <c r="MSA118" s="230"/>
      <c r="MSB118" s="230"/>
      <c r="MSC118" s="230"/>
      <c r="MSD118" s="230"/>
      <c r="MSE118" s="230"/>
      <c r="MSF118" s="230"/>
      <c r="MSG118" s="230"/>
      <c r="MSH118" s="230"/>
      <c r="MSI118" s="230"/>
      <c r="MSJ118" s="230"/>
      <c r="MSK118" s="230"/>
      <c r="MSL118" s="230"/>
      <c r="MSM118" s="230"/>
      <c r="MSN118" s="230"/>
      <c r="MSO118" s="230"/>
      <c r="MSP118" s="230"/>
      <c r="MSQ118" s="230"/>
      <c r="MSR118" s="230"/>
      <c r="MSS118" s="230"/>
      <c r="MST118" s="230"/>
      <c r="MSU118" s="230"/>
      <c r="MSV118" s="230"/>
      <c r="MSW118" s="230"/>
      <c r="MSX118" s="230"/>
      <c r="MSY118" s="230"/>
      <c r="MSZ118" s="230"/>
      <c r="MTA118" s="230"/>
      <c r="MTB118" s="230"/>
      <c r="MTC118" s="230"/>
      <c r="MTD118" s="230"/>
      <c r="MTE118" s="230"/>
      <c r="MTF118" s="230"/>
      <c r="MTG118" s="230"/>
      <c r="MTH118" s="230"/>
      <c r="MTI118" s="230"/>
      <c r="MTJ118" s="230"/>
      <c r="MTK118" s="230"/>
      <c r="MTL118" s="230"/>
      <c r="MTM118" s="230"/>
      <c r="MTN118" s="230"/>
      <c r="MTO118" s="230"/>
      <c r="MTP118" s="230"/>
      <c r="MTQ118" s="230"/>
      <c r="MTR118" s="230"/>
      <c r="MTS118" s="230"/>
      <c r="MTT118" s="230"/>
      <c r="MTU118" s="230"/>
      <c r="MTV118" s="230"/>
      <c r="MTW118" s="230"/>
      <c r="MTX118" s="230"/>
      <c r="MTY118" s="230"/>
      <c r="MTZ118" s="230"/>
      <c r="MUA118" s="230"/>
      <c r="MUB118" s="230"/>
      <c r="MUC118" s="230"/>
      <c r="MUD118" s="230"/>
      <c r="MUE118" s="230"/>
      <c r="MUF118" s="230"/>
      <c r="MUG118" s="230"/>
      <c r="MUH118" s="230"/>
      <c r="MUI118" s="230"/>
      <c r="MUJ118" s="230"/>
      <c r="MUK118" s="230"/>
      <c r="MUL118" s="230"/>
      <c r="MUM118" s="230"/>
      <c r="MUN118" s="230"/>
      <c r="MUO118" s="230"/>
      <c r="MUP118" s="230"/>
      <c r="MUQ118" s="230"/>
      <c r="MUR118" s="230"/>
      <c r="MUS118" s="230"/>
      <c r="MUT118" s="230"/>
      <c r="MUU118" s="230"/>
      <c r="MUV118" s="230"/>
      <c r="MUW118" s="230"/>
      <c r="MUX118" s="230"/>
      <c r="MUY118" s="230"/>
      <c r="MUZ118" s="230"/>
      <c r="MVA118" s="230"/>
      <c r="MVB118" s="230"/>
      <c r="MVC118" s="230"/>
      <c r="MVD118" s="230"/>
      <c r="MVE118" s="230"/>
      <c r="MVF118" s="230"/>
      <c r="MVG118" s="230"/>
      <c r="MVH118" s="230"/>
      <c r="MVI118" s="230"/>
      <c r="MVJ118" s="230"/>
      <c r="MVK118" s="230"/>
      <c r="MVL118" s="230"/>
      <c r="MVM118" s="230"/>
      <c r="MVN118" s="230"/>
      <c r="MVO118" s="230"/>
      <c r="MVP118" s="230"/>
      <c r="MVQ118" s="230"/>
      <c r="MVR118" s="230"/>
      <c r="MVS118" s="230"/>
      <c r="MVT118" s="230"/>
      <c r="MVU118" s="230"/>
      <c r="MVV118" s="230"/>
      <c r="MVW118" s="230"/>
      <c r="MVX118" s="230"/>
      <c r="MVY118" s="230"/>
      <c r="MVZ118" s="230"/>
      <c r="MWA118" s="230"/>
      <c r="MWB118" s="230"/>
      <c r="MWC118" s="230"/>
      <c r="MWD118" s="230"/>
      <c r="MWE118" s="230"/>
      <c r="MWF118" s="230"/>
      <c r="MWG118" s="230"/>
      <c r="MWH118" s="230"/>
      <c r="MWI118" s="230"/>
      <c r="MWJ118" s="230"/>
      <c r="MWK118" s="230"/>
      <c r="MWL118" s="230"/>
      <c r="MWM118" s="230"/>
      <c r="MWN118" s="230"/>
      <c r="MWO118" s="230"/>
      <c r="MWP118" s="230"/>
      <c r="MWQ118" s="230"/>
      <c r="MWR118" s="230"/>
      <c r="MWS118" s="230"/>
      <c r="MWT118" s="230"/>
      <c r="MWU118" s="230"/>
      <c r="MWV118" s="230"/>
      <c r="MWW118" s="230"/>
      <c r="MWX118" s="230"/>
      <c r="MWY118" s="230"/>
      <c r="MWZ118" s="230"/>
      <c r="MXA118" s="230"/>
      <c r="MXB118" s="230"/>
      <c r="MXC118" s="230"/>
      <c r="MXD118" s="230"/>
      <c r="MXE118" s="230"/>
      <c r="MXF118" s="230"/>
      <c r="MXG118" s="230"/>
      <c r="MXH118" s="230"/>
      <c r="MXI118" s="230"/>
      <c r="MXJ118" s="230"/>
      <c r="MXK118" s="230"/>
      <c r="MXL118" s="230"/>
      <c r="MXM118" s="230"/>
      <c r="MXN118" s="230"/>
      <c r="MXO118" s="230"/>
      <c r="MXP118" s="230"/>
      <c r="MXQ118" s="230"/>
      <c r="MXR118" s="230"/>
      <c r="MXS118" s="230"/>
      <c r="MXT118" s="230"/>
      <c r="MXU118" s="230"/>
      <c r="MXV118" s="230"/>
      <c r="MXW118" s="230"/>
      <c r="MXX118" s="230"/>
      <c r="MXY118" s="230"/>
      <c r="MXZ118" s="230"/>
      <c r="MYA118" s="230"/>
      <c r="MYB118" s="230"/>
      <c r="MYC118" s="230"/>
      <c r="MYD118" s="230"/>
      <c r="MYE118" s="230"/>
      <c r="MYF118" s="230"/>
      <c r="MYG118" s="230"/>
      <c r="MYH118" s="230"/>
      <c r="MYI118" s="230"/>
      <c r="MYJ118" s="230"/>
      <c r="MYK118" s="230"/>
      <c r="MYL118" s="230"/>
      <c r="MYM118" s="230"/>
      <c r="MYN118" s="230"/>
      <c r="MYO118" s="230"/>
      <c r="MYP118" s="230"/>
      <c r="MYQ118" s="230"/>
      <c r="MYR118" s="230"/>
      <c r="MYS118" s="230"/>
      <c r="MYT118" s="230"/>
      <c r="MYU118" s="230"/>
      <c r="MYV118" s="230"/>
      <c r="MYW118" s="230"/>
      <c r="MYX118" s="230"/>
      <c r="MYY118" s="230"/>
      <c r="MYZ118" s="230"/>
      <c r="MZA118" s="230"/>
      <c r="MZB118" s="230"/>
      <c r="MZC118" s="230"/>
      <c r="MZD118" s="230"/>
      <c r="MZE118" s="230"/>
      <c r="MZF118" s="230"/>
      <c r="MZG118" s="230"/>
      <c r="MZH118" s="230"/>
      <c r="MZI118" s="230"/>
      <c r="MZJ118" s="230"/>
      <c r="MZK118" s="230"/>
      <c r="MZL118" s="230"/>
      <c r="MZM118" s="230"/>
      <c r="MZN118" s="230"/>
      <c r="MZO118" s="230"/>
      <c r="MZP118" s="230"/>
      <c r="MZQ118" s="230"/>
      <c r="MZR118" s="230"/>
      <c r="MZS118" s="230"/>
      <c r="MZT118" s="230"/>
      <c r="MZU118" s="230"/>
      <c r="MZV118" s="230"/>
      <c r="MZW118" s="230"/>
      <c r="MZX118" s="230"/>
      <c r="MZY118" s="230"/>
      <c r="MZZ118" s="230"/>
      <c r="NAA118" s="230"/>
      <c r="NAB118" s="230"/>
      <c r="NAC118" s="230"/>
      <c r="NAD118" s="230"/>
      <c r="NAE118" s="230"/>
      <c r="NAF118" s="230"/>
      <c r="NAG118" s="230"/>
      <c r="NAH118" s="230"/>
      <c r="NAI118" s="230"/>
      <c r="NAJ118" s="230"/>
      <c r="NAK118" s="230"/>
      <c r="NAL118" s="230"/>
      <c r="NAM118" s="230"/>
      <c r="NAN118" s="230"/>
      <c r="NAO118" s="230"/>
      <c r="NAP118" s="230"/>
      <c r="NAQ118" s="230"/>
      <c r="NAR118" s="230"/>
      <c r="NAS118" s="230"/>
      <c r="NAT118" s="230"/>
      <c r="NAU118" s="230"/>
      <c r="NAV118" s="230"/>
      <c r="NAW118" s="230"/>
      <c r="NAX118" s="230"/>
      <c r="NAY118" s="230"/>
      <c r="NAZ118" s="230"/>
      <c r="NBA118" s="230"/>
      <c r="NBB118" s="230"/>
      <c r="NBC118" s="230"/>
      <c r="NBD118" s="230"/>
      <c r="NBE118" s="230"/>
      <c r="NBF118" s="230"/>
      <c r="NBG118" s="230"/>
      <c r="NBH118" s="230"/>
      <c r="NBI118" s="230"/>
      <c r="NBJ118" s="230"/>
      <c r="NBK118" s="230"/>
      <c r="NBL118" s="230"/>
      <c r="NBM118" s="230"/>
      <c r="NBN118" s="230"/>
      <c r="NBO118" s="230"/>
      <c r="NBP118" s="230"/>
      <c r="NBQ118" s="230"/>
      <c r="NBR118" s="230"/>
      <c r="NBS118" s="230"/>
      <c r="NBT118" s="230"/>
      <c r="NBU118" s="230"/>
      <c r="NBV118" s="230"/>
      <c r="NBW118" s="230"/>
      <c r="NBX118" s="230"/>
      <c r="NBY118" s="230"/>
      <c r="NBZ118" s="230"/>
      <c r="NCA118" s="230"/>
      <c r="NCB118" s="230"/>
      <c r="NCC118" s="230"/>
      <c r="NCD118" s="230"/>
      <c r="NCE118" s="230"/>
      <c r="NCF118" s="230"/>
      <c r="NCG118" s="230"/>
      <c r="NCH118" s="230"/>
      <c r="NCI118" s="230"/>
      <c r="NCJ118" s="230"/>
      <c r="NCK118" s="230"/>
      <c r="NCL118" s="230"/>
      <c r="NCM118" s="230"/>
      <c r="NCN118" s="230"/>
      <c r="NCO118" s="230"/>
      <c r="NCP118" s="230"/>
      <c r="NCQ118" s="230"/>
      <c r="NCR118" s="230"/>
      <c r="NCS118" s="230"/>
      <c r="NCT118" s="230"/>
      <c r="NCU118" s="230"/>
      <c r="NCV118" s="230"/>
      <c r="NCW118" s="230"/>
      <c r="NCX118" s="230"/>
      <c r="NCY118" s="230"/>
      <c r="NCZ118" s="230"/>
      <c r="NDA118" s="230"/>
      <c r="NDB118" s="230"/>
      <c r="NDC118" s="230"/>
      <c r="NDD118" s="230"/>
      <c r="NDE118" s="230"/>
      <c r="NDF118" s="230"/>
      <c r="NDG118" s="230"/>
      <c r="NDH118" s="230"/>
      <c r="NDI118" s="230"/>
      <c r="NDJ118" s="230"/>
      <c r="NDK118" s="230"/>
      <c r="NDL118" s="230"/>
      <c r="NDM118" s="230"/>
      <c r="NDN118" s="230"/>
      <c r="NDO118" s="230"/>
      <c r="NDP118" s="230"/>
      <c r="NDQ118" s="230"/>
      <c r="NDR118" s="230"/>
      <c r="NDS118" s="230"/>
      <c r="NDT118" s="230"/>
      <c r="NDU118" s="230"/>
      <c r="NDV118" s="230"/>
      <c r="NDW118" s="230"/>
      <c r="NDX118" s="230"/>
      <c r="NDY118" s="230"/>
      <c r="NDZ118" s="230"/>
      <c r="NEA118" s="230"/>
      <c r="NEB118" s="230"/>
      <c r="NEC118" s="230"/>
      <c r="NED118" s="230"/>
      <c r="NEE118" s="230"/>
      <c r="NEF118" s="230"/>
      <c r="NEG118" s="230"/>
      <c r="NEH118" s="230"/>
      <c r="NEI118" s="230"/>
      <c r="NEJ118" s="230"/>
      <c r="NEK118" s="230"/>
      <c r="NEL118" s="230"/>
      <c r="NEM118" s="230"/>
      <c r="NEN118" s="230"/>
      <c r="NEO118" s="230"/>
      <c r="NEP118" s="230"/>
      <c r="NEQ118" s="230"/>
      <c r="NER118" s="230"/>
      <c r="NES118" s="230"/>
      <c r="NET118" s="230"/>
      <c r="NEU118" s="230"/>
      <c r="NEV118" s="230"/>
      <c r="NEW118" s="230"/>
      <c r="NEX118" s="230"/>
      <c r="NEY118" s="230"/>
      <c r="NEZ118" s="230"/>
      <c r="NFA118" s="230"/>
      <c r="NFB118" s="230"/>
      <c r="NFC118" s="230"/>
      <c r="NFD118" s="230"/>
      <c r="NFE118" s="230"/>
      <c r="NFF118" s="230"/>
      <c r="NFG118" s="230"/>
      <c r="NFH118" s="230"/>
      <c r="NFI118" s="230"/>
      <c r="NFJ118" s="230"/>
      <c r="NFK118" s="230"/>
      <c r="NFL118" s="230"/>
      <c r="NFM118" s="230"/>
      <c r="NFN118" s="230"/>
      <c r="NFO118" s="230"/>
      <c r="NFP118" s="230"/>
      <c r="NFQ118" s="230"/>
      <c r="NFR118" s="230"/>
      <c r="NFS118" s="230"/>
      <c r="NFT118" s="230"/>
      <c r="NFU118" s="230"/>
      <c r="NFV118" s="230"/>
      <c r="NFW118" s="230"/>
      <c r="NFX118" s="230"/>
      <c r="NFY118" s="230"/>
      <c r="NFZ118" s="230"/>
      <c r="NGA118" s="230"/>
      <c r="NGB118" s="230"/>
      <c r="NGC118" s="230"/>
      <c r="NGD118" s="230"/>
      <c r="NGE118" s="230"/>
      <c r="NGF118" s="230"/>
      <c r="NGG118" s="230"/>
      <c r="NGH118" s="230"/>
      <c r="NGI118" s="230"/>
      <c r="NGJ118" s="230"/>
      <c r="NGK118" s="230"/>
      <c r="NGL118" s="230"/>
      <c r="NGM118" s="230"/>
      <c r="NGN118" s="230"/>
      <c r="NGO118" s="230"/>
      <c r="NGP118" s="230"/>
      <c r="NGQ118" s="230"/>
      <c r="NGR118" s="230"/>
      <c r="NGS118" s="230"/>
      <c r="NGT118" s="230"/>
      <c r="NGU118" s="230"/>
      <c r="NGV118" s="230"/>
      <c r="NGW118" s="230"/>
      <c r="NGX118" s="230"/>
      <c r="NGY118" s="230"/>
      <c r="NGZ118" s="230"/>
      <c r="NHA118" s="230"/>
      <c r="NHB118" s="230"/>
      <c r="NHC118" s="230"/>
      <c r="NHD118" s="230"/>
      <c r="NHE118" s="230"/>
      <c r="NHF118" s="230"/>
      <c r="NHG118" s="230"/>
      <c r="NHH118" s="230"/>
      <c r="NHI118" s="230"/>
      <c r="NHJ118" s="230"/>
      <c r="NHK118" s="230"/>
      <c r="NHL118" s="230"/>
      <c r="NHM118" s="230"/>
      <c r="NHN118" s="230"/>
      <c r="NHO118" s="230"/>
      <c r="NHP118" s="230"/>
      <c r="NHQ118" s="230"/>
      <c r="NHR118" s="230"/>
      <c r="NHS118" s="230"/>
      <c r="NHT118" s="230"/>
      <c r="NHU118" s="230"/>
      <c r="NHV118" s="230"/>
      <c r="NHW118" s="230"/>
      <c r="NHX118" s="230"/>
      <c r="NHY118" s="230"/>
      <c r="NHZ118" s="230"/>
      <c r="NIA118" s="230"/>
      <c r="NIB118" s="230"/>
      <c r="NIC118" s="230"/>
      <c r="NID118" s="230"/>
      <c r="NIE118" s="230"/>
      <c r="NIF118" s="230"/>
      <c r="NIG118" s="230"/>
      <c r="NIH118" s="230"/>
      <c r="NII118" s="230"/>
      <c r="NIJ118" s="230"/>
      <c r="NIK118" s="230"/>
      <c r="NIL118" s="230"/>
      <c r="NIM118" s="230"/>
      <c r="NIN118" s="230"/>
      <c r="NIO118" s="230"/>
      <c r="NIP118" s="230"/>
      <c r="NIQ118" s="230"/>
      <c r="NIR118" s="230"/>
      <c r="NIS118" s="230"/>
      <c r="NIT118" s="230"/>
      <c r="NIU118" s="230"/>
      <c r="NIV118" s="230"/>
      <c r="NIW118" s="230"/>
      <c r="NIX118" s="230"/>
      <c r="NIY118" s="230"/>
      <c r="NIZ118" s="230"/>
      <c r="NJA118" s="230"/>
      <c r="NJB118" s="230"/>
      <c r="NJC118" s="230"/>
      <c r="NJD118" s="230"/>
      <c r="NJE118" s="230"/>
      <c r="NJF118" s="230"/>
      <c r="NJG118" s="230"/>
      <c r="NJH118" s="230"/>
      <c r="NJI118" s="230"/>
      <c r="NJJ118" s="230"/>
      <c r="NJK118" s="230"/>
      <c r="NJL118" s="230"/>
      <c r="NJM118" s="230"/>
      <c r="NJN118" s="230"/>
      <c r="NJO118" s="230"/>
      <c r="NJP118" s="230"/>
      <c r="NJQ118" s="230"/>
      <c r="NJR118" s="230"/>
      <c r="NJS118" s="230"/>
      <c r="NJT118" s="230"/>
      <c r="NJU118" s="230"/>
      <c r="NJV118" s="230"/>
      <c r="NJW118" s="230"/>
      <c r="NJX118" s="230"/>
      <c r="NJY118" s="230"/>
      <c r="NJZ118" s="230"/>
      <c r="NKA118" s="230"/>
      <c r="NKB118" s="230"/>
      <c r="NKC118" s="230"/>
      <c r="NKD118" s="230"/>
      <c r="NKE118" s="230"/>
      <c r="NKF118" s="230"/>
      <c r="NKG118" s="230"/>
      <c r="NKH118" s="230"/>
      <c r="NKI118" s="230"/>
      <c r="NKJ118" s="230"/>
      <c r="NKK118" s="230"/>
      <c r="NKL118" s="230"/>
      <c r="NKM118" s="230"/>
      <c r="NKN118" s="230"/>
      <c r="NKO118" s="230"/>
      <c r="NKP118" s="230"/>
      <c r="NKQ118" s="230"/>
      <c r="NKR118" s="230"/>
      <c r="NKS118" s="230"/>
      <c r="NKT118" s="230"/>
      <c r="NKU118" s="230"/>
      <c r="NKV118" s="230"/>
      <c r="NKW118" s="230"/>
      <c r="NKX118" s="230"/>
      <c r="NKY118" s="230"/>
      <c r="NKZ118" s="230"/>
      <c r="NLA118" s="230"/>
      <c r="NLB118" s="230"/>
      <c r="NLC118" s="230"/>
      <c r="NLD118" s="230"/>
      <c r="NLE118" s="230"/>
      <c r="NLF118" s="230"/>
      <c r="NLG118" s="230"/>
      <c r="NLH118" s="230"/>
      <c r="NLI118" s="230"/>
      <c r="NLJ118" s="230"/>
      <c r="NLK118" s="230"/>
      <c r="NLL118" s="230"/>
      <c r="NLM118" s="230"/>
      <c r="NLN118" s="230"/>
      <c r="NLO118" s="230"/>
      <c r="NLP118" s="230"/>
      <c r="NLQ118" s="230"/>
      <c r="NLR118" s="230"/>
      <c r="NLS118" s="230"/>
      <c r="NLT118" s="230"/>
      <c r="NLU118" s="230"/>
      <c r="NLV118" s="230"/>
      <c r="NLW118" s="230"/>
      <c r="NLX118" s="230"/>
      <c r="NLY118" s="230"/>
      <c r="NLZ118" s="230"/>
      <c r="NMA118" s="230"/>
      <c r="NMB118" s="230"/>
      <c r="NMC118" s="230"/>
      <c r="NMD118" s="230"/>
      <c r="NME118" s="230"/>
      <c r="NMF118" s="230"/>
      <c r="NMG118" s="230"/>
      <c r="NMH118" s="230"/>
      <c r="NMI118" s="230"/>
      <c r="NMJ118" s="230"/>
      <c r="NMK118" s="230"/>
      <c r="NML118" s="230"/>
      <c r="NMM118" s="230"/>
      <c r="NMN118" s="230"/>
      <c r="NMO118" s="230"/>
      <c r="NMP118" s="230"/>
      <c r="NMQ118" s="230"/>
      <c r="NMR118" s="230"/>
      <c r="NMS118" s="230"/>
      <c r="NMT118" s="230"/>
      <c r="NMU118" s="230"/>
      <c r="NMV118" s="230"/>
      <c r="NMW118" s="230"/>
      <c r="NMX118" s="230"/>
      <c r="NMY118" s="230"/>
      <c r="NMZ118" s="230"/>
      <c r="NNA118" s="230"/>
      <c r="NNB118" s="230"/>
      <c r="NNC118" s="230"/>
      <c r="NND118" s="230"/>
      <c r="NNE118" s="230"/>
      <c r="NNF118" s="230"/>
      <c r="NNG118" s="230"/>
      <c r="NNH118" s="230"/>
      <c r="NNI118" s="230"/>
      <c r="NNJ118" s="230"/>
      <c r="NNK118" s="230"/>
      <c r="NNL118" s="230"/>
      <c r="NNM118" s="230"/>
      <c r="NNN118" s="230"/>
      <c r="NNO118" s="230"/>
      <c r="NNP118" s="230"/>
      <c r="NNQ118" s="230"/>
      <c r="NNR118" s="230"/>
      <c r="NNS118" s="230"/>
      <c r="NNT118" s="230"/>
      <c r="NNU118" s="230"/>
      <c r="NNV118" s="230"/>
      <c r="NNW118" s="230"/>
      <c r="NNX118" s="230"/>
      <c r="NNY118" s="230"/>
      <c r="NNZ118" s="230"/>
      <c r="NOA118" s="230"/>
      <c r="NOB118" s="230"/>
      <c r="NOC118" s="230"/>
      <c r="NOD118" s="230"/>
      <c r="NOE118" s="230"/>
      <c r="NOF118" s="230"/>
      <c r="NOG118" s="230"/>
      <c r="NOH118" s="230"/>
      <c r="NOI118" s="230"/>
      <c r="NOJ118" s="230"/>
      <c r="NOK118" s="230"/>
      <c r="NOL118" s="230"/>
      <c r="NOM118" s="230"/>
      <c r="NON118" s="230"/>
      <c r="NOO118" s="230"/>
      <c r="NOP118" s="230"/>
      <c r="NOQ118" s="230"/>
      <c r="NOR118" s="230"/>
      <c r="NOS118" s="230"/>
      <c r="NOT118" s="230"/>
      <c r="NOU118" s="230"/>
      <c r="NOV118" s="230"/>
      <c r="NOW118" s="230"/>
      <c r="NOX118" s="230"/>
      <c r="NOY118" s="230"/>
      <c r="NOZ118" s="230"/>
      <c r="NPA118" s="230"/>
      <c r="NPB118" s="230"/>
      <c r="NPC118" s="230"/>
      <c r="NPD118" s="230"/>
      <c r="NPE118" s="230"/>
      <c r="NPF118" s="230"/>
      <c r="NPG118" s="230"/>
      <c r="NPH118" s="230"/>
      <c r="NPI118" s="230"/>
      <c r="NPJ118" s="230"/>
      <c r="NPK118" s="230"/>
      <c r="NPL118" s="230"/>
      <c r="NPM118" s="230"/>
      <c r="NPN118" s="230"/>
      <c r="NPO118" s="230"/>
      <c r="NPP118" s="230"/>
      <c r="NPQ118" s="230"/>
      <c r="NPR118" s="230"/>
      <c r="NPS118" s="230"/>
      <c r="NPT118" s="230"/>
      <c r="NPU118" s="230"/>
      <c r="NPV118" s="230"/>
      <c r="NPW118" s="230"/>
      <c r="NPX118" s="230"/>
      <c r="NPY118" s="230"/>
      <c r="NPZ118" s="230"/>
      <c r="NQA118" s="230"/>
      <c r="NQB118" s="230"/>
      <c r="NQC118" s="230"/>
      <c r="NQD118" s="230"/>
      <c r="NQE118" s="230"/>
      <c r="NQF118" s="230"/>
      <c r="NQG118" s="230"/>
      <c r="NQH118" s="230"/>
      <c r="NQI118" s="230"/>
      <c r="NQJ118" s="230"/>
      <c r="NQK118" s="230"/>
      <c r="NQL118" s="230"/>
      <c r="NQM118" s="230"/>
      <c r="NQN118" s="230"/>
      <c r="NQO118" s="230"/>
      <c r="NQP118" s="230"/>
      <c r="NQQ118" s="230"/>
      <c r="NQR118" s="230"/>
      <c r="NQS118" s="230"/>
      <c r="NQT118" s="230"/>
      <c r="NQU118" s="230"/>
      <c r="NQV118" s="230"/>
      <c r="NQW118" s="230"/>
      <c r="NQX118" s="230"/>
      <c r="NQY118" s="230"/>
      <c r="NQZ118" s="230"/>
      <c r="NRA118" s="230"/>
      <c r="NRB118" s="230"/>
      <c r="NRC118" s="230"/>
      <c r="NRD118" s="230"/>
      <c r="NRE118" s="230"/>
      <c r="NRF118" s="230"/>
      <c r="NRG118" s="230"/>
      <c r="NRH118" s="230"/>
      <c r="NRI118" s="230"/>
      <c r="NRJ118" s="230"/>
      <c r="NRK118" s="230"/>
      <c r="NRL118" s="230"/>
      <c r="NRM118" s="230"/>
      <c r="NRN118" s="230"/>
      <c r="NRO118" s="230"/>
      <c r="NRP118" s="230"/>
      <c r="NRQ118" s="230"/>
      <c r="NRR118" s="230"/>
      <c r="NRS118" s="230"/>
      <c r="NRT118" s="230"/>
      <c r="NRU118" s="230"/>
      <c r="NRV118" s="230"/>
      <c r="NRW118" s="230"/>
      <c r="NRX118" s="230"/>
      <c r="NRY118" s="230"/>
      <c r="NRZ118" s="230"/>
      <c r="NSA118" s="230"/>
      <c r="NSB118" s="230"/>
      <c r="NSC118" s="230"/>
      <c r="NSD118" s="230"/>
      <c r="NSE118" s="230"/>
      <c r="NSF118" s="230"/>
      <c r="NSG118" s="230"/>
      <c r="NSH118" s="230"/>
      <c r="NSI118" s="230"/>
      <c r="NSJ118" s="230"/>
      <c r="NSK118" s="230"/>
      <c r="NSL118" s="230"/>
      <c r="NSM118" s="230"/>
      <c r="NSN118" s="230"/>
      <c r="NSO118" s="230"/>
      <c r="NSP118" s="230"/>
      <c r="NSQ118" s="230"/>
      <c r="NSR118" s="230"/>
      <c r="NSS118" s="230"/>
      <c r="NST118" s="230"/>
      <c r="NSU118" s="230"/>
      <c r="NSV118" s="230"/>
      <c r="NSW118" s="230"/>
      <c r="NSX118" s="230"/>
      <c r="NSY118" s="230"/>
      <c r="NSZ118" s="230"/>
      <c r="NTA118" s="230"/>
      <c r="NTB118" s="230"/>
      <c r="NTC118" s="230"/>
      <c r="NTD118" s="230"/>
      <c r="NTE118" s="230"/>
      <c r="NTF118" s="230"/>
      <c r="NTG118" s="230"/>
      <c r="NTH118" s="230"/>
      <c r="NTI118" s="230"/>
      <c r="NTJ118" s="230"/>
      <c r="NTK118" s="230"/>
      <c r="NTL118" s="230"/>
      <c r="NTM118" s="230"/>
      <c r="NTN118" s="230"/>
      <c r="NTO118" s="230"/>
      <c r="NTP118" s="230"/>
      <c r="NTQ118" s="230"/>
      <c r="NTR118" s="230"/>
      <c r="NTS118" s="230"/>
      <c r="NTT118" s="230"/>
      <c r="NTU118" s="230"/>
      <c r="NTV118" s="230"/>
      <c r="NTW118" s="230"/>
      <c r="NTX118" s="230"/>
      <c r="NTY118" s="230"/>
      <c r="NTZ118" s="230"/>
      <c r="NUA118" s="230"/>
      <c r="NUB118" s="230"/>
      <c r="NUC118" s="230"/>
      <c r="NUD118" s="230"/>
      <c r="NUE118" s="230"/>
      <c r="NUF118" s="230"/>
      <c r="NUG118" s="230"/>
      <c r="NUH118" s="230"/>
      <c r="NUI118" s="230"/>
      <c r="NUJ118" s="230"/>
      <c r="NUK118" s="230"/>
      <c r="NUL118" s="230"/>
      <c r="NUM118" s="230"/>
      <c r="NUN118" s="230"/>
      <c r="NUO118" s="230"/>
      <c r="NUP118" s="230"/>
      <c r="NUQ118" s="230"/>
      <c r="NUR118" s="230"/>
      <c r="NUS118" s="230"/>
      <c r="NUT118" s="230"/>
      <c r="NUU118" s="230"/>
      <c r="NUV118" s="230"/>
      <c r="NUW118" s="230"/>
      <c r="NUX118" s="230"/>
      <c r="NUY118" s="230"/>
      <c r="NUZ118" s="230"/>
      <c r="NVA118" s="230"/>
      <c r="NVB118" s="230"/>
      <c r="NVC118" s="230"/>
      <c r="NVD118" s="230"/>
      <c r="NVE118" s="230"/>
      <c r="NVF118" s="230"/>
      <c r="NVG118" s="230"/>
      <c r="NVH118" s="230"/>
      <c r="NVI118" s="230"/>
      <c r="NVJ118" s="230"/>
      <c r="NVK118" s="230"/>
      <c r="NVL118" s="230"/>
      <c r="NVM118" s="230"/>
      <c r="NVN118" s="230"/>
      <c r="NVO118" s="230"/>
      <c r="NVP118" s="230"/>
      <c r="NVQ118" s="230"/>
      <c r="NVR118" s="230"/>
      <c r="NVS118" s="230"/>
      <c r="NVT118" s="230"/>
      <c r="NVU118" s="230"/>
      <c r="NVV118" s="230"/>
      <c r="NVW118" s="230"/>
      <c r="NVX118" s="230"/>
      <c r="NVY118" s="230"/>
      <c r="NVZ118" s="230"/>
      <c r="NWA118" s="230"/>
      <c r="NWB118" s="230"/>
      <c r="NWC118" s="230"/>
      <c r="NWD118" s="230"/>
      <c r="NWE118" s="230"/>
      <c r="NWF118" s="230"/>
      <c r="NWG118" s="230"/>
      <c r="NWH118" s="230"/>
      <c r="NWI118" s="230"/>
      <c r="NWJ118" s="230"/>
      <c r="NWK118" s="230"/>
      <c r="NWL118" s="230"/>
      <c r="NWM118" s="230"/>
      <c r="NWN118" s="230"/>
      <c r="NWO118" s="230"/>
      <c r="NWP118" s="230"/>
      <c r="NWQ118" s="230"/>
      <c r="NWR118" s="230"/>
      <c r="NWS118" s="230"/>
      <c r="NWT118" s="230"/>
      <c r="NWU118" s="230"/>
      <c r="NWV118" s="230"/>
      <c r="NWW118" s="230"/>
      <c r="NWX118" s="230"/>
      <c r="NWY118" s="230"/>
      <c r="NWZ118" s="230"/>
      <c r="NXA118" s="230"/>
      <c r="NXB118" s="230"/>
      <c r="NXC118" s="230"/>
      <c r="NXD118" s="230"/>
      <c r="NXE118" s="230"/>
      <c r="NXF118" s="230"/>
      <c r="NXG118" s="230"/>
      <c r="NXH118" s="230"/>
      <c r="NXI118" s="230"/>
      <c r="NXJ118" s="230"/>
      <c r="NXK118" s="230"/>
      <c r="NXL118" s="230"/>
      <c r="NXM118" s="230"/>
      <c r="NXN118" s="230"/>
      <c r="NXO118" s="230"/>
      <c r="NXP118" s="230"/>
      <c r="NXQ118" s="230"/>
      <c r="NXR118" s="230"/>
      <c r="NXS118" s="230"/>
      <c r="NXT118" s="230"/>
      <c r="NXU118" s="230"/>
      <c r="NXV118" s="230"/>
      <c r="NXW118" s="230"/>
      <c r="NXX118" s="230"/>
      <c r="NXY118" s="230"/>
      <c r="NXZ118" s="230"/>
      <c r="NYA118" s="230"/>
      <c r="NYB118" s="230"/>
      <c r="NYC118" s="230"/>
      <c r="NYD118" s="230"/>
      <c r="NYE118" s="230"/>
      <c r="NYF118" s="230"/>
      <c r="NYG118" s="230"/>
      <c r="NYH118" s="230"/>
      <c r="NYI118" s="230"/>
      <c r="NYJ118" s="230"/>
      <c r="NYK118" s="230"/>
      <c r="NYL118" s="230"/>
      <c r="NYM118" s="230"/>
      <c r="NYN118" s="230"/>
      <c r="NYO118" s="230"/>
      <c r="NYP118" s="230"/>
      <c r="NYQ118" s="230"/>
      <c r="NYR118" s="230"/>
      <c r="NYS118" s="230"/>
      <c r="NYT118" s="230"/>
      <c r="NYU118" s="230"/>
      <c r="NYV118" s="230"/>
      <c r="NYW118" s="230"/>
      <c r="NYX118" s="230"/>
      <c r="NYY118" s="230"/>
      <c r="NYZ118" s="230"/>
      <c r="NZA118" s="230"/>
      <c r="NZB118" s="230"/>
      <c r="NZC118" s="230"/>
      <c r="NZD118" s="230"/>
      <c r="NZE118" s="230"/>
      <c r="NZF118" s="230"/>
      <c r="NZG118" s="230"/>
      <c r="NZH118" s="230"/>
      <c r="NZI118" s="230"/>
      <c r="NZJ118" s="230"/>
      <c r="NZK118" s="230"/>
      <c r="NZL118" s="230"/>
      <c r="NZM118" s="230"/>
      <c r="NZN118" s="230"/>
      <c r="NZO118" s="230"/>
      <c r="NZP118" s="230"/>
      <c r="NZQ118" s="230"/>
      <c r="NZR118" s="230"/>
      <c r="NZS118" s="230"/>
      <c r="NZT118" s="230"/>
      <c r="NZU118" s="230"/>
      <c r="NZV118" s="230"/>
      <c r="NZW118" s="230"/>
      <c r="NZX118" s="230"/>
      <c r="NZY118" s="230"/>
      <c r="NZZ118" s="230"/>
      <c r="OAA118" s="230"/>
      <c r="OAB118" s="230"/>
      <c r="OAC118" s="230"/>
      <c r="OAD118" s="230"/>
      <c r="OAE118" s="230"/>
      <c r="OAF118" s="230"/>
      <c r="OAG118" s="230"/>
      <c r="OAH118" s="230"/>
      <c r="OAI118" s="230"/>
      <c r="OAJ118" s="230"/>
      <c r="OAK118" s="230"/>
      <c r="OAL118" s="230"/>
      <c r="OAM118" s="230"/>
      <c r="OAN118" s="230"/>
      <c r="OAO118" s="230"/>
      <c r="OAP118" s="230"/>
      <c r="OAQ118" s="230"/>
      <c r="OAR118" s="230"/>
      <c r="OAS118" s="230"/>
      <c r="OAT118" s="230"/>
      <c r="OAU118" s="230"/>
      <c r="OAV118" s="230"/>
      <c r="OAW118" s="230"/>
      <c r="OAX118" s="230"/>
      <c r="OAY118" s="230"/>
      <c r="OAZ118" s="230"/>
      <c r="OBA118" s="230"/>
      <c r="OBB118" s="230"/>
      <c r="OBC118" s="230"/>
      <c r="OBD118" s="230"/>
      <c r="OBE118" s="230"/>
      <c r="OBF118" s="230"/>
      <c r="OBG118" s="230"/>
      <c r="OBH118" s="230"/>
      <c r="OBI118" s="230"/>
      <c r="OBJ118" s="230"/>
      <c r="OBK118" s="230"/>
      <c r="OBL118" s="230"/>
      <c r="OBM118" s="230"/>
      <c r="OBN118" s="230"/>
      <c r="OBO118" s="230"/>
      <c r="OBP118" s="230"/>
      <c r="OBQ118" s="230"/>
      <c r="OBR118" s="230"/>
      <c r="OBS118" s="230"/>
      <c r="OBT118" s="230"/>
      <c r="OBU118" s="230"/>
      <c r="OBV118" s="230"/>
      <c r="OBW118" s="230"/>
      <c r="OBX118" s="230"/>
      <c r="OBY118" s="230"/>
      <c r="OBZ118" s="230"/>
      <c r="OCA118" s="230"/>
      <c r="OCB118" s="230"/>
      <c r="OCC118" s="230"/>
      <c r="OCD118" s="230"/>
      <c r="OCE118" s="230"/>
      <c r="OCF118" s="230"/>
      <c r="OCG118" s="230"/>
      <c r="OCH118" s="230"/>
      <c r="OCI118" s="230"/>
      <c r="OCJ118" s="230"/>
      <c r="OCK118" s="230"/>
      <c r="OCL118" s="230"/>
      <c r="OCM118" s="230"/>
      <c r="OCN118" s="230"/>
      <c r="OCO118" s="230"/>
      <c r="OCP118" s="230"/>
      <c r="OCQ118" s="230"/>
      <c r="OCR118" s="230"/>
      <c r="OCS118" s="230"/>
      <c r="OCT118" s="230"/>
      <c r="OCU118" s="230"/>
      <c r="OCV118" s="230"/>
      <c r="OCW118" s="230"/>
      <c r="OCX118" s="230"/>
      <c r="OCY118" s="230"/>
      <c r="OCZ118" s="230"/>
      <c r="ODA118" s="230"/>
      <c r="ODB118" s="230"/>
      <c r="ODC118" s="230"/>
      <c r="ODD118" s="230"/>
      <c r="ODE118" s="230"/>
      <c r="ODF118" s="230"/>
      <c r="ODG118" s="230"/>
      <c r="ODH118" s="230"/>
      <c r="ODI118" s="230"/>
      <c r="ODJ118" s="230"/>
      <c r="ODK118" s="230"/>
      <c r="ODL118" s="230"/>
      <c r="ODM118" s="230"/>
      <c r="ODN118" s="230"/>
      <c r="ODO118" s="230"/>
      <c r="ODP118" s="230"/>
      <c r="ODQ118" s="230"/>
      <c r="ODR118" s="230"/>
      <c r="ODS118" s="230"/>
      <c r="ODT118" s="230"/>
      <c r="ODU118" s="230"/>
      <c r="ODV118" s="230"/>
      <c r="ODW118" s="230"/>
      <c r="ODX118" s="230"/>
      <c r="ODY118" s="230"/>
      <c r="ODZ118" s="230"/>
      <c r="OEA118" s="230"/>
      <c r="OEB118" s="230"/>
      <c r="OEC118" s="230"/>
      <c r="OED118" s="230"/>
      <c r="OEE118" s="230"/>
      <c r="OEF118" s="230"/>
      <c r="OEG118" s="230"/>
      <c r="OEH118" s="230"/>
      <c r="OEI118" s="230"/>
      <c r="OEJ118" s="230"/>
      <c r="OEK118" s="230"/>
      <c r="OEL118" s="230"/>
      <c r="OEM118" s="230"/>
      <c r="OEN118" s="230"/>
      <c r="OEO118" s="230"/>
      <c r="OEP118" s="230"/>
      <c r="OEQ118" s="230"/>
      <c r="OER118" s="230"/>
      <c r="OES118" s="230"/>
      <c r="OET118" s="230"/>
      <c r="OEU118" s="230"/>
      <c r="OEV118" s="230"/>
      <c r="OEW118" s="230"/>
      <c r="OEX118" s="230"/>
      <c r="OEY118" s="230"/>
      <c r="OEZ118" s="230"/>
      <c r="OFA118" s="230"/>
      <c r="OFB118" s="230"/>
      <c r="OFC118" s="230"/>
      <c r="OFD118" s="230"/>
      <c r="OFE118" s="230"/>
      <c r="OFF118" s="230"/>
      <c r="OFG118" s="230"/>
      <c r="OFH118" s="230"/>
      <c r="OFI118" s="230"/>
      <c r="OFJ118" s="230"/>
      <c r="OFK118" s="230"/>
      <c r="OFL118" s="230"/>
      <c r="OFM118" s="230"/>
      <c r="OFN118" s="230"/>
      <c r="OFO118" s="230"/>
      <c r="OFP118" s="230"/>
      <c r="OFQ118" s="230"/>
      <c r="OFR118" s="230"/>
      <c r="OFS118" s="230"/>
      <c r="OFT118" s="230"/>
      <c r="OFU118" s="230"/>
      <c r="OFV118" s="230"/>
      <c r="OFW118" s="230"/>
      <c r="OFX118" s="230"/>
      <c r="OFY118" s="230"/>
      <c r="OFZ118" s="230"/>
      <c r="OGA118" s="230"/>
      <c r="OGB118" s="230"/>
      <c r="OGC118" s="230"/>
      <c r="OGD118" s="230"/>
      <c r="OGE118" s="230"/>
      <c r="OGF118" s="230"/>
      <c r="OGG118" s="230"/>
      <c r="OGH118" s="230"/>
      <c r="OGI118" s="230"/>
      <c r="OGJ118" s="230"/>
      <c r="OGK118" s="230"/>
      <c r="OGL118" s="230"/>
      <c r="OGM118" s="230"/>
      <c r="OGN118" s="230"/>
      <c r="OGO118" s="230"/>
      <c r="OGP118" s="230"/>
      <c r="OGQ118" s="230"/>
      <c r="OGR118" s="230"/>
      <c r="OGS118" s="230"/>
      <c r="OGT118" s="230"/>
      <c r="OGU118" s="230"/>
      <c r="OGV118" s="230"/>
      <c r="OGW118" s="230"/>
      <c r="OGX118" s="230"/>
      <c r="OGY118" s="230"/>
      <c r="OGZ118" s="230"/>
      <c r="OHA118" s="230"/>
      <c r="OHB118" s="230"/>
      <c r="OHC118" s="230"/>
      <c r="OHD118" s="230"/>
      <c r="OHE118" s="230"/>
      <c r="OHF118" s="230"/>
      <c r="OHG118" s="230"/>
      <c r="OHH118" s="230"/>
      <c r="OHI118" s="230"/>
      <c r="OHJ118" s="230"/>
      <c r="OHK118" s="230"/>
      <c r="OHL118" s="230"/>
      <c r="OHM118" s="230"/>
      <c r="OHN118" s="230"/>
      <c r="OHO118" s="230"/>
      <c r="OHP118" s="230"/>
      <c r="OHQ118" s="230"/>
      <c r="OHR118" s="230"/>
      <c r="OHS118" s="230"/>
      <c r="OHT118" s="230"/>
      <c r="OHU118" s="230"/>
      <c r="OHV118" s="230"/>
      <c r="OHW118" s="230"/>
      <c r="OHX118" s="230"/>
      <c r="OHY118" s="230"/>
      <c r="OHZ118" s="230"/>
      <c r="OIA118" s="230"/>
      <c r="OIB118" s="230"/>
      <c r="OIC118" s="230"/>
      <c r="OID118" s="230"/>
      <c r="OIE118" s="230"/>
      <c r="OIF118" s="230"/>
      <c r="OIG118" s="230"/>
      <c r="OIH118" s="230"/>
      <c r="OII118" s="230"/>
      <c r="OIJ118" s="230"/>
      <c r="OIK118" s="230"/>
      <c r="OIL118" s="230"/>
      <c r="OIM118" s="230"/>
      <c r="OIN118" s="230"/>
      <c r="OIO118" s="230"/>
      <c r="OIP118" s="230"/>
      <c r="OIQ118" s="230"/>
      <c r="OIR118" s="230"/>
      <c r="OIS118" s="230"/>
      <c r="OIT118" s="230"/>
      <c r="OIU118" s="230"/>
      <c r="OIV118" s="230"/>
      <c r="OIW118" s="230"/>
      <c r="OIX118" s="230"/>
      <c r="OIY118" s="230"/>
      <c r="OIZ118" s="230"/>
      <c r="OJA118" s="230"/>
      <c r="OJB118" s="230"/>
      <c r="OJC118" s="230"/>
      <c r="OJD118" s="230"/>
      <c r="OJE118" s="230"/>
      <c r="OJF118" s="230"/>
      <c r="OJG118" s="230"/>
      <c r="OJH118" s="230"/>
      <c r="OJI118" s="230"/>
      <c r="OJJ118" s="230"/>
      <c r="OJK118" s="230"/>
      <c r="OJL118" s="230"/>
      <c r="OJM118" s="230"/>
      <c r="OJN118" s="230"/>
      <c r="OJO118" s="230"/>
      <c r="OJP118" s="230"/>
      <c r="OJQ118" s="230"/>
      <c r="OJR118" s="230"/>
      <c r="OJS118" s="230"/>
      <c r="OJT118" s="230"/>
      <c r="OJU118" s="230"/>
      <c r="OJV118" s="230"/>
      <c r="OJW118" s="230"/>
      <c r="OJX118" s="230"/>
      <c r="OJY118" s="230"/>
      <c r="OJZ118" s="230"/>
      <c r="OKA118" s="230"/>
      <c r="OKB118" s="230"/>
      <c r="OKC118" s="230"/>
      <c r="OKD118" s="230"/>
      <c r="OKE118" s="230"/>
      <c r="OKF118" s="230"/>
      <c r="OKG118" s="230"/>
      <c r="OKH118" s="230"/>
      <c r="OKI118" s="230"/>
      <c r="OKJ118" s="230"/>
      <c r="OKK118" s="230"/>
      <c r="OKL118" s="230"/>
      <c r="OKM118" s="230"/>
      <c r="OKN118" s="230"/>
      <c r="OKO118" s="230"/>
      <c r="OKP118" s="230"/>
      <c r="OKQ118" s="230"/>
      <c r="OKR118" s="230"/>
      <c r="OKS118" s="230"/>
      <c r="OKT118" s="230"/>
      <c r="OKU118" s="230"/>
      <c r="OKV118" s="230"/>
      <c r="OKW118" s="230"/>
      <c r="OKX118" s="230"/>
      <c r="OKY118" s="230"/>
      <c r="OKZ118" s="230"/>
      <c r="OLA118" s="230"/>
      <c r="OLB118" s="230"/>
      <c r="OLC118" s="230"/>
      <c r="OLD118" s="230"/>
      <c r="OLE118" s="230"/>
      <c r="OLF118" s="230"/>
      <c r="OLG118" s="230"/>
      <c r="OLH118" s="230"/>
      <c r="OLI118" s="230"/>
      <c r="OLJ118" s="230"/>
      <c r="OLK118" s="230"/>
      <c r="OLL118" s="230"/>
      <c r="OLM118" s="230"/>
      <c r="OLN118" s="230"/>
      <c r="OLO118" s="230"/>
      <c r="OLP118" s="230"/>
      <c r="OLQ118" s="230"/>
      <c r="OLR118" s="230"/>
      <c r="OLS118" s="230"/>
      <c r="OLT118" s="230"/>
      <c r="OLU118" s="230"/>
      <c r="OLV118" s="230"/>
      <c r="OLW118" s="230"/>
      <c r="OLX118" s="230"/>
      <c r="OLY118" s="230"/>
      <c r="OLZ118" s="230"/>
      <c r="OMA118" s="230"/>
      <c r="OMB118" s="230"/>
      <c r="OMC118" s="230"/>
      <c r="OMD118" s="230"/>
      <c r="OME118" s="230"/>
      <c r="OMF118" s="230"/>
      <c r="OMG118" s="230"/>
      <c r="OMH118" s="230"/>
      <c r="OMI118" s="230"/>
      <c r="OMJ118" s="230"/>
      <c r="OMK118" s="230"/>
      <c r="OML118" s="230"/>
      <c r="OMM118" s="230"/>
      <c r="OMN118" s="230"/>
      <c r="OMO118" s="230"/>
      <c r="OMP118" s="230"/>
      <c r="OMQ118" s="230"/>
      <c r="OMR118" s="230"/>
      <c r="OMS118" s="230"/>
      <c r="OMT118" s="230"/>
      <c r="OMU118" s="230"/>
      <c r="OMV118" s="230"/>
      <c r="OMW118" s="230"/>
      <c r="OMX118" s="230"/>
      <c r="OMY118" s="230"/>
      <c r="OMZ118" s="230"/>
      <c r="ONA118" s="230"/>
      <c r="ONB118" s="230"/>
      <c r="ONC118" s="230"/>
      <c r="OND118" s="230"/>
      <c r="ONE118" s="230"/>
      <c r="ONF118" s="230"/>
      <c r="ONG118" s="230"/>
      <c r="ONH118" s="230"/>
      <c r="ONI118" s="230"/>
      <c r="ONJ118" s="230"/>
      <c r="ONK118" s="230"/>
      <c r="ONL118" s="230"/>
      <c r="ONM118" s="230"/>
      <c r="ONN118" s="230"/>
      <c r="ONO118" s="230"/>
      <c r="ONP118" s="230"/>
      <c r="ONQ118" s="230"/>
      <c r="ONR118" s="230"/>
      <c r="ONS118" s="230"/>
      <c r="ONT118" s="230"/>
      <c r="ONU118" s="230"/>
      <c r="ONV118" s="230"/>
      <c r="ONW118" s="230"/>
      <c r="ONX118" s="230"/>
      <c r="ONY118" s="230"/>
      <c r="ONZ118" s="230"/>
      <c r="OOA118" s="230"/>
      <c r="OOB118" s="230"/>
      <c r="OOC118" s="230"/>
      <c r="OOD118" s="230"/>
      <c r="OOE118" s="230"/>
      <c r="OOF118" s="230"/>
      <c r="OOG118" s="230"/>
      <c r="OOH118" s="230"/>
      <c r="OOI118" s="230"/>
      <c r="OOJ118" s="230"/>
      <c r="OOK118" s="230"/>
      <c r="OOL118" s="230"/>
      <c r="OOM118" s="230"/>
      <c r="OON118" s="230"/>
      <c r="OOO118" s="230"/>
      <c r="OOP118" s="230"/>
      <c r="OOQ118" s="230"/>
      <c r="OOR118" s="230"/>
      <c r="OOS118" s="230"/>
      <c r="OOT118" s="230"/>
      <c r="OOU118" s="230"/>
      <c r="OOV118" s="230"/>
      <c r="OOW118" s="230"/>
      <c r="OOX118" s="230"/>
      <c r="OOY118" s="230"/>
      <c r="OOZ118" s="230"/>
      <c r="OPA118" s="230"/>
      <c r="OPB118" s="230"/>
      <c r="OPC118" s="230"/>
      <c r="OPD118" s="230"/>
      <c r="OPE118" s="230"/>
      <c r="OPF118" s="230"/>
      <c r="OPG118" s="230"/>
      <c r="OPH118" s="230"/>
      <c r="OPI118" s="230"/>
      <c r="OPJ118" s="230"/>
      <c r="OPK118" s="230"/>
      <c r="OPL118" s="230"/>
      <c r="OPM118" s="230"/>
      <c r="OPN118" s="230"/>
      <c r="OPO118" s="230"/>
      <c r="OPP118" s="230"/>
      <c r="OPQ118" s="230"/>
      <c r="OPR118" s="230"/>
      <c r="OPS118" s="230"/>
      <c r="OPT118" s="230"/>
      <c r="OPU118" s="230"/>
      <c r="OPV118" s="230"/>
      <c r="OPW118" s="230"/>
      <c r="OPX118" s="230"/>
      <c r="OPY118" s="230"/>
      <c r="OPZ118" s="230"/>
      <c r="OQA118" s="230"/>
      <c r="OQB118" s="230"/>
      <c r="OQC118" s="230"/>
      <c r="OQD118" s="230"/>
      <c r="OQE118" s="230"/>
      <c r="OQF118" s="230"/>
      <c r="OQG118" s="230"/>
      <c r="OQH118" s="230"/>
      <c r="OQI118" s="230"/>
      <c r="OQJ118" s="230"/>
      <c r="OQK118" s="230"/>
      <c r="OQL118" s="230"/>
      <c r="OQM118" s="230"/>
      <c r="OQN118" s="230"/>
      <c r="OQO118" s="230"/>
      <c r="OQP118" s="230"/>
      <c r="OQQ118" s="230"/>
      <c r="OQR118" s="230"/>
      <c r="OQS118" s="230"/>
      <c r="OQT118" s="230"/>
      <c r="OQU118" s="230"/>
      <c r="OQV118" s="230"/>
      <c r="OQW118" s="230"/>
      <c r="OQX118" s="230"/>
      <c r="OQY118" s="230"/>
      <c r="OQZ118" s="230"/>
      <c r="ORA118" s="230"/>
      <c r="ORB118" s="230"/>
      <c r="ORC118" s="230"/>
      <c r="ORD118" s="230"/>
      <c r="ORE118" s="230"/>
      <c r="ORF118" s="230"/>
      <c r="ORG118" s="230"/>
      <c r="ORH118" s="230"/>
      <c r="ORI118" s="230"/>
      <c r="ORJ118" s="230"/>
      <c r="ORK118" s="230"/>
      <c r="ORL118" s="230"/>
      <c r="ORM118" s="230"/>
      <c r="ORN118" s="230"/>
      <c r="ORO118" s="230"/>
      <c r="ORP118" s="230"/>
      <c r="ORQ118" s="230"/>
      <c r="ORR118" s="230"/>
      <c r="ORS118" s="230"/>
      <c r="ORT118" s="230"/>
      <c r="ORU118" s="230"/>
      <c r="ORV118" s="230"/>
      <c r="ORW118" s="230"/>
      <c r="ORX118" s="230"/>
      <c r="ORY118" s="230"/>
      <c r="ORZ118" s="230"/>
      <c r="OSA118" s="230"/>
      <c r="OSB118" s="230"/>
      <c r="OSC118" s="230"/>
      <c r="OSD118" s="230"/>
      <c r="OSE118" s="230"/>
      <c r="OSF118" s="230"/>
      <c r="OSG118" s="230"/>
      <c r="OSH118" s="230"/>
      <c r="OSI118" s="230"/>
      <c r="OSJ118" s="230"/>
      <c r="OSK118" s="230"/>
      <c r="OSL118" s="230"/>
      <c r="OSM118" s="230"/>
      <c r="OSN118" s="230"/>
      <c r="OSO118" s="230"/>
      <c r="OSP118" s="230"/>
      <c r="OSQ118" s="230"/>
      <c r="OSR118" s="230"/>
      <c r="OSS118" s="230"/>
      <c r="OST118" s="230"/>
      <c r="OSU118" s="230"/>
      <c r="OSV118" s="230"/>
      <c r="OSW118" s="230"/>
      <c r="OSX118" s="230"/>
      <c r="OSY118" s="230"/>
      <c r="OSZ118" s="230"/>
      <c r="OTA118" s="230"/>
      <c r="OTB118" s="230"/>
      <c r="OTC118" s="230"/>
      <c r="OTD118" s="230"/>
      <c r="OTE118" s="230"/>
      <c r="OTF118" s="230"/>
      <c r="OTG118" s="230"/>
      <c r="OTH118" s="230"/>
      <c r="OTI118" s="230"/>
      <c r="OTJ118" s="230"/>
      <c r="OTK118" s="230"/>
      <c r="OTL118" s="230"/>
      <c r="OTM118" s="230"/>
      <c r="OTN118" s="230"/>
      <c r="OTO118" s="230"/>
      <c r="OTP118" s="230"/>
      <c r="OTQ118" s="230"/>
      <c r="OTR118" s="230"/>
      <c r="OTS118" s="230"/>
      <c r="OTT118" s="230"/>
      <c r="OTU118" s="230"/>
      <c r="OTV118" s="230"/>
      <c r="OTW118" s="230"/>
      <c r="OTX118" s="230"/>
      <c r="OTY118" s="230"/>
      <c r="OTZ118" s="230"/>
      <c r="OUA118" s="230"/>
      <c r="OUB118" s="230"/>
      <c r="OUC118" s="230"/>
      <c r="OUD118" s="230"/>
      <c r="OUE118" s="230"/>
      <c r="OUF118" s="230"/>
      <c r="OUG118" s="230"/>
      <c r="OUH118" s="230"/>
      <c r="OUI118" s="230"/>
      <c r="OUJ118" s="230"/>
      <c r="OUK118" s="230"/>
      <c r="OUL118" s="230"/>
      <c r="OUM118" s="230"/>
      <c r="OUN118" s="230"/>
      <c r="OUO118" s="230"/>
      <c r="OUP118" s="230"/>
      <c r="OUQ118" s="230"/>
      <c r="OUR118" s="230"/>
      <c r="OUS118" s="230"/>
      <c r="OUT118" s="230"/>
      <c r="OUU118" s="230"/>
      <c r="OUV118" s="230"/>
      <c r="OUW118" s="230"/>
      <c r="OUX118" s="230"/>
      <c r="OUY118" s="230"/>
      <c r="OUZ118" s="230"/>
      <c r="OVA118" s="230"/>
      <c r="OVB118" s="230"/>
      <c r="OVC118" s="230"/>
      <c r="OVD118" s="230"/>
      <c r="OVE118" s="230"/>
      <c r="OVF118" s="230"/>
      <c r="OVG118" s="230"/>
      <c r="OVH118" s="230"/>
      <c r="OVI118" s="230"/>
      <c r="OVJ118" s="230"/>
      <c r="OVK118" s="230"/>
      <c r="OVL118" s="230"/>
      <c r="OVM118" s="230"/>
      <c r="OVN118" s="230"/>
      <c r="OVO118" s="230"/>
      <c r="OVP118" s="230"/>
      <c r="OVQ118" s="230"/>
      <c r="OVR118" s="230"/>
      <c r="OVS118" s="230"/>
      <c r="OVT118" s="230"/>
      <c r="OVU118" s="230"/>
      <c r="OVV118" s="230"/>
      <c r="OVW118" s="230"/>
      <c r="OVX118" s="230"/>
      <c r="OVY118" s="230"/>
      <c r="OVZ118" s="230"/>
      <c r="OWA118" s="230"/>
      <c r="OWB118" s="230"/>
      <c r="OWC118" s="230"/>
      <c r="OWD118" s="230"/>
      <c r="OWE118" s="230"/>
      <c r="OWF118" s="230"/>
      <c r="OWG118" s="230"/>
      <c r="OWH118" s="230"/>
      <c r="OWI118" s="230"/>
      <c r="OWJ118" s="230"/>
      <c r="OWK118" s="230"/>
      <c r="OWL118" s="230"/>
      <c r="OWM118" s="230"/>
      <c r="OWN118" s="230"/>
      <c r="OWO118" s="230"/>
      <c r="OWP118" s="230"/>
      <c r="OWQ118" s="230"/>
      <c r="OWR118" s="230"/>
      <c r="OWS118" s="230"/>
      <c r="OWT118" s="230"/>
      <c r="OWU118" s="230"/>
      <c r="OWV118" s="230"/>
      <c r="OWW118" s="230"/>
      <c r="OWX118" s="230"/>
      <c r="OWY118" s="230"/>
      <c r="OWZ118" s="230"/>
      <c r="OXA118" s="230"/>
      <c r="OXB118" s="230"/>
      <c r="OXC118" s="230"/>
      <c r="OXD118" s="230"/>
      <c r="OXE118" s="230"/>
      <c r="OXF118" s="230"/>
      <c r="OXG118" s="230"/>
      <c r="OXH118" s="230"/>
      <c r="OXI118" s="230"/>
      <c r="OXJ118" s="230"/>
      <c r="OXK118" s="230"/>
      <c r="OXL118" s="230"/>
      <c r="OXM118" s="230"/>
      <c r="OXN118" s="230"/>
      <c r="OXO118" s="230"/>
      <c r="OXP118" s="230"/>
      <c r="OXQ118" s="230"/>
      <c r="OXR118" s="230"/>
      <c r="OXS118" s="230"/>
      <c r="OXT118" s="230"/>
      <c r="OXU118" s="230"/>
      <c r="OXV118" s="230"/>
      <c r="OXW118" s="230"/>
      <c r="OXX118" s="230"/>
      <c r="OXY118" s="230"/>
      <c r="OXZ118" s="230"/>
      <c r="OYA118" s="230"/>
      <c r="OYB118" s="230"/>
      <c r="OYC118" s="230"/>
      <c r="OYD118" s="230"/>
      <c r="OYE118" s="230"/>
      <c r="OYF118" s="230"/>
      <c r="OYG118" s="230"/>
      <c r="OYH118" s="230"/>
      <c r="OYI118" s="230"/>
      <c r="OYJ118" s="230"/>
      <c r="OYK118" s="230"/>
      <c r="OYL118" s="230"/>
      <c r="OYM118" s="230"/>
      <c r="OYN118" s="230"/>
      <c r="OYO118" s="230"/>
      <c r="OYP118" s="230"/>
      <c r="OYQ118" s="230"/>
      <c r="OYR118" s="230"/>
      <c r="OYS118" s="230"/>
      <c r="OYT118" s="230"/>
      <c r="OYU118" s="230"/>
      <c r="OYV118" s="230"/>
      <c r="OYW118" s="230"/>
      <c r="OYX118" s="230"/>
      <c r="OYY118" s="230"/>
      <c r="OYZ118" s="230"/>
      <c r="OZA118" s="230"/>
      <c r="OZB118" s="230"/>
      <c r="OZC118" s="230"/>
      <c r="OZD118" s="230"/>
      <c r="OZE118" s="230"/>
      <c r="OZF118" s="230"/>
      <c r="OZG118" s="230"/>
      <c r="OZH118" s="230"/>
      <c r="OZI118" s="230"/>
      <c r="OZJ118" s="230"/>
      <c r="OZK118" s="230"/>
      <c r="OZL118" s="230"/>
      <c r="OZM118" s="230"/>
      <c r="OZN118" s="230"/>
      <c r="OZO118" s="230"/>
      <c r="OZP118" s="230"/>
      <c r="OZQ118" s="230"/>
      <c r="OZR118" s="230"/>
      <c r="OZS118" s="230"/>
      <c r="OZT118" s="230"/>
      <c r="OZU118" s="230"/>
      <c r="OZV118" s="230"/>
      <c r="OZW118" s="230"/>
      <c r="OZX118" s="230"/>
      <c r="OZY118" s="230"/>
      <c r="OZZ118" s="230"/>
      <c r="PAA118" s="230"/>
      <c r="PAB118" s="230"/>
      <c r="PAC118" s="230"/>
      <c r="PAD118" s="230"/>
      <c r="PAE118" s="230"/>
      <c r="PAF118" s="230"/>
      <c r="PAG118" s="230"/>
      <c r="PAH118" s="230"/>
      <c r="PAI118" s="230"/>
      <c r="PAJ118" s="230"/>
      <c r="PAK118" s="230"/>
      <c r="PAL118" s="230"/>
      <c r="PAM118" s="230"/>
      <c r="PAN118" s="230"/>
      <c r="PAO118" s="230"/>
      <c r="PAP118" s="230"/>
      <c r="PAQ118" s="230"/>
      <c r="PAR118" s="230"/>
      <c r="PAS118" s="230"/>
      <c r="PAT118" s="230"/>
      <c r="PAU118" s="230"/>
      <c r="PAV118" s="230"/>
      <c r="PAW118" s="230"/>
      <c r="PAX118" s="230"/>
      <c r="PAY118" s="230"/>
      <c r="PAZ118" s="230"/>
      <c r="PBA118" s="230"/>
      <c r="PBB118" s="230"/>
      <c r="PBC118" s="230"/>
      <c r="PBD118" s="230"/>
      <c r="PBE118" s="230"/>
      <c r="PBF118" s="230"/>
      <c r="PBG118" s="230"/>
      <c r="PBH118" s="230"/>
      <c r="PBI118" s="230"/>
      <c r="PBJ118" s="230"/>
      <c r="PBK118" s="230"/>
      <c r="PBL118" s="230"/>
      <c r="PBM118" s="230"/>
      <c r="PBN118" s="230"/>
      <c r="PBO118" s="230"/>
      <c r="PBP118" s="230"/>
      <c r="PBQ118" s="230"/>
      <c r="PBR118" s="230"/>
      <c r="PBS118" s="230"/>
      <c r="PBT118" s="230"/>
      <c r="PBU118" s="230"/>
      <c r="PBV118" s="230"/>
      <c r="PBW118" s="230"/>
      <c r="PBX118" s="230"/>
      <c r="PBY118" s="230"/>
      <c r="PBZ118" s="230"/>
      <c r="PCA118" s="230"/>
      <c r="PCB118" s="230"/>
      <c r="PCC118" s="230"/>
      <c r="PCD118" s="230"/>
      <c r="PCE118" s="230"/>
      <c r="PCF118" s="230"/>
      <c r="PCG118" s="230"/>
      <c r="PCH118" s="230"/>
      <c r="PCI118" s="230"/>
      <c r="PCJ118" s="230"/>
      <c r="PCK118" s="230"/>
      <c r="PCL118" s="230"/>
      <c r="PCM118" s="230"/>
      <c r="PCN118" s="230"/>
      <c r="PCO118" s="230"/>
      <c r="PCP118" s="230"/>
      <c r="PCQ118" s="230"/>
      <c r="PCR118" s="230"/>
      <c r="PCS118" s="230"/>
      <c r="PCT118" s="230"/>
      <c r="PCU118" s="230"/>
      <c r="PCV118" s="230"/>
      <c r="PCW118" s="230"/>
      <c r="PCX118" s="230"/>
      <c r="PCY118" s="230"/>
      <c r="PCZ118" s="230"/>
      <c r="PDA118" s="230"/>
      <c r="PDB118" s="230"/>
      <c r="PDC118" s="230"/>
      <c r="PDD118" s="230"/>
      <c r="PDE118" s="230"/>
      <c r="PDF118" s="230"/>
      <c r="PDG118" s="230"/>
      <c r="PDH118" s="230"/>
      <c r="PDI118" s="230"/>
      <c r="PDJ118" s="230"/>
      <c r="PDK118" s="230"/>
      <c r="PDL118" s="230"/>
      <c r="PDM118" s="230"/>
      <c r="PDN118" s="230"/>
      <c r="PDO118" s="230"/>
      <c r="PDP118" s="230"/>
      <c r="PDQ118" s="230"/>
      <c r="PDR118" s="230"/>
      <c r="PDS118" s="230"/>
      <c r="PDT118" s="230"/>
      <c r="PDU118" s="230"/>
      <c r="PDV118" s="230"/>
      <c r="PDW118" s="230"/>
      <c r="PDX118" s="230"/>
      <c r="PDY118" s="230"/>
      <c r="PDZ118" s="230"/>
      <c r="PEA118" s="230"/>
      <c r="PEB118" s="230"/>
      <c r="PEC118" s="230"/>
      <c r="PED118" s="230"/>
      <c r="PEE118" s="230"/>
      <c r="PEF118" s="230"/>
      <c r="PEG118" s="230"/>
      <c r="PEH118" s="230"/>
      <c r="PEI118" s="230"/>
      <c r="PEJ118" s="230"/>
      <c r="PEK118" s="230"/>
      <c r="PEL118" s="230"/>
      <c r="PEM118" s="230"/>
      <c r="PEN118" s="230"/>
      <c r="PEO118" s="230"/>
      <c r="PEP118" s="230"/>
      <c r="PEQ118" s="230"/>
      <c r="PER118" s="230"/>
      <c r="PES118" s="230"/>
      <c r="PET118" s="230"/>
      <c r="PEU118" s="230"/>
      <c r="PEV118" s="230"/>
      <c r="PEW118" s="230"/>
      <c r="PEX118" s="230"/>
      <c r="PEY118" s="230"/>
      <c r="PEZ118" s="230"/>
      <c r="PFA118" s="230"/>
      <c r="PFB118" s="230"/>
      <c r="PFC118" s="230"/>
      <c r="PFD118" s="230"/>
      <c r="PFE118" s="230"/>
      <c r="PFF118" s="230"/>
      <c r="PFG118" s="230"/>
      <c r="PFH118" s="230"/>
      <c r="PFI118" s="230"/>
      <c r="PFJ118" s="230"/>
      <c r="PFK118" s="230"/>
      <c r="PFL118" s="230"/>
      <c r="PFM118" s="230"/>
      <c r="PFN118" s="230"/>
      <c r="PFO118" s="230"/>
      <c r="PFP118" s="230"/>
      <c r="PFQ118" s="230"/>
      <c r="PFR118" s="230"/>
      <c r="PFS118" s="230"/>
      <c r="PFT118" s="230"/>
      <c r="PFU118" s="230"/>
      <c r="PFV118" s="230"/>
      <c r="PFW118" s="230"/>
      <c r="PFX118" s="230"/>
      <c r="PFY118" s="230"/>
      <c r="PFZ118" s="230"/>
      <c r="PGA118" s="230"/>
      <c r="PGB118" s="230"/>
      <c r="PGC118" s="230"/>
      <c r="PGD118" s="230"/>
      <c r="PGE118" s="230"/>
      <c r="PGF118" s="230"/>
      <c r="PGG118" s="230"/>
      <c r="PGH118" s="230"/>
      <c r="PGI118" s="230"/>
      <c r="PGJ118" s="230"/>
      <c r="PGK118" s="230"/>
      <c r="PGL118" s="230"/>
      <c r="PGM118" s="230"/>
      <c r="PGN118" s="230"/>
      <c r="PGO118" s="230"/>
      <c r="PGP118" s="230"/>
      <c r="PGQ118" s="230"/>
      <c r="PGR118" s="230"/>
      <c r="PGS118" s="230"/>
      <c r="PGT118" s="230"/>
      <c r="PGU118" s="230"/>
      <c r="PGV118" s="230"/>
      <c r="PGW118" s="230"/>
      <c r="PGX118" s="230"/>
      <c r="PGY118" s="230"/>
      <c r="PGZ118" s="230"/>
      <c r="PHA118" s="230"/>
      <c r="PHB118" s="230"/>
      <c r="PHC118" s="230"/>
      <c r="PHD118" s="230"/>
      <c r="PHE118" s="230"/>
      <c r="PHF118" s="230"/>
      <c r="PHG118" s="230"/>
      <c r="PHH118" s="230"/>
      <c r="PHI118" s="230"/>
      <c r="PHJ118" s="230"/>
      <c r="PHK118" s="230"/>
      <c r="PHL118" s="230"/>
      <c r="PHM118" s="230"/>
      <c r="PHN118" s="230"/>
      <c r="PHO118" s="230"/>
      <c r="PHP118" s="230"/>
      <c r="PHQ118" s="230"/>
      <c r="PHR118" s="230"/>
      <c r="PHS118" s="230"/>
      <c r="PHT118" s="230"/>
      <c r="PHU118" s="230"/>
      <c r="PHV118" s="230"/>
      <c r="PHW118" s="230"/>
      <c r="PHX118" s="230"/>
      <c r="PHY118" s="230"/>
      <c r="PHZ118" s="230"/>
      <c r="PIA118" s="230"/>
      <c r="PIB118" s="230"/>
      <c r="PIC118" s="230"/>
      <c r="PID118" s="230"/>
      <c r="PIE118" s="230"/>
      <c r="PIF118" s="230"/>
      <c r="PIG118" s="230"/>
      <c r="PIH118" s="230"/>
      <c r="PII118" s="230"/>
      <c r="PIJ118" s="230"/>
      <c r="PIK118" s="230"/>
      <c r="PIL118" s="230"/>
      <c r="PIM118" s="230"/>
      <c r="PIN118" s="230"/>
      <c r="PIO118" s="230"/>
      <c r="PIP118" s="230"/>
      <c r="PIQ118" s="230"/>
      <c r="PIR118" s="230"/>
      <c r="PIS118" s="230"/>
      <c r="PIT118" s="230"/>
      <c r="PIU118" s="230"/>
      <c r="PIV118" s="230"/>
      <c r="PIW118" s="230"/>
      <c r="PIX118" s="230"/>
      <c r="PIY118" s="230"/>
      <c r="PIZ118" s="230"/>
      <c r="PJA118" s="230"/>
      <c r="PJB118" s="230"/>
      <c r="PJC118" s="230"/>
      <c r="PJD118" s="230"/>
      <c r="PJE118" s="230"/>
      <c r="PJF118" s="230"/>
      <c r="PJG118" s="230"/>
      <c r="PJH118" s="230"/>
      <c r="PJI118" s="230"/>
      <c r="PJJ118" s="230"/>
      <c r="PJK118" s="230"/>
      <c r="PJL118" s="230"/>
      <c r="PJM118" s="230"/>
      <c r="PJN118" s="230"/>
      <c r="PJO118" s="230"/>
      <c r="PJP118" s="230"/>
      <c r="PJQ118" s="230"/>
      <c r="PJR118" s="230"/>
      <c r="PJS118" s="230"/>
      <c r="PJT118" s="230"/>
      <c r="PJU118" s="230"/>
      <c r="PJV118" s="230"/>
      <c r="PJW118" s="230"/>
      <c r="PJX118" s="230"/>
      <c r="PJY118" s="230"/>
      <c r="PJZ118" s="230"/>
      <c r="PKA118" s="230"/>
      <c r="PKB118" s="230"/>
      <c r="PKC118" s="230"/>
      <c r="PKD118" s="230"/>
      <c r="PKE118" s="230"/>
      <c r="PKF118" s="230"/>
      <c r="PKG118" s="230"/>
      <c r="PKH118" s="230"/>
      <c r="PKI118" s="230"/>
      <c r="PKJ118" s="230"/>
      <c r="PKK118" s="230"/>
      <c r="PKL118" s="230"/>
      <c r="PKM118" s="230"/>
      <c r="PKN118" s="230"/>
      <c r="PKO118" s="230"/>
      <c r="PKP118" s="230"/>
      <c r="PKQ118" s="230"/>
      <c r="PKR118" s="230"/>
      <c r="PKS118" s="230"/>
      <c r="PKT118" s="230"/>
      <c r="PKU118" s="230"/>
      <c r="PKV118" s="230"/>
      <c r="PKW118" s="230"/>
      <c r="PKX118" s="230"/>
      <c r="PKY118" s="230"/>
      <c r="PKZ118" s="230"/>
      <c r="PLA118" s="230"/>
      <c r="PLB118" s="230"/>
      <c r="PLC118" s="230"/>
      <c r="PLD118" s="230"/>
      <c r="PLE118" s="230"/>
      <c r="PLF118" s="230"/>
      <c r="PLG118" s="230"/>
      <c r="PLH118" s="230"/>
      <c r="PLI118" s="230"/>
      <c r="PLJ118" s="230"/>
      <c r="PLK118" s="230"/>
      <c r="PLL118" s="230"/>
      <c r="PLM118" s="230"/>
      <c r="PLN118" s="230"/>
      <c r="PLO118" s="230"/>
      <c r="PLP118" s="230"/>
      <c r="PLQ118" s="230"/>
      <c r="PLR118" s="230"/>
      <c r="PLS118" s="230"/>
      <c r="PLT118" s="230"/>
      <c r="PLU118" s="230"/>
      <c r="PLV118" s="230"/>
      <c r="PLW118" s="230"/>
      <c r="PLX118" s="230"/>
      <c r="PLY118" s="230"/>
      <c r="PLZ118" s="230"/>
      <c r="PMA118" s="230"/>
      <c r="PMB118" s="230"/>
      <c r="PMC118" s="230"/>
      <c r="PMD118" s="230"/>
      <c r="PME118" s="230"/>
      <c r="PMF118" s="230"/>
      <c r="PMG118" s="230"/>
      <c r="PMH118" s="230"/>
      <c r="PMI118" s="230"/>
      <c r="PMJ118" s="230"/>
      <c r="PMK118" s="230"/>
      <c r="PML118" s="230"/>
      <c r="PMM118" s="230"/>
      <c r="PMN118" s="230"/>
      <c r="PMO118" s="230"/>
      <c r="PMP118" s="230"/>
      <c r="PMQ118" s="230"/>
      <c r="PMR118" s="230"/>
      <c r="PMS118" s="230"/>
      <c r="PMT118" s="230"/>
      <c r="PMU118" s="230"/>
      <c r="PMV118" s="230"/>
      <c r="PMW118" s="230"/>
      <c r="PMX118" s="230"/>
      <c r="PMY118" s="230"/>
      <c r="PMZ118" s="230"/>
      <c r="PNA118" s="230"/>
      <c r="PNB118" s="230"/>
      <c r="PNC118" s="230"/>
      <c r="PND118" s="230"/>
      <c r="PNE118" s="230"/>
      <c r="PNF118" s="230"/>
      <c r="PNG118" s="230"/>
      <c r="PNH118" s="230"/>
      <c r="PNI118" s="230"/>
      <c r="PNJ118" s="230"/>
      <c r="PNK118" s="230"/>
      <c r="PNL118" s="230"/>
      <c r="PNM118" s="230"/>
      <c r="PNN118" s="230"/>
      <c r="PNO118" s="230"/>
      <c r="PNP118" s="230"/>
      <c r="PNQ118" s="230"/>
      <c r="PNR118" s="230"/>
      <c r="PNS118" s="230"/>
      <c r="PNT118" s="230"/>
      <c r="PNU118" s="230"/>
      <c r="PNV118" s="230"/>
      <c r="PNW118" s="230"/>
      <c r="PNX118" s="230"/>
      <c r="PNY118" s="230"/>
      <c r="PNZ118" s="230"/>
      <c r="POA118" s="230"/>
      <c r="POB118" s="230"/>
      <c r="POC118" s="230"/>
      <c r="POD118" s="230"/>
      <c r="POE118" s="230"/>
      <c r="POF118" s="230"/>
      <c r="POG118" s="230"/>
      <c r="POH118" s="230"/>
      <c r="POI118" s="230"/>
      <c r="POJ118" s="230"/>
      <c r="POK118" s="230"/>
      <c r="POL118" s="230"/>
      <c r="POM118" s="230"/>
      <c r="PON118" s="230"/>
      <c r="POO118" s="230"/>
      <c r="POP118" s="230"/>
      <c r="POQ118" s="230"/>
      <c r="POR118" s="230"/>
      <c r="POS118" s="230"/>
      <c r="POT118" s="230"/>
      <c r="POU118" s="230"/>
      <c r="POV118" s="230"/>
      <c r="POW118" s="230"/>
      <c r="POX118" s="230"/>
      <c r="POY118" s="230"/>
      <c r="POZ118" s="230"/>
      <c r="PPA118" s="230"/>
      <c r="PPB118" s="230"/>
      <c r="PPC118" s="230"/>
      <c r="PPD118" s="230"/>
      <c r="PPE118" s="230"/>
      <c r="PPF118" s="230"/>
      <c r="PPG118" s="230"/>
      <c r="PPH118" s="230"/>
      <c r="PPI118" s="230"/>
      <c r="PPJ118" s="230"/>
      <c r="PPK118" s="230"/>
      <c r="PPL118" s="230"/>
      <c r="PPM118" s="230"/>
      <c r="PPN118" s="230"/>
      <c r="PPO118" s="230"/>
      <c r="PPP118" s="230"/>
      <c r="PPQ118" s="230"/>
      <c r="PPR118" s="230"/>
      <c r="PPS118" s="230"/>
      <c r="PPT118" s="230"/>
      <c r="PPU118" s="230"/>
      <c r="PPV118" s="230"/>
      <c r="PPW118" s="230"/>
      <c r="PPX118" s="230"/>
      <c r="PPY118" s="230"/>
      <c r="PPZ118" s="230"/>
      <c r="PQA118" s="230"/>
      <c r="PQB118" s="230"/>
      <c r="PQC118" s="230"/>
      <c r="PQD118" s="230"/>
      <c r="PQE118" s="230"/>
      <c r="PQF118" s="230"/>
      <c r="PQG118" s="230"/>
      <c r="PQH118" s="230"/>
      <c r="PQI118" s="230"/>
      <c r="PQJ118" s="230"/>
      <c r="PQK118" s="230"/>
      <c r="PQL118" s="230"/>
      <c r="PQM118" s="230"/>
      <c r="PQN118" s="230"/>
      <c r="PQO118" s="230"/>
      <c r="PQP118" s="230"/>
      <c r="PQQ118" s="230"/>
      <c r="PQR118" s="230"/>
      <c r="PQS118" s="230"/>
      <c r="PQT118" s="230"/>
      <c r="PQU118" s="230"/>
      <c r="PQV118" s="230"/>
      <c r="PQW118" s="230"/>
      <c r="PQX118" s="230"/>
      <c r="PQY118" s="230"/>
      <c r="PQZ118" s="230"/>
      <c r="PRA118" s="230"/>
      <c r="PRB118" s="230"/>
      <c r="PRC118" s="230"/>
      <c r="PRD118" s="230"/>
      <c r="PRE118" s="230"/>
      <c r="PRF118" s="230"/>
      <c r="PRG118" s="230"/>
      <c r="PRH118" s="230"/>
      <c r="PRI118" s="230"/>
      <c r="PRJ118" s="230"/>
      <c r="PRK118" s="230"/>
      <c r="PRL118" s="230"/>
      <c r="PRM118" s="230"/>
      <c r="PRN118" s="230"/>
      <c r="PRO118" s="230"/>
      <c r="PRP118" s="230"/>
      <c r="PRQ118" s="230"/>
      <c r="PRR118" s="230"/>
      <c r="PRS118" s="230"/>
      <c r="PRT118" s="230"/>
      <c r="PRU118" s="230"/>
      <c r="PRV118" s="230"/>
      <c r="PRW118" s="230"/>
      <c r="PRX118" s="230"/>
      <c r="PRY118" s="230"/>
      <c r="PRZ118" s="230"/>
      <c r="PSA118" s="230"/>
      <c r="PSB118" s="230"/>
      <c r="PSC118" s="230"/>
      <c r="PSD118" s="230"/>
      <c r="PSE118" s="230"/>
      <c r="PSF118" s="230"/>
      <c r="PSG118" s="230"/>
      <c r="PSH118" s="230"/>
      <c r="PSI118" s="230"/>
      <c r="PSJ118" s="230"/>
      <c r="PSK118" s="230"/>
      <c r="PSL118" s="230"/>
      <c r="PSM118" s="230"/>
      <c r="PSN118" s="230"/>
      <c r="PSO118" s="230"/>
      <c r="PSP118" s="230"/>
      <c r="PSQ118" s="230"/>
      <c r="PSR118" s="230"/>
      <c r="PSS118" s="230"/>
      <c r="PST118" s="230"/>
      <c r="PSU118" s="230"/>
      <c r="PSV118" s="230"/>
      <c r="PSW118" s="230"/>
      <c r="PSX118" s="230"/>
      <c r="PSY118" s="230"/>
      <c r="PSZ118" s="230"/>
      <c r="PTA118" s="230"/>
      <c r="PTB118" s="230"/>
      <c r="PTC118" s="230"/>
      <c r="PTD118" s="230"/>
      <c r="PTE118" s="230"/>
      <c r="PTF118" s="230"/>
      <c r="PTG118" s="230"/>
      <c r="PTH118" s="230"/>
      <c r="PTI118" s="230"/>
      <c r="PTJ118" s="230"/>
      <c r="PTK118" s="230"/>
      <c r="PTL118" s="230"/>
      <c r="PTM118" s="230"/>
      <c r="PTN118" s="230"/>
      <c r="PTO118" s="230"/>
      <c r="PTP118" s="230"/>
      <c r="PTQ118" s="230"/>
      <c r="PTR118" s="230"/>
      <c r="PTS118" s="230"/>
      <c r="PTT118" s="230"/>
      <c r="PTU118" s="230"/>
      <c r="PTV118" s="230"/>
      <c r="PTW118" s="230"/>
      <c r="PTX118" s="230"/>
      <c r="PTY118" s="230"/>
      <c r="PTZ118" s="230"/>
      <c r="PUA118" s="230"/>
      <c r="PUB118" s="230"/>
      <c r="PUC118" s="230"/>
      <c r="PUD118" s="230"/>
      <c r="PUE118" s="230"/>
      <c r="PUF118" s="230"/>
      <c r="PUG118" s="230"/>
      <c r="PUH118" s="230"/>
      <c r="PUI118" s="230"/>
      <c r="PUJ118" s="230"/>
      <c r="PUK118" s="230"/>
      <c r="PUL118" s="230"/>
      <c r="PUM118" s="230"/>
      <c r="PUN118" s="230"/>
      <c r="PUO118" s="230"/>
      <c r="PUP118" s="230"/>
      <c r="PUQ118" s="230"/>
      <c r="PUR118" s="230"/>
      <c r="PUS118" s="230"/>
      <c r="PUT118" s="230"/>
      <c r="PUU118" s="230"/>
      <c r="PUV118" s="230"/>
      <c r="PUW118" s="230"/>
      <c r="PUX118" s="230"/>
      <c r="PUY118" s="230"/>
      <c r="PUZ118" s="230"/>
      <c r="PVA118" s="230"/>
      <c r="PVB118" s="230"/>
      <c r="PVC118" s="230"/>
      <c r="PVD118" s="230"/>
      <c r="PVE118" s="230"/>
      <c r="PVF118" s="230"/>
      <c r="PVG118" s="230"/>
      <c r="PVH118" s="230"/>
      <c r="PVI118" s="230"/>
      <c r="PVJ118" s="230"/>
      <c r="PVK118" s="230"/>
      <c r="PVL118" s="230"/>
      <c r="PVM118" s="230"/>
      <c r="PVN118" s="230"/>
      <c r="PVO118" s="230"/>
      <c r="PVP118" s="230"/>
      <c r="PVQ118" s="230"/>
      <c r="PVR118" s="230"/>
      <c r="PVS118" s="230"/>
      <c r="PVT118" s="230"/>
      <c r="PVU118" s="230"/>
      <c r="PVV118" s="230"/>
      <c r="PVW118" s="230"/>
      <c r="PVX118" s="230"/>
      <c r="PVY118" s="230"/>
      <c r="PVZ118" s="230"/>
      <c r="PWA118" s="230"/>
      <c r="PWB118" s="230"/>
      <c r="PWC118" s="230"/>
      <c r="PWD118" s="230"/>
      <c r="PWE118" s="230"/>
      <c r="PWF118" s="230"/>
      <c r="PWG118" s="230"/>
      <c r="PWH118" s="230"/>
      <c r="PWI118" s="230"/>
      <c r="PWJ118" s="230"/>
      <c r="PWK118" s="230"/>
      <c r="PWL118" s="230"/>
      <c r="PWM118" s="230"/>
      <c r="PWN118" s="230"/>
      <c r="PWO118" s="230"/>
      <c r="PWP118" s="230"/>
      <c r="PWQ118" s="230"/>
      <c r="PWR118" s="230"/>
      <c r="PWS118" s="230"/>
      <c r="PWT118" s="230"/>
      <c r="PWU118" s="230"/>
      <c r="PWV118" s="230"/>
      <c r="PWW118" s="230"/>
      <c r="PWX118" s="230"/>
      <c r="PWY118" s="230"/>
      <c r="PWZ118" s="230"/>
      <c r="PXA118" s="230"/>
      <c r="PXB118" s="230"/>
      <c r="PXC118" s="230"/>
      <c r="PXD118" s="230"/>
      <c r="PXE118" s="230"/>
      <c r="PXF118" s="230"/>
      <c r="PXG118" s="230"/>
      <c r="PXH118" s="230"/>
      <c r="PXI118" s="230"/>
      <c r="PXJ118" s="230"/>
      <c r="PXK118" s="230"/>
      <c r="PXL118" s="230"/>
      <c r="PXM118" s="230"/>
      <c r="PXN118" s="230"/>
      <c r="PXO118" s="230"/>
      <c r="PXP118" s="230"/>
      <c r="PXQ118" s="230"/>
      <c r="PXR118" s="230"/>
      <c r="PXS118" s="230"/>
      <c r="PXT118" s="230"/>
      <c r="PXU118" s="230"/>
      <c r="PXV118" s="230"/>
      <c r="PXW118" s="230"/>
      <c r="PXX118" s="230"/>
      <c r="PXY118" s="230"/>
      <c r="PXZ118" s="230"/>
      <c r="PYA118" s="230"/>
      <c r="PYB118" s="230"/>
      <c r="PYC118" s="230"/>
      <c r="PYD118" s="230"/>
      <c r="PYE118" s="230"/>
      <c r="PYF118" s="230"/>
      <c r="PYG118" s="230"/>
      <c r="PYH118" s="230"/>
      <c r="PYI118" s="230"/>
      <c r="PYJ118" s="230"/>
      <c r="PYK118" s="230"/>
      <c r="PYL118" s="230"/>
      <c r="PYM118" s="230"/>
      <c r="PYN118" s="230"/>
      <c r="PYO118" s="230"/>
      <c r="PYP118" s="230"/>
      <c r="PYQ118" s="230"/>
      <c r="PYR118" s="230"/>
      <c r="PYS118" s="230"/>
      <c r="PYT118" s="230"/>
      <c r="PYU118" s="230"/>
      <c r="PYV118" s="230"/>
      <c r="PYW118" s="230"/>
      <c r="PYX118" s="230"/>
      <c r="PYY118" s="230"/>
      <c r="PYZ118" s="230"/>
      <c r="PZA118" s="230"/>
      <c r="PZB118" s="230"/>
      <c r="PZC118" s="230"/>
      <c r="PZD118" s="230"/>
      <c r="PZE118" s="230"/>
      <c r="PZF118" s="230"/>
      <c r="PZG118" s="230"/>
      <c r="PZH118" s="230"/>
      <c r="PZI118" s="230"/>
      <c r="PZJ118" s="230"/>
      <c r="PZK118" s="230"/>
      <c r="PZL118" s="230"/>
      <c r="PZM118" s="230"/>
      <c r="PZN118" s="230"/>
      <c r="PZO118" s="230"/>
      <c r="PZP118" s="230"/>
      <c r="PZQ118" s="230"/>
      <c r="PZR118" s="230"/>
      <c r="PZS118" s="230"/>
      <c r="PZT118" s="230"/>
      <c r="PZU118" s="230"/>
      <c r="PZV118" s="230"/>
      <c r="PZW118" s="230"/>
      <c r="PZX118" s="230"/>
      <c r="PZY118" s="230"/>
      <c r="PZZ118" s="230"/>
      <c r="QAA118" s="230"/>
      <c r="QAB118" s="230"/>
      <c r="QAC118" s="230"/>
      <c r="QAD118" s="230"/>
      <c r="QAE118" s="230"/>
      <c r="QAF118" s="230"/>
      <c r="QAG118" s="230"/>
      <c r="QAH118" s="230"/>
      <c r="QAI118" s="230"/>
      <c r="QAJ118" s="230"/>
      <c r="QAK118" s="230"/>
      <c r="QAL118" s="230"/>
      <c r="QAM118" s="230"/>
      <c r="QAN118" s="230"/>
      <c r="QAO118" s="230"/>
      <c r="QAP118" s="230"/>
      <c r="QAQ118" s="230"/>
      <c r="QAR118" s="230"/>
      <c r="QAS118" s="230"/>
      <c r="QAT118" s="230"/>
      <c r="QAU118" s="230"/>
      <c r="QAV118" s="230"/>
      <c r="QAW118" s="230"/>
      <c r="QAX118" s="230"/>
      <c r="QAY118" s="230"/>
      <c r="QAZ118" s="230"/>
      <c r="QBA118" s="230"/>
      <c r="QBB118" s="230"/>
      <c r="QBC118" s="230"/>
      <c r="QBD118" s="230"/>
      <c r="QBE118" s="230"/>
      <c r="QBF118" s="230"/>
      <c r="QBG118" s="230"/>
      <c r="QBH118" s="230"/>
      <c r="QBI118" s="230"/>
      <c r="QBJ118" s="230"/>
      <c r="QBK118" s="230"/>
      <c r="QBL118" s="230"/>
      <c r="QBM118" s="230"/>
      <c r="QBN118" s="230"/>
      <c r="QBO118" s="230"/>
      <c r="QBP118" s="230"/>
      <c r="QBQ118" s="230"/>
      <c r="QBR118" s="230"/>
      <c r="QBS118" s="230"/>
      <c r="QBT118" s="230"/>
      <c r="QBU118" s="230"/>
      <c r="QBV118" s="230"/>
      <c r="QBW118" s="230"/>
      <c r="QBX118" s="230"/>
      <c r="QBY118" s="230"/>
      <c r="QBZ118" s="230"/>
      <c r="QCA118" s="230"/>
      <c r="QCB118" s="230"/>
      <c r="QCC118" s="230"/>
      <c r="QCD118" s="230"/>
      <c r="QCE118" s="230"/>
      <c r="QCF118" s="230"/>
      <c r="QCG118" s="230"/>
      <c r="QCH118" s="230"/>
      <c r="QCI118" s="230"/>
      <c r="QCJ118" s="230"/>
      <c r="QCK118" s="230"/>
      <c r="QCL118" s="230"/>
      <c r="QCM118" s="230"/>
      <c r="QCN118" s="230"/>
      <c r="QCO118" s="230"/>
      <c r="QCP118" s="230"/>
      <c r="QCQ118" s="230"/>
      <c r="QCR118" s="230"/>
      <c r="QCS118" s="230"/>
      <c r="QCT118" s="230"/>
      <c r="QCU118" s="230"/>
      <c r="QCV118" s="230"/>
      <c r="QCW118" s="230"/>
      <c r="QCX118" s="230"/>
      <c r="QCY118" s="230"/>
      <c r="QCZ118" s="230"/>
      <c r="QDA118" s="230"/>
      <c r="QDB118" s="230"/>
      <c r="QDC118" s="230"/>
      <c r="QDD118" s="230"/>
      <c r="QDE118" s="230"/>
      <c r="QDF118" s="230"/>
      <c r="QDG118" s="230"/>
      <c r="QDH118" s="230"/>
      <c r="QDI118" s="230"/>
      <c r="QDJ118" s="230"/>
      <c r="QDK118" s="230"/>
      <c r="QDL118" s="230"/>
      <c r="QDM118" s="230"/>
      <c r="QDN118" s="230"/>
      <c r="QDO118" s="230"/>
      <c r="QDP118" s="230"/>
      <c r="QDQ118" s="230"/>
      <c r="QDR118" s="230"/>
      <c r="QDS118" s="230"/>
      <c r="QDT118" s="230"/>
      <c r="QDU118" s="230"/>
      <c r="QDV118" s="230"/>
      <c r="QDW118" s="230"/>
      <c r="QDX118" s="230"/>
      <c r="QDY118" s="230"/>
      <c r="QDZ118" s="230"/>
      <c r="QEA118" s="230"/>
      <c r="QEB118" s="230"/>
      <c r="QEC118" s="230"/>
      <c r="QED118" s="230"/>
      <c r="QEE118" s="230"/>
      <c r="QEF118" s="230"/>
      <c r="QEG118" s="230"/>
      <c r="QEH118" s="230"/>
      <c r="QEI118" s="230"/>
      <c r="QEJ118" s="230"/>
      <c r="QEK118" s="230"/>
      <c r="QEL118" s="230"/>
      <c r="QEM118" s="230"/>
      <c r="QEN118" s="230"/>
      <c r="QEO118" s="230"/>
      <c r="QEP118" s="230"/>
      <c r="QEQ118" s="230"/>
      <c r="QER118" s="230"/>
      <c r="QES118" s="230"/>
      <c r="QET118" s="230"/>
      <c r="QEU118" s="230"/>
      <c r="QEV118" s="230"/>
      <c r="QEW118" s="230"/>
      <c r="QEX118" s="230"/>
      <c r="QEY118" s="230"/>
      <c r="QEZ118" s="230"/>
      <c r="QFA118" s="230"/>
      <c r="QFB118" s="230"/>
      <c r="QFC118" s="230"/>
      <c r="QFD118" s="230"/>
      <c r="QFE118" s="230"/>
      <c r="QFF118" s="230"/>
      <c r="QFG118" s="230"/>
      <c r="QFH118" s="230"/>
      <c r="QFI118" s="230"/>
      <c r="QFJ118" s="230"/>
      <c r="QFK118" s="230"/>
      <c r="QFL118" s="230"/>
      <c r="QFM118" s="230"/>
      <c r="QFN118" s="230"/>
      <c r="QFO118" s="230"/>
      <c r="QFP118" s="230"/>
      <c r="QFQ118" s="230"/>
      <c r="QFR118" s="230"/>
      <c r="QFS118" s="230"/>
      <c r="QFT118" s="230"/>
      <c r="QFU118" s="230"/>
      <c r="QFV118" s="230"/>
      <c r="QFW118" s="230"/>
      <c r="QFX118" s="230"/>
      <c r="QFY118" s="230"/>
      <c r="QFZ118" s="230"/>
      <c r="QGA118" s="230"/>
      <c r="QGB118" s="230"/>
      <c r="QGC118" s="230"/>
      <c r="QGD118" s="230"/>
      <c r="QGE118" s="230"/>
      <c r="QGF118" s="230"/>
      <c r="QGG118" s="230"/>
      <c r="QGH118" s="230"/>
      <c r="QGI118" s="230"/>
      <c r="QGJ118" s="230"/>
      <c r="QGK118" s="230"/>
      <c r="QGL118" s="230"/>
      <c r="QGM118" s="230"/>
      <c r="QGN118" s="230"/>
      <c r="QGO118" s="230"/>
      <c r="QGP118" s="230"/>
      <c r="QGQ118" s="230"/>
      <c r="QGR118" s="230"/>
      <c r="QGS118" s="230"/>
      <c r="QGT118" s="230"/>
      <c r="QGU118" s="230"/>
      <c r="QGV118" s="230"/>
      <c r="QGW118" s="230"/>
      <c r="QGX118" s="230"/>
      <c r="QGY118" s="230"/>
      <c r="QGZ118" s="230"/>
      <c r="QHA118" s="230"/>
      <c r="QHB118" s="230"/>
      <c r="QHC118" s="230"/>
      <c r="QHD118" s="230"/>
      <c r="QHE118" s="230"/>
      <c r="QHF118" s="230"/>
      <c r="QHG118" s="230"/>
      <c r="QHH118" s="230"/>
      <c r="QHI118" s="230"/>
      <c r="QHJ118" s="230"/>
      <c r="QHK118" s="230"/>
      <c r="QHL118" s="230"/>
      <c r="QHM118" s="230"/>
      <c r="QHN118" s="230"/>
      <c r="QHO118" s="230"/>
      <c r="QHP118" s="230"/>
      <c r="QHQ118" s="230"/>
      <c r="QHR118" s="230"/>
      <c r="QHS118" s="230"/>
      <c r="QHT118" s="230"/>
      <c r="QHU118" s="230"/>
      <c r="QHV118" s="230"/>
      <c r="QHW118" s="230"/>
      <c r="QHX118" s="230"/>
      <c r="QHY118" s="230"/>
      <c r="QHZ118" s="230"/>
      <c r="QIA118" s="230"/>
      <c r="QIB118" s="230"/>
      <c r="QIC118" s="230"/>
      <c r="QID118" s="230"/>
      <c r="QIE118" s="230"/>
      <c r="QIF118" s="230"/>
      <c r="QIG118" s="230"/>
      <c r="QIH118" s="230"/>
      <c r="QII118" s="230"/>
      <c r="QIJ118" s="230"/>
      <c r="QIK118" s="230"/>
      <c r="QIL118" s="230"/>
      <c r="QIM118" s="230"/>
      <c r="QIN118" s="230"/>
      <c r="QIO118" s="230"/>
      <c r="QIP118" s="230"/>
      <c r="QIQ118" s="230"/>
      <c r="QIR118" s="230"/>
      <c r="QIS118" s="230"/>
      <c r="QIT118" s="230"/>
      <c r="QIU118" s="230"/>
      <c r="QIV118" s="230"/>
      <c r="QIW118" s="230"/>
      <c r="QIX118" s="230"/>
      <c r="QIY118" s="230"/>
      <c r="QIZ118" s="230"/>
      <c r="QJA118" s="230"/>
      <c r="QJB118" s="230"/>
      <c r="QJC118" s="230"/>
      <c r="QJD118" s="230"/>
      <c r="QJE118" s="230"/>
      <c r="QJF118" s="230"/>
      <c r="QJG118" s="230"/>
      <c r="QJH118" s="230"/>
      <c r="QJI118" s="230"/>
      <c r="QJJ118" s="230"/>
      <c r="QJK118" s="230"/>
      <c r="QJL118" s="230"/>
      <c r="QJM118" s="230"/>
      <c r="QJN118" s="230"/>
      <c r="QJO118" s="230"/>
      <c r="QJP118" s="230"/>
      <c r="QJQ118" s="230"/>
      <c r="QJR118" s="230"/>
      <c r="QJS118" s="230"/>
      <c r="QJT118" s="230"/>
      <c r="QJU118" s="230"/>
      <c r="QJV118" s="230"/>
      <c r="QJW118" s="230"/>
      <c r="QJX118" s="230"/>
      <c r="QJY118" s="230"/>
      <c r="QJZ118" s="230"/>
      <c r="QKA118" s="230"/>
      <c r="QKB118" s="230"/>
      <c r="QKC118" s="230"/>
      <c r="QKD118" s="230"/>
      <c r="QKE118" s="230"/>
      <c r="QKF118" s="230"/>
      <c r="QKG118" s="230"/>
      <c r="QKH118" s="230"/>
      <c r="QKI118" s="230"/>
      <c r="QKJ118" s="230"/>
      <c r="QKK118" s="230"/>
      <c r="QKL118" s="230"/>
      <c r="QKM118" s="230"/>
      <c r="QKN118" s="230"/>
      <c r="QKO118" s="230"/>
      <c r="QKP118" s="230"/>
      <c r="QKQ118" s="230"/>
      <c r="QKR118" s="230"/>
      <c r="QKS118" s="230"/>
      <c r="QKT118" s="230"/>
      <c r="QKU118" s="230"/>
      <c r="QKV118" s="230"/>
      <c r="QKW118" s="230"/>
      <c r="QKX118" s="230"/>
      <c r="QKY118" s="230"/>
      <c r="QKZ118" s="230"/>
      <c r="QLA118" s="230"/>
      <c r="QLB118" s="230"/>
      <c r="QLC118" s="230"/>
      <c r="QLD118" s="230"/>
      <c r="QLE118" s="230"/>
      <c r="QLF118" s="230"/>
      <c r="QLG118" s="230"/>
      <c r="QLH118" s="230"/>
      <c r="QLI118" s="230"/>
      <c r="QLJ118" s="230"/>
      <c r="QLK118" s="230"/>
      <c r="QLL118" s="230"/>
      <c r="QLM118" s="230"/>
      <c r="QLN118" s="230"/>
      <c r="QLO118" s="230"/>
      <c r="QLP118" s="230"/>
      <c r="QLQ118" s="230"/>
      <c r="QLR118" s="230"/>
      <c r="QLS118" s="230"/>
      <c r="QLT118" s="230"/>
      <c r="QLU118" s="230"/>
      <c r="QLV118" s="230"/>
      <c r="QLW118" s="230"/>
      <c r="QLX118" s="230"/>
      <c r="QLY118" s="230"/>
      <c r="QLZ118" s="230"/>
      <c r="QMA118" s="230"/>
      <c r="QMB118" s="230"/>
      <c r="QMC118" s="230"/>
      <c r="QMD118" s="230"/>
      <c r="QME118" s="230"/>
      <c r="QMF118" s="230"/>
      <c r="QMG118" s="230"/>
      <c r="QMH118" s="230"/>
      <c r="QMI118" s="230"/>
      <c r="QMJ118" s="230"/>
      <c r="QMK118" s="230"/>
      <c r="QML118" s="230"/>
      <c r="QMM118" s="230"/>
      <c r="QMN118" s="230"/>
      <c r="QMO118" s="230"/>
      <c r="QMP118" s="230"/>
      <c r="QMQ118" s="230"/>
      <c r="QMR118" s="230"/>
      <c r="QMS118" s="230"/>
      <c r="QMT118" s="230"/>
      <c r="QMU118" s="230"/>
      <c r="QMV118" s="230"/>
      <c r="QMW118" s="230"/>
      <c r="QMX118" s="230"/>
      <c r="QMY118" s="230"/>
      <c r="QMZ118" s="230"/>
      <c r="QNA118" s="230"/>
      <c r="QNB118" s="230"/>
      <c r="QNC118" s="230"/>
      <c r="QND118" s="230"/>
      <c r="QNE118" s="230"/>
      <c r="QNF118" s="230"/>
      <c r="QNG118" s="230"/>
      <c r="QNH118" s="230"/>
      <c r="QNI118" s="230"/>
      <c r="QNJ118" s="230"/>
      <c r="QNK118" s="230"/>
      <c r="QNL118" s="230"/>
      <c r="QNM118" s="230"/>
      <c r="QNN118" s="230"/>
      <c r="QNO118" s="230"/>
      <c r="QNP118" s="230"/>
      <c r="QNQ118" s="230"/>
      <c r="QNR118" s="230"/>
      <c r="QNS118" s="230"/>
      <c r="QNT118" s="230"/>
      <c r="QNU118" s="230"/>
      <c r="QNV118" s="230"/>
      <c r="QNW118" s="230"/>
      <c r="QNX118" s="230"/>
      <c r="QNY118" s="230"/>
      <c r="QNZ118" s="230"/>
      <c r="QOA118" s="230"/>
      <c r="QOB118" s="230"/>
      <c r="QOC118" s="230"/>
      <c r="QOD118" s="230"/>
      <c r="QOE118" s="230"/>
      <c r="QOF118" s="230"/>
      <c r="QOG118" s="230"/>
      <c r="QOH118" s="230"/>
      <c r="QOI118" s="230"/>
      <c r="QOJ118" s="230"/>
      <c r="QOK118" s="230"/>
      <c r="QOL118" s="230"/>
      <c r="QOM118" s="230"/>
      <c r="QON118" s="230"/>
      <c r="QOO118" s="230"/>
      <c r="QOP118" s="230"/>
      <c r="QOQ118" s="230"/>
      <c r="QOR118" s="230"/>
      <c r="QOS118" s="230"/>
      <c r="QOT118" s="230"/>
      <c r="QOU118" s="230"/>
      <c r="QOV118" s="230"/>
      <c r="QOW118" s="230"/>
      <c r="QOX118" s="230"/>
      <c r="QOY118" s="230"/>
      <c r="QOZ118" s="230"/>
      <c r="QPA118" s="230"/>
      <c r="QPB118" s="230"/>
      <c r="QPC118" s="230"/>
      <c r="QPD118" s="230"/>
      <c r="QPE118" s="230"/>
      <c r="QPF118" s="230"/>
      <c r="QPG118" s="230"/>
      <c r="QPH118" s="230"/>
      <c r="QPI118" s="230"/>
      <c r="QPJ118" s="230"/>
      <c r="QPK118" s="230"/>
      <c r="QPL118" s="230"/>
      <c r="QPM118" s="230"/>
      <c r="QPN118" s="230"/>
      <c r="QPO118" s="230"/>
      <c r="QPP118" s="230"/>
      <c r="QPQ118" s="230"/>
      <c r="QPR118" s="230"/>
      <c r="QPS118" s="230"/>
      <c r="QPT118" s="230"/>
      <c r="QPU118" s="230"/>
      <c r="QPV118" s="230"/>
      <c r="QPW118" s="230"/>
      <c r="QPX118" s="230"/>
      <c r="QPY118" s="230"/>
      <c r="QPZ118" s="230"/>
      <c r="QQA118" s="230"/>
      <c r="QQB118" s="230"/>
      <c r="QQC118" s="230"/>
      <c r="QQD118" s="230"/>
      <c r="QQE118" s="230"/>
      <c r="QQF118" s="230"/>
      <c r="QQG118" s="230"/>
      <c r="QQH118" s="230"/>
      <c r="QQI118" s="230"/>
      <c r="QQJ118" s="230"/>
      <c r="QQK118" s="230"/>
      <c r="QQL118" s="230"/>
      <c r="QQM118" s="230"/>
      <c r="QQN118" s="230"/>
      <c r="QQO118" s="230"/>
      <c r="QQP118" s="230"/>
      <c r="QQQ118" s="230"/>
      <c r="QQR118" s="230"/>
      <c r="QQS118" s="230"/>
      <c r="QQT118" s="230"/>
      <c r="QQU118" s="230"/>
      <c r="QQV118" s="230"/>
      <c r="QQW118" s="230"/>
      <c r="QQX118" s="230"/>
      <c r="QQY118" s="230"/>
      <c r="QQZ118" s="230"/>
      <c r="QRA118" s="230"/>
      <c r="QRB118" s="230"/>
      <c r="QRC118" s="230"/>
      <c r="QRD118" s="230"/>
      <c r="QRE118" s="230"/>
      <c r="QRF118" s="230"/>
      <c r="QRG118" s="230"/>
      <c r="QRH118" s="230"/>
      <c r="QRI118" s="230"/>
      <c r="QRJ118" s="230"/>
      <c r="QRK118" s="230"/>
      <c r="QRL118" s="230"/>
      <c r="QRM118" s="230"/>
      <c r="QRN118" s="230"/>
      <c r="QRO118" s="230"/>
      <c r="QRP118" s="230"/>
      <c r="QRQ118" s="230"/>
      <c r="QRR118" s="230"/>
      <c r="QRS118" s="230"/>
      <c r="QRT118" s="230"/>
      <c r="QRU118" s="230"/>
      <c r="QRV118" s="230"/>
      <c r="QRW118" s="230"/>
      <c r="QRX118" s="230"/>
      <c r="QRY118" s="230"/>
      <c r="QRZ118" s="230"/>
      <c r="QSA118" s="230"/>
      <c r="QSB118" s="230"/>
      <c r="QSC118" s="230"/>
      <c r="QSD118" s="230"/>
      <c r="QSE118" s="230"/>
      <c r="QSF118" s="230"/>
      <c r="QSG118" s="230"/>
      <c r="QSH118" s="230"/>
      <c r="QSI118" s="230"/>
      <c r="QSJ118" s="230"/>
      <c r="QSK118" s="230"/>
      <c r="QSL118" s="230"/>
      <c r="QSM118" s="230"/>
      <c r="QSN118" s="230"/>
      <c r="QSO118" s="230"/>
      <c r="QSP118" s="230"/>
      <c r="QSQ118" s="230"/>
      <c r="QSR118" s="230"/>
      <c r="QSS118" s="230"/>
      <c r="QST118" s="230"/>
      <c r="QSU118" s="230"/>
      <c r="QSV118" s="230"/>
      <c r="QSW118" s="230"/>
      <c r="QSX118" s="230"/>
      <c r="QSY118" s="230"/>
      <c r="QSZ118" s="230"/>
      <c r="QTA118" s="230"/>
      <c r="QTB118" s="230"/>
      <c r="QTC118" s="230"/>
      <c r="QTD118" s="230"/>
      <c r="QTE118" s="230"/>
      <c r="QTF118" s="230"/>
      <c r="QTG118" s="230"/>
      <c r="QTH118" s="230"/>
      <c r="QTI118" s="230"/>
      <c r="QTJ118" s="230"/>
      <c r="QTK118" s="230"/>
      <c r="QTL118" s="230"/>
      <c r="QTM118" s="230"/>
      <c r="QTN118" s="230"/>
      <c r="QTO118" s="230"/>
      <c r="QTP118" s="230"/>
      <c r="QTQ118" s="230"/>
      <c r="QTR118" s="230"/>
      <c r="QTS118" s="230"/>
      <c r="QTT118" s="230"/>
      <c r="QTU118" s="230"/>
      <c r="QTV118" s="230"/>
      <c r="QTW118" s="230"/>
      <c r="QTX118" s="230"/>
      <c r="QTY118" s="230"/>
      <c r="QTZ118" s="230"/>
      <c r="QUA118" s="230"/>
      <c r="QUB118" s="230"/>
      <c r="QUC118" s="230"/>
      <c r="QUD118" s="230"/>
      <c r="QUE118" s="230"/>
      <c r="QUF118" s="230"/>
      <c r="QUG118" s="230"/>
      <c r="QUH118" s="230"/>
      <c r="QUI118" s="230"/>
      <c r="QUJ118" s="230"/>
      <c r="QUK118" s="230"/>
      <c r="QUL118" s="230"/>
      <c r="QUM118" s="230"/>
      <c r="QUN118" s="230"/>
      <c r="QUO118" s="230"/>
      <c r="QUP118" s="230"/>
      <c r="QUQ118" s="230"/>
      <c r="QUR118" s="230"/>
      <c r="QUS118" s="230"/>
      <c r="QUT118" s="230"/>
      <c r="QUU118" s="230"/>
      <c r="QUV118" s="230"/>
      <c r="QUW118" s="230"/>
      <c r="QUX118" s="230"/>
      <c r="QUY118" s="230"/>
      <c r="QUZ118" s="230"/>
      <c r="QVA118" s="230"/>
      <c r="QVB118" s="230"/>
      <c r="QVC118" s="230"/>
      <c r="QVD118" s="230"/>
      <c r="QVE118" s="230"/>
      <c r="QVF118" s="230"/>
      <c r="QVG118" s="230"/>
      <c r="QVH118" s="230"/>
      <c r="QVI118" s="230"/>
      <c r="QVJ118" s="230"/>
      <c r="QVK118" s="230"/>
      <c r="QVL118" s="230"/>
      <c r="QVM118" s="230"/>
      <c r="QVN118" s="230"/>
      <c r="QVO118" s="230"/>
      <c r="QVP118" s="230"/>
      <c r="QVQ118" s="230"/>
      <c r="QVR118" s="230"/>
      <c r="QVS118" s="230"/>
      <c r="QVT118" s="230"/>
      <c r="QVU118" s="230"/>
      <c r="QVV118" s="230"/>
      <c r="QVW118" s="230"/>
      <c r="QVX118" s="230"/>
      <c r="QVY118" s="230"/>
      <c r="QVZ118" s="230"/>
      <c r="QWA118" s="230"/>
      <c r="QWB118" s="230"/>
      <c r="QWC118" s="230"/>
      <c r="QWD118" s="230"/>
      <c r="QWE118" s="230"/>
      <c r="QWF118" s="230"/>
      <c r="QWG118" s="230"/>
      <c r="QWH118" s="230"/>
      <c r="QWI118" s="230"/>
      <c r="QWJ118" s="230"/>
      <c r="QWK118" s="230"/>
      <c r="QWL118" s="230"/>
      <c r="QWM118" s="230"/>
      <c r="QWN118" s="230"/>
      <c r="QWO118" s="230"/>
      <c r="QWP118" s="230"/>
      <c r="QWQ118" s="230"/>
      <c r="QWR118" s="230"/>
      <c r="QWS118" s="230"/>
      <c r="QWT118" s="230"/>
      <c r="QWU118" s="230"/>
      <c r="QWV118" s="230"/>
      <c r="QWW118" s="230"/>
      <c r="QWX118" s="230"/>
      <c r="QWY118" s="230"/>
      <c r="QWZ118" s="230"/>
      <c r="QXA118" s="230"/>
      <c r="QXB118" s="230"/>
      <c r="QXC118" s="230"/>
      <c r="QXD118" s="230"/>
      <c r="QXE118" s="230"/>
      <c r="QXF118" s="230"/>
      <c r="QXG118" s="230"/>
      <c r="QXH118" s="230"/>
      <c r="QXI118" s="230"/>
      <c r="QXJ118" s="230"/>
      <c r="QXK118" s="230"/>
      <c r="QXL118" s="230"/>
      <c r="QXM118" s="230"/>
      <c r="QXN118" s="230"/>
      <c r="QXO118" s="230"/>
      <c r="QXP118" s="230"/>
      <c r="QXQ118" s="230"/>
      <c r="QXR118" s="230"/>
      <c r="QXS118" s="230"/>
      <c r="QXT118" s="230"/>
      <c r="QXU118" s="230"/>
      <c r="QXV118" s="230"/>
      <c r="QXW118" s="230"/>
      <c r="QXX118" s="230"/>
      <c r="QXY118" s="230"/>
      <c r="QXZ118" s="230"/>
      <c r="QYA118" s="230"/>
      <c r="QYB118" s="230"/>
      <c r="QYC118" s="230"/>
      <c r="QYD118" s="230"/>
      <c r="QYE118" s="230"/>
      <c r="QYF118" s="230"/>
      <c r="QYG118" s="230"/>
      <c r="QYH118" s="230"/>
      <c r="QYI118" s="230"/>
      <c r="QYJ118" s="230"/>
      <c r="QYK118" s="230"/>
      <c r="QYL118" s="230"/>
      <c r="QYM118" s="230"/>
      <c r="QYN118" s="230"/>
      <c r="QYO118" s="230"/>
      <c r="QYP118" s="230"/>
      <c r="QYQ118" s="230"/>
      <c r="QYR118" s="230"/>
      <c r="QYS118" s="230"/>
      <c r="QYT118" s="230"/>
      <c r="QYU118" s="230"/>
      <c r="QYV118" s="230"/>
      <c r="QYW118" s="230"/>
      <c r="QYX118" s="230"/>
      <c r="QYY118" s="230"/>
      <c r="QYZ118" s="230"/>
      <c r="QZA118" s="230"/>
      <c r="QZB118" s="230"/>
      <c r="QZC118" s="230"/>
      <c r="QZD118" s="230"/>
      <c r="QZE118" s="230"/>
      <c r="QZF118" s="230"/>
      <c r="QZG118" s="230"/>
      <c r="QZH118" s="230"/>
      <c r="QZI118" s="230"/>
      <c r="QZJ118" s="230"/>
      <c r="QZK118" s="230"/>
      <c r="QZL118" s="230"/>
      <c r="QZM118" s="230"/>
      <c r="QZN118" s="230"/>
      <c r="QZO118" s="230"/>
      <c r="QZP118" s="230"/>
      <c r="QZQ118" s="230"/>
      <c r="QZR118" s="230"/>
      <c r="QZS118" s="230"/>
      <c r="QZT118" s="230"/>
      <c r="QZU118" s="230"/>
      <c r="QZV118" s="230"/>
      <c r="QZW118" s="230"/>
      <c r="QZX118" s="230"/>
      <c r="QZY118" s="230"/>
      <c r="QZZ118" s="230"/>
      <c r="RAA118" s="230"/>
      <c r="RAB118" s="230"/>
      <c r="RAC118" s="230"/>
      <c r="RAD118" s="230"/>
      <c r="RAE118" s="230"/>
      <c r="RAF118" s="230"/>
      <c r="RAG118" s="230"/>
      <c r="RAH118" s="230"/>
      <c r="RAI118" s="230"/>
      <c r="RAJ118" s="230"/>
      <c r="RAK118" s="230"/>
      <c r="RAL118" s="230"/>
      <c r="RAM118" s="230"/>
      <c r="RAN118" s="230"/>
      <c r="RAO118" s="230"/>
      <c r="RAP118" s="230"/>
      <c r="RAQ118" s="230"/>
      <c r="RAR118" s="230"/>
      <c r="RAS118" s="230"/>
      <c r="RAT118" s="230"/>
      <c r="RAU118" s="230"/>
      <c r="RAV118" s="230"/>
      <c r="RAW118" s="230"/>
      <c r="RAX118" s="230"/>
      <c r="RAY118" s="230"/>
      <c r="RAZ118" s="230"/>
      <c r="RBA118" s="230"/>
      <c r="RBB118" s="230"/>
      <c r="RBC118" s="230"/>
      <c r="RBD118" s="230"/>
      <c r="RBE118" s="230"/>
      <c r="RBF118" s="230"/>
      <c r="RBG118" s="230"/>
      <c r="RBH118" s="230"/>
      <c r="RBI118" s="230"/>
      <c r="RBJ118" s="230"/>
      <c r="RBK118" s="230"/>
      <c r="RBL118" s="230"/>
      <c r="RBM118" s="230"/>
      <c r="RBN118" s="230"/>
      <c r="RBO118" s="230"/>
      <c r="RBP118" s="230"/>
      <c r="RBQ118" s="230"/>
      <c r="RBR118" s="230"/>
      <c r="RBS118" s="230"/>
      <c r="RBT118" s="230"/>
      <c r="RBU118" s="230"/>
      <c r="RBV118" s="230"/>
      <c r="RBW118" s="230"/>
      <c r="RBX118" s="230"/>
      <c r="RBY118" s="230"/>
      <c r="RBZ118" s="230"/>
      <c r="RCA118" s="230"/>
      <c r="RCB118" s="230"/>
      <c r="RCC118" s="230"/>
      <c r="RCD118" s="230"/>
      <c r="RCE118" s="230"/>
      <c r="RCF118" s="230"/>
      <c r="RCG118" s="230"/>
      <c r="RCH118" s="230"/>
      <c r="RCI118" s="230"/>
      <c r="RCJ118" s="230"/>
      <c r="RCK118" s="230"/>
      <c r="RCL118" s="230"/>
      <c r="RCM118" s="230"/>
      <c r="RCN118" s="230"/>
      <c r="RCO118" s="230"/>
      <c r="RCP118" s="230"/>
      <c r="RCQ118" s="230"/>
      <c r="RCR118" s="230"/>
      <c r="RCS118" s="230"/>
      <c r="RCT118" s="230"/>
      <c r="RCU118" s="230"/>
      <c r="RCV118" s="230"/>
      <c r="RCW118" s="230"/>
      <c r="RCX118" s="230"/>
      <c r="RCY118" s="230"/>
      <c r="RCZ118" s="230"/>
      <c r="RDA118" s="230"/>
      <c r="RDB118" s="230"/>
      <c r="RDC118" s="230"/>
      <c r="RDD118" s="230"/>
      <c r="RDE118" s="230"/>
      <c r="RDF118" s="230"/>
      <c r="RDG118" s="230"/>
      <c r="RDH118" s="230"/>
      <c r="RDI118" s="230"/>
      <c r="RDJ118" s="230"/>
      <c r="RDK118" s="230"/>
      <c r="RDL118" s="230"/>
      <c r="RDM118" s="230"/>
      <c r="RDN118" s="230"/>
      <c r="RDO118" s="230"/>
      <c r="RDP118" s="230"/>
      <c r="RDQ118" s="230"/>
      <c r="RDR118" s="230"/>
      <c r="RDS118" s="230"/>
      <c r="RDT118" s="230"/>
      <c r="RDU118" s="230"/>
      <c r="RDV118" s="230"/>
      <c r="RDW118" s="230"/>
      <c r="RDX118" s="230"/>
      <c r="RDY118" s="230"/>
      <c r="RDZ118" s="230"/>
      <c r="REA118" s="230"/>
      <c r="REB118" s="230"/>
      <c r="REC118" s="230"/>
      <c r="RED118" s="230"/>
      <c r="REE118" s="230"/>
      <c r="REF118" s="230"/>
      <c r="REG118" s="230"/>
      <c r="REH118" s="230"/>
      <c r="REI118" s="230"/>
      <c r="REJ118" s="230"/>
      <c r="REK118" s="230"/>
      <c r="REL118" s="230"/>
      <c r="REM118" s="230"/>
      <c r="REN118" s="230"/>
      <c r="REO118" s="230"/>
      <c r="REP118" s="230"/>
      <c r="REQ118" s="230"/>
      <c r="RER118" s="230"/>
      <c r="RES118" s="230"/>
      <c r="RET118" s="230"/>
      <c r="REU118" s="230"/>
      <c r="REV118" s="230"/>
      <c r="REW118" s="230"/>
      <c r="REX118" s="230"/>
      <c r="REY118" s="230"/>
      <c r="REZ118" s="230"/>
      <c r="RFA118" s="230"/>
      <c r="RFB118" s="230"/>
      <c r="RFC118" s="230"/>
      <c r="RFD118" s="230"/>
      <c r="RFE118" s="230"/>
      <c r="RFF118" s="230"/>
      <c r="RFG118" s="230"/>
      <c r="RFH118" s="230"/>
      <c r="RFI118" s="230"/>
      <c r="RFJ118" s="230"/>
      <c r="RFK118" s="230"/>
      <c r="RFL118" s="230"/>
      <c r="RFM118" s="230"/>
      <c r="RFN118" s="230"/>
      <c r="RFO118" s="230"/>
      <c r="RFP118" s="230"/>
      <c r="RFQ118" s="230"/>
      <c r="RFR118" s="230"/>
      <c r="RFS118" s="230"/>
      <c r="RFT118" s="230"/>
      <c r="RFU118" s="230"/>
      <c r="RFV118" s="230"/>
      <c r="RFW118" s="230"/>
      <c r="RFX118" s="230"/>
      <c r="RFY118" s="230"/>
      <c r="RFZ118" s="230"/>
      <c r="RGA118" s="230"/>
      <c r="RGB118" s="230"/>
      <c r="RGC118" s="230"/>
      <c r="RGD118" s="230"/>
      <c r="RGE118" s="230"/>
      <c r="RGF118" s="230"/>
      <c r="RGG118" s="230"/>
      <c r="RGH118" s="230"/>
      <c r="RGI118" s="230"/>
      <c r="RGJ118" s="230"/>
      <c r="RGK118" s="230"/>
      <c r="RGL118" s="230"/>
      <c r="RGM118" s="230"/>
      <c r="RGN118" s="230"/>
      <c r="RGO118" s="230"/>
      <c r="RGP118" s="230"/>
      <c r="RGQ118" s="230"/>
      <c r="RGR118" s="230"/>
      <c r="RGS118" s="230"/>
      <c r="RGT118" s="230"/>
      <c r="RGU118" s="230"/>
      <c r="RGV118" s="230"/>
      <c r="RGW118" s="230"/>
      <c r="RGX118" s="230"/>
      <c r="RGY118" s="230"/>
      <c r="RGZ118" s="230"/>
      <c r="RHA118" s="230"/>
      <c r="RHB118" s="230"/>
      <c r="RHC118" s="230"/>
      <c r="RHD118" s="230"/>
      <c r="RHE118" s="230"/>
      <c r="RHF118" s="230"/>
      <c r="RHG118" s="230"/>
      <c r="RHH118" s="230"/>
      <c r="RHI118" s="230"/>
      <c r="RHJ118" s="230"/>
      <c r="RHK118" s="230"/>
      <c r="RHL118" s="230"/>
      <c r="RHM118" s="230"/>
      <c r="RHN118" s="230"/>
      <c r="RHO118" s="230"/>
      <c r="RHP118" s="230"/>
      <c r="RHQ118" s="230"/>
      <c r="RHR118" s="230"/>
      <c r="RHS118" s="230"/>
      <c r="RHT118" s="230"/>
      <c r="RHU118" s="230"/>
      <c r="RHV118" s="230"/>
      <c r="RHW118" s="230"/>
      <c r="RHX118" s="230"/>
      <c r="RHY118" s="230"/>
      <c r="RHZ118" s="230"/>
      <c r="RIA118" s="230"/>
      <c r="RIB118" s="230"/>
      <c r="RIC118" s="230"/>
      <c r="RID118" s="230"/>
      <c r="RIE118" s="230"/>
      <c r="RIF118" s="230"/>
      <c r="RIG118" s="230"/>
      <c r="RIH118" s="230"/>
      <c r="RII118" s="230"/>
      <c r="RIJ118" s="230"/>
      <c r="RIK118" s="230"/>
      <c r="RIL118" s="230"/>
      <c r="RIM118" s="230"/>
      <c r="RIN118" s="230"/>
      <c r="RIO118" s="230"/>
      <c r="RIP118" s="230"/>
      <c r="RIQ118" s="230"/>
      <c r="RIR118" s="230"/>
      <c r="RIS118" s="230"/>
      <c r="RIT118" s="230"/>
      <c r="RIU118" s="230"/>
      <c r="RIV118" s="230"/>
      <c r="RIW118" s="230"/>
      <c r="RIX118" s="230"/>
      <c r="RIY118" s="230"/>
      <c r="RIZ118" s="230"/>
      <c r="RJA118" s="230"/>
      <c r="RJB118" s="230"/>
      <c r="RJC118" s="230"/>
      <c r="RJD118" s="230"/>
      <c r="RJE118" s="230"/>
      <c r="RJF118" s="230"/>
      <c r="RJG118" s="230"/>
      <c r="RJH118" s="230"/>
      <c r="RJI118" s="230"/>
      <c r="RJJ118" s="230"/>
      <c r="RJK118" s="230"/>
      <c r="RJL118" s="230"/>
      <c r="RJM118" s="230"/>
      <c r="RJN118" s="230"/>
      <c r="RJO118" s="230"/>
      <c r="RJP118" s="230"/>
      <c r="RJQ118" s="230"/>
      <c r="RJR118" s="230"/>
      <c r="RJS118" s="230"/>
      <c r="RJT118" s="230"/>
      <c r="RJU118" s="230"/>
      <c r="RJV118" s="230"/>
      <c r="RJW118" s="230"/>
      <c r="RJX118" s="230"/>
      <c r="RJY118" s="230"/>
      <c r="RJZ118" s="230"/>
      <c r="RKA118" s="230"/>
      <c r="RKB118" s="230"/>
      <c r="RKC118" s="230"/>
      <c r="RKD118" s="230"/>
      <c r="RKE118" s="230"/>
      <c r="RKF118" s="230"/>
      <c r="RKG118" s="230"/>
      <c r="RKH118" s="230"/>
      <c r="RKI118" s="230"/>
      <c r="RKJ118" s="230"/>
      <c r="RKK118" s="230"/>
      <c r="RKL118" s="230"/>
      <c r="RKM118" s="230"/>
      <c r="RKN118" s="230"/>
      <c r="RKO118" s="230"/>
      <c r="RKP118" s="230"/>
      <c r="RKQ118" s="230"/>
      <c r="RKR118" s="230"/>
      <c r="RKS118" s="230"/>
      <c r="RKT118" s="230"/>
      <c r="RKU118" s="230"/>
      <c r="RKV118" s="230"/>
      <c r="RKW118" s="230"/>
      <c r="RKX118" s="230"/>
      <c r="RKY118" s="230"/>
      <c r="RKZ118" s="230"/>
      <c r="RLA118" s="230"/>
      <c r="RLB118" s="230"/>
      <c r="RLC118" s="230"/>
      <c r="RLD118" s="230"/>
      <c r="RLE118" s="230"/>
      <c r="RLF118" s="230"/>
      <c r="RLG118" s="230"/>
      <c r="RLH118" s="230"/>
      <c r="RLI118" s="230"/>
      <c r="RLJ118" s="230"/>
      <c r="RLK118" s="230"/>
      <c r="RLL118" s="230"/>
      <c r="RLM118" s="230"/>
      <c r="RLN118" s="230"/>
      <c r="RLO118" s="230"/>
      <c r="RLP118" s="230"/>
      <c r="RLQ118" s="230"/>
      <c r="RLR118" s="230"/>
      <c r="RLS118" s="230"/>
      <c r="RLT118" s="230"/>
      <c r="RLU118" s="230"/>
      <c r="RLV118" s="230"/>
      <c r="RLW118" s="230"/>
      <c r="RLX118" s="230"/>
      <c r="RLY118" s="230"/>
      <c r="RLZ118" s="230"/>
      <c r="RMA118" s="230"/>
      <c r="RMB118" s="230"/>
      <c r="RMC118" s="230"/>
      <c r="RMD118" s="230"/>
      <c r="RME118" s="230"/>
      <c r="RMF118" s="230"/>
      <c r="RMG118" s="230"/>
      <c r="RMH118" s="230"/>
      <c r="RMI118" s="230"/>
      <c r="RMJ118" s="230"/>
      <c r="RMK118" s="230"/>
      <c r="RML118" s="230"/>
      <c r="RMM118" s="230"/>
      <c r="RMN118" s="230"/>
      <c r="RMO118" s="230"/>
      <c r="RMP118" s="230"/>
      <c r="RMQ118" s="230"/>
      <c r="RMR118" s="230"/>
      <c r="RMS118" s="230"/>
      <c r="RMT118" s="230"/>
      <c r="RMU118" s="230"/>
      <c r="RMV118" s="230"/>
      <c r="RMW118" s="230"/>
      <c r="RMX118" s="230"/>
      <c r="RMY118" s="230"/>
      <c r="RMZ118" s="230"/>
      <c r="RNA118" s="230"/>
      <c r="RNB118" s="230"/>
      <c r="RNC118" s="230"/>
      <c r="RND118" s="230"/>
      <c r="RNE118" s="230"/>
      <c r="RNF118" s="230"/>
      <c r="RNG118" s="230"/>
      <c r="RNH118" s="230"/>
      <c r="RNI118" s="230"/>
      <c r="RNJ118" s="230"/>
      <c r="RNK118" s="230"/>
      <c r="RNL118" s="230"/>
      <c r="RNM118" s="230"/>
      <c r="RNN118" s="230"/>
      <c r="RNO118" s="230"/>
      <c r="RNP118" s="230"/>
      <c r="RNQ118" s="230"/>
      <c r="RNR118" s="230"/>
      <c r="RNS118" s="230"/>
      <c r="RNT118" s="230"/>
      <c r="RNU118" s="230"/>
      <c r="RNV118" s="230"/>
      <c r="RNW118" s="230"/>
      <c r="RNX118" s="230"/>
      <c r="RNY118" s="230"/>
      <c r="RNZ118" s="230"/>
      <c r="ROA118" s="230"/>
      <c r="ROB118" s="230"/>
      <c r="ROC118" s="230"/>
      <c r="ROD118" s="230"/>
      <c r="ROE118" s="230"/>
      <c r="ROF118" s="230"/>
      <c r="ROG118" s="230"/>
      <c r="ROH118" s="230"/>
      <c r="ROI118" s="230"/>
      <c r="ROJ118" s="230"/>
      <c r="ROK118" s="230"/>
      <c r="ROL118" s="230"/>
      <c r="ROM118" s="230"/>
      <c r="RON118" s="230"/>
      <c r="ROO118" s="230"/>
      <c r="ROP118" s="230"/>
      <c r="ROQ118" s="230"/>
      <c r="ROR118" s="230"/>
      <c r="ROS118" s="230"/>
      <c r="ROT118" s="230"/>
      <c r="ROU118" s="230"/>
      <c r="ROV118" s="230"/>
      <c r="ROW118" s="230"/>
      <c r="ROX118" s="230"/>
      <c r="ROY118" s="230"/>
      <c r="ROZ118" s="230"/>
      <c r="RPA118" s="230"/>
      <c r="RPB118" s="230"/>
      <c r="RPC118" s="230"/>
      <c r="RPD118" s="230"/>
      <c r="RPE118" s="230"/>
      <c r="RPF118" s="230"/>
      <c r="RPG118" s="230"/>
      <c r="RPH118" s="230"/>
      <c r="RPI118" s="230"/>
      <c r="RPJ118" s="230"/>
      <c r="RPK118" s="230"/>
      <c r="RPL118" s="230"/>
      <c r="RPM118" s="230"/>
      <c r="RPN118" s="230"/>
      <c r="RPO118" s="230"/>
      <c r="RPP118" s="230"/>
      <c r="RPQ118" s="230"/>
      <c r="RPR118" s="230"/>
      <c r="RPS118" s="230"/>
      <c r="RPT118" s="230"/>
      <c r="RPU118" s="230"/>
      <c r="RPV118" s="230"/>
      <c r="RPW118" s="230"/>
      <c r="RPX118" s="230"/>
      <c r="RPY118" s="230"/>
      <c r="RPZ118" s="230"/>
      <c r="RQA118" s="230"/>
      <c r="RQB118" s="230"/>
      <c r="RQC118" s="230"/>
      <c r="RQD118" s="230"/>
      <c r="RQE118" s="230"/>
      <c r="RQF118" s="230"/>
      <c r="RQG118" s="230"/>
      <c r="RQH118" s="230"/>
      <c r="RQI118" s="230"/>
      <c r="RQJ118" s="230"/>
      <c r="RQK118" s="230"/>
      <c r="RQL118" s="230"/>
      <c r="RQM118" s="230"/>
      <c r="RQN118" s="230"/>
      <c r="RQO118" s="230"/>
      <c r="RQP118" s="230"/>
      <c r="RQQ118" s="230"/>
      <c r="RQR118" s="230"/>
      <c r="RQS118" s="230"/>
      <c r="RQT118" s="230"/>
      <c r="RQU118" s="230"/>
      <c r="RQV118" s="230"/>
      <c r="RQW118" s="230"/>
      <c r="RQX118" s="230"/>
      <c r="RQY118" s="230"/>
      <c r="RQZ118" s="230"/>
      <c r="RRA118" s="230"/>
      <c r="RRB118" s="230"/>
      <c r="RRC118" s="230"/>
      <c r="RRD118" s="230"/>
      <c r="RRE118" s="230"/>
      <c r="RRF118" s="230"/>
      <c r="RRG118" s="230"/>
      <c r="RRH118" s="230"/>
      <c r="RRI118" s="230"/>
      <c r="RRJ118" s="230"/>
      <c r="RRK118" s="230"/>
      <c r="RRL118" s="230"/>
      <c r="RRM118" s="230"/>
      <c r="RRN118" s="230"/>
      <c r="RRO118" s="230"/>
      <c r="RRP118" s="230"/>
      <c r="RRQ118" s="230"/>
      <c r="RRR118" s="230"/>
      <c r="RRS118" s="230"/>
      <c r="RRT118" s="230"/>
      <c r="RRU118" s="230"/>
      <c r="RRV118" s="230"/>
      <c r="RRW118" s="230"/>
      <c r="RRX118" s="230"/>
      <c r="RRY118" s="230"/>
      <c r="RRZ118" s="230"/>
      <c r="RSA118" s="230"/>
      <c r="RSB118" s="230"/>
      <c r="RSC118" s="230"/>
      <c r="RSD118" s="230"/>
      <c r="RSE118" s="230"/>
      <c r="RSF118" s="230"/>
      <c r="RSG118" s="230"/>
      <c r="RSH118" s="230"/>
      <c r="RSI118" s="230"/>
      <c r="RSJ118" s="230"/>
      <c r="RSK118" s="230"/>
      <c r="RSL118" s="230"/>
      <c r="RSM118" s="230"/>
      <c r="RSN118" s="230"/>
      <c r="RSO118" s="230"/>
      <c r="RSP118" s="230"/>
      <c r="RSQ118" s="230"/>
      <c r="RSR118" s="230"/>
      <c r="RSS118" s="230"/>
      <c r="RST118" s="230"/>
      <c r="RSU118" s="230"/>
      <c r="RSV118" s="230"/>
      <c r="RSW118" s="230"/>
      <c r="RSX118" s="230"/>
      <c r="RSY118" s="230"/>
      <c r="RSZ118" s="230"/>
      <c r="RTA118" s="230"/>
      <c r="RTB118" s="230"/>
      <c r="RTC118" s="230"/>
      <c r="RTD118" s="230"/>
      <c r="RTE118" s="230"/>
      <c r="RTF118" s="230"/>
      <c r="RTG118" s="230"/>
      <c r="RTH118" s="230"/>
      <c r="RTI118" s="230"/>
      <c r="RTJ118" s="230"/>
      <c r="RTK118" s="230"/>
      <c r="RTL118" s="230"/>
      <c r="RTM118" s="230"/>
      <c r="RTN118" s="230"/>
      <c r="RTO118" s="230"/>
      <c r="RTP118" s="230"/>
      <c r="RTQ118" s="230"/>
      <c r="RTR118" s="230"/>
      <c r="RTS118" s="230"/>
      <c r="RTT118" s="230"/>
      <c r="RTU118" s="230"/>
      <c r="RTV118" s="230"/>
      <c r="RTW118" s="230"/>
      <c r="RTX118" s="230"/>
      <c r="RTY118" s="230"/>
      <c r="RTZ118" s="230"/>
      <c r="RUA118" s="230"/>
      <c r="RUB118" s="230"/>
      <c r="RUC118" s="230"/>
      <c r="RUD118" s="230"/>
      <c r="RUE118" s="230"/>
      <c r="RUF118" s="230"/>
      <c r="RUG118" s="230"/>
      <c r="RUH118" s="230"/>
      <c r="RUI118" s="230"/>
      <c r="RUJ118" s="230"/>
      <c r="RUK118" s="230"/>
      <c r="RUL118" s="230"/>
      <c r="RUM118" s="230"/>
      <c r="RUN118" s="230"/>
      <c r="RUO118" s="230"/>
      <c r="RUP118" s="230"/>
      <c r="RUQ118" s="230"/>
      <c r="RUR118" s="230"/>
      <c r="RUS118" s="230"/>
      <c r="RUT118" s="230"/>
      <c r="RUU118" s="230"/>
      <c r="RUV118" s="230"/>
      <c r="RUW118" s="230"/>
      <c r="RUX118" s="230"/>
      <c r="RUY118" s="230"/>
      <c r="RUZ118" s="230"/>
      <c r="RVA118" s="230"/>
      <c r="RVB118" s="230"/>
      <c r="RVC118" s="230"/>
      <c r="RVD118" s="230"/>
      <c r="RVE118" s="230"/>
      <c r="RVF118" s="230"/>
      <c r="RVG118" s="230"/>
      <c r="RVH118" s="230"/>
      <c r="RVI118" s="230"/>
      <c r="RVJ118" s="230"/>
      <c r="RVK118" s="230"/>
      <c r="RVL118" s="230"/>
      <c r="RVM118" s="230"/>
      <c r="RVN118" s="230"/>
      <c r="RVO118" s="230"/>
      <c r="RVP118" s="230"/>
      <c r="RVQ118" s="230"/>
      <c r="RVR118" s="230"/>
      <c r="RVS118" s="230"/>
      <c r="RVT118" s="230"/>
      <c r="RVU118" s="230"/>
      <c r="RVV118" s="230"/>
      <c r="RVW118" s="230"/>
      <c r="RVX118" s="230"/>
      <c r="RVY118" s="230"/>
      <c r="RVZ118" s="230"/>
      <c r="RWA118" s="230"/>
      <c r="RWB118" s="230"/>
      <c r="RWC118" s="230"/>
      <c r="RWD118" s="230"/>
      <c r="RWE118" s="230"/>
      <c r="RWF118" s="230"/>
      <c r="RWG118" s="230"/>
      <c r="RWH118" s="230"/>
      <c r="RWI118" s="230"/>
      <c r="RWJ118" s="230"/>
      <c r="RWK118" s="230"/>
      <c r="RWL118" s="230"/>
      <c r="RWM118" s="230"/>
      <c r="RWN118" s="230"/>
      <c r="RWO118" s="230"/>
      <c r="RWP118" s="230"/>
      <c r="RWQ118" s="230"/>
      <c r="RWR118" s="230"/>
      <c r="RWS118" s="230"/>
      <c r="RWT118" s="230"/>
      <c r="RWU118" s="230"/>
      <c r="RWV118" s="230"/>
      <c r="RWW118" s="230"/>
      <c r="RWX118" s="230"/>
      <c r="RWY118" s="230"/>
      <c r="RWZ118" s="230"/>
      <c r="RXA118" s="230"/>
      <c r="RXB118" s="230"/>
      <c r="RXC118" s="230"/>
      <c r="RXD118" s="230"/>
      <c r="RXE118" s="230"/>
      <c r="RXF118" s="230"/>
      <c r="RXG118" s="230"/>
      <c r="RXH118" s="230"/>
      <c r="RXI118" s="230"/>
      <c r="RXJ118" s="230"/>
      <c r="RXK118" s="230"/>
      <c r="RXL118" s="230"/>
      <c r="RXM118" s="230"/>
      <c r="RXN118" s="230"/>
      <c r="RXO118" s="230"/>
      <c r="RXP118" s="230"/>
      <c r="RXQ118" s="230"/>
      <c r="RXR118" s="230"/>
      <c r="RXS118" s="230"/>
      <c r="RXT118" s="230"/>
      <c r="RXU118" s="230"/>
      <c r="RXV118" s="230"/>
      <c r="RXW118" s="230"/>
      <c r="RXX118" s="230"/>
      <c r="RXY118" s="230"/>
      <c r="RXZ118" s="230"/>
      <c r="RYA118" s="230"/>
      <c r="RYB118" s="230"/>
      <c r="RYC118" s="230"/>
      <c r="RYD118" s="230"/>
      <c r="RYE118" s="230"/>
      <c r="RYF118" s="230"/>
      <c r="RYG118" s="230"/>
      <c r="RYH118" s="230"/>
      <c r="RYI118" s="230"/>
      <c r="RYJ118" s="230"/>
      <c r="RYK118" s="230"/>
      <c r="RYL118" s="230"/>
      <c r="RYM118" s="230"/>
      <c r="RYN118" s="230"/>
      <c r="RYO118" s="230"/>
      <c r="RYP118" s="230"/>
      <c r="RYQ118" s="230"/>
      <c r="RYR118" s="230"/>
      <c r="RYS118" s="230"/>
      <c r="RYT118" s="230"/>
      <c r="RYU118" s="230"/>
      <c r="RYV118" s="230"/>
      <c r="RYW118" s="230"/>
      <c r="RYX118" s="230"/>
      <c r="RYY118" s="230"/>
      <c r="RYZ118" s="230"/>
      <c r="RZA118" s="230"/>
      <c r="RZB118" s="230"/>
      <c r="RZC118" s="230"/>
      <c r="RZD118" s="230"/>
      <c r="RZE118" s="230"/>
      <c r="RZF118" s="230"/>
      <c r="RZG118" s="230"/>
      <c r="RZH118" s="230"/>
      <c r="RZI118" s="230"/>
      <c r="RZJ118" s="230"/>
      <c r="RZK118" s="230"/>
      <c r="RZL118" s="230"/>
      <c r="RZM118" s="230"/>
      <c r="RZN118" s="230"/>
      <c r="RZO118" s="230"/>
      <c r="RZP118" s="230"/>
      <c r="RZQ118" s="230"/>
      <c r="RZR118" s="230"/>
      <c r="RZS118" s="230"/>
      <c r="RZT118" s="230"/>
      <c r="RZU118" s="230"/>
      <c r="RZV118" s="230"/>
      <c r="RZW118" s="230"/>
      <c r="RZX118" s="230"/>
      <c r="RZY118" s="230"/>
      <c r="RZZ118" s="230"/>
      <c r="SAA118" s="230"/>
      <c r="SAB118" s="230"/>
      <c r="SAC118" s="230"/>
      <c r="SAD118" s="230"/>
      <c r="SAE118" s="230"/>
      <c r="SAF118" s="230"/>
      <c r="SAG118" s="230"/>
      <c r="SAH118" s="230"/>
      <c r="SAI118" s="230"/>
      <c r="SAJ118" s="230"/>
      <c r="SAK118" s="230"/>
      <c r="SAL118" s="230"/>
      <c r="SAM118" s="230"/>
      <c r="SAN118" s="230"/>
      <c r="SAO118" s="230"/>
      <c r="SAP118" s="230"/>
      <c r="SAQ118" s="230"/>
      <c r="SAR118" s="230"/>
      <c r="SAS118" s="230"/>
      <c r="SAT118" s="230"/>
      <c r="SAU118" s="230"/>
      <c r="SAV118" s="230"/>
      <c r="SAW118" s="230"/>
      <c r="SAX118" s="230"/>
      <c r="SAY118" s="230"/>
      <c r="SAZ118" s="230"/>
      <c r="SBA118" s="230"/>
      <c r="SBB118" s="230"/>
      <c r="SBC118" s="230"/>
      <c r="SBD118" s="230"/>
      <c r="SBE118" s="230"/>
      <c r="SBF118" s="230"/>
      <c r="SBG118" s="230"/>
      <c r="SBH118" s="230"/>
      <c r="SBI118" s="230"/>
      <c r="SBJ118" s="230"/>
      <c r="SBK118" s="230"/>
      <c r="SBL118" s="230"/>
      <c r="SBM118" s="230"/>
      <c r="SBN118" s="230"/>
      <c r="SBO118" s="230"/>
      <c r="SBP118" s="230"/>
      <c r="SBQ118" s="230"/>
      <c r="SBR118" s="230"/>
      <c r="SBS118" s="230"/>
      <c r="SBT118" s="230"/>
      <c r="SBU118" s="230"/>
      <c r="SBV118" s="230"/>
      <c r="SBW118" s="230"/>
      <c r="SBX118" s="230"/>
      <c r="SBY118" s="230"/>
      <c r="SBZ118" s="230"/>
      <c r="SCA118" s="230"/>
      <c r="SCB118" s="230"/>
      <c r="SCC118" s="230"/>
      <c r="SCD118" s="230"/>
      <c r="SCE118" s="230"/>
      <c r="SCF118" s="230"/>
      <c r="SCG118" s="230"/>
      <c r="SCH118" s="230"/>
      <c r="SCI118" s="230"/>
      <c r="SCJ118" s="230"/>
      <c r="SCK118" s="230"/>
      <c r="SCL118" s="230"/>
      <c r="SCM118" s="230"/>
      <c r="SCN118" s="230"/>
      <c r="SCO118" s="230"/>
      <c r="SCP118" s="230"/>
      <c r="SCQ118" s="230"/>
      <c r="SCR118" s="230"/>
      <c r="SCS118" s="230"/>
      <c r="SCT118" s="230"/>
      <c r="SCU118" s="230"/>
      <c r="SCV118" s="230"/>
      <c r="SCW118" s="230"/>
      <c r="SCX118" s="230"/>
      <c r="SCY118" s="230"/>
      <c r="SCZ118" s="230"/>
      <c r="SDA118" s="230"/>
      <c r="SDB118" s="230"/>
      <c r="SDC118" s="230"/>
      <c r="SDD118" s="230"/>
      <c r="SDE118" s="230"/>
      <c r="SDF118" s="230"/>
      <c r="SDG118" s="230"/>
      <c r="SDH118" s="230"/>
      <c r="SDI118" s="230"/>
      <c r="SDJ118" s="230"/>
      <c r="SDK118" s="230"/>
      <c r="SDL118" s="230"/>
      <c r="SDM118" s="230"/>
      <c r="SDN118" s="230"/>
      <c r="SDO118" s="230"/>
      <c r="SDP118" s="230"/>
      <c r="SDQ118" s="230"/>
      <c r="SDR118" s="230"/>
      <c r="SDS118" s="230"/>
      <c r="SDT118" s="230"/>
      <c r="SDU118" s="230"/>
      <c r="SDV118" s="230"/>
      <c r="SDW118" s="230"/>
      <c r="SDX118" s="230"/>
      <c r="SDY118" s="230"/>
      <c r="SDZ118" s="230"/>
      <c r="SEA118" s="230"/>
      <c r="SEB118" s="230"/>
      <c r="SEC118" s="230"/>
      <c r="SED118" s="230"/>
      <c r="SEE118" s="230"/>
      <c r="SEF118" s="230"/>
      <c r="SEG118" s="230"/>
      <c r="SEH118" s="230"/>
      <c r="SEI118" s="230"/>
      <c r="SEJ118" s="230"/>
      <c r="SEK118" s="230"/>
      <c r="SEL118" s="230"/>
      <c r="SEM118" s="230"/>
      <c r="SEN118" s="230"/>
      <c r="SEO118" s="230"/>
      <c r="SEP118" s="230"/>
      <c r="SEQ118" s="230"/>
      <c r="SER118" s="230"/>
      <c r="SES118" s="230"/>
      <c r="SET118" s="230"/>
      <c r="SEU118" s="230"/>
      <c r="SEV118" s="230"/>
      <c r="SEW118" s="230"/>
      <c r="SEX118" s="230"/>
      <c r="SEY118" s="230"/>
      <c r="SEZ118" s="230"/>
      <c r="SFA118" s="230"/>
      <c r="SFB118" s="230"/>
      <c r="SFC118" s="230"/>
      <c r="SFD118" s="230"/>
      <c r="SFE118" s="230"/>
      <c r="SFF118" s="230"/>
      <c r="SFG118" s="230"/>
      <c r="SFH118" s="230"/>
      <c r="SFI118" s="230"/>
      <c r="SFJ118" s="230"/>
      <c r="SFK118" s="230"/>
      <c r="SFL118" s="230"/>
      <c r="SFM118" s="230"/>
      <c r="SFN118" s="230"/>
      <c r="SFO118" s="230"/>
      <c r="SFP118" s="230"/>
      <c r="SFQ118" s="230"/>
      <c r="SFR118" s="230"/>
      <c r="SFS118" s="230"/>
      <c r="SFT118" s="230"/>
      <c r="SFU118" s="230"/>
      <c r="SFV118" s="230"/>
      <c r="SFW118" s="230"/>
      <c r="SFX118" s="230"/>
      <c r="SFY118" s="230"/>
      <c r="SFZ118" s="230"/>
      <c r="SGA118" s="230"/>
      <c r="SGB118" s="230"/>
      <c r="SGC118" s="230"/>
      <c r="SGD118" s="230"/>
      <c r="SGE118" s="230"/>
      <c r="SGF118" s="230"/>
      <c r="SGG118" s="230"/>
      <c r="SGH118" s="230"/>
      <c r="SGI118" s="230"/>
      <c r="SGJ118" s="230"/>
      <c r="SGK118" s="230"/>
      <c r="SGL118" s="230"/>
      <c r="SGM118" s="230"/>
      <c r="SGN118" s="230"/>
      <c r="SGO118" s="230"/>
      <c r="SGP118" s="230"/>
      <c r="SGQ118" s="230"/>
      <c r="SGR118" s="230"/>
      <c r="SGS118" s="230"/>
      <c r="SGT118" s="230"/>
      <c r="SGU118" s="230"/>
      <c r="SGV118" s="230"/>
      <c r="SGW118" s="230"/>
      <c r="SGX118" s="230"/>
      <c r="SGY118" s="230"/>
      <c r="SGZ118" s="230"/>
      <c r="SHA118" s="230"/>
      <c r="SHB118" s="230"/>
      <c r="SHC118" s="230"/>
      <c r="SHD118" s="230"/>
      <c r="SHE118" s="230"/>
      <c r="SHF118" s="230"/>
      <c r="SHG118" s="230"/>
      <c r="SHH118" s="230"/>
      <c r="SHI118" s="230"/>
      <c r="SHJ118" s="230"/>
      <c r="SHK118" s="230"/>
      <c r="SHL118" s="230"/>
      <c r="SHM118" s="230"/>
      <c r="SHN118" s="230"/>
      <c r="SHO118" s="230"/>
      <c r="SHP118" s="230"/>
      <c r="SHQ118" s="230"/>
      <c r="SHR118" s="230"/>
      <c r="SHS118" s="230"/>
      <c r="SHT118" s="230"/>
      <c r="SHU118" s="230"/>
      <c r="SHV118" s="230"/>
      <c r="SHW118" s="230"/>
      <c r="SHX118" s="230"/>
      <c r="SHY118" s="230"/>
      <c r="SHZ118" s="230"/>
      <c r="SIA118" s="230"/>
      <c r="SIB118" s="230"/>
      <c r="SIC118" s="230"/>
      <c r="SID118" s="230"/>
      <c r="SIE118" s="230"/>
      <c r="SIF118" s="230"/>
      <c r="SIG118" s="230"/>
      <c r="SIH118" s="230"/>
      <c r="SII118" s="230"/>
      <c r="SIJ118" s="230"/>
      <c r="SIK118" s="230"/>
      <c r="SIL118" s="230"/>
      <c r="SIM118" s="230"/>
      <c r="SIN118" s="230"/>
      <c r="SIO118" s="230"/>
      <c r="SIP118" s="230"/>
      <c r="SIQ118" s="230"/>
      <c r="SIR118" s="230"/>
      <c r="SIS118" s="230"/>
      <c r="SIT118" s="230"/>
      <c r="SIU118" s="230"/>
      <c r="SIV118" s="230"/>
      <c r="SIW118" s="230"/>
      <c r="SIX118" s="230"/>
      <c r="SIY118" s="230"/>
      <c r="SIZ118" s="230"/>
      <c r="SJA118" s="230"/>
      <c r="SJB118" s="230"/>
      <c r="SJC118" s="230"/>
      <c r="SJD118" s="230"/>
      <c r="SJE118" s="230"/>
      <c r="SJF118" s="230"/>
      <c r="SJG118" s="230"/>
      <c r="SJH118" s="230"/>
      <c r="SJI118" s="230"/>
      <c r="SJJ118" s="230"/>
      <c r="SJK118" s="230"/>
      <c r="SJL118" s="230"/>
      <c r="SJM118" s="230"/>
      <c r="SJN118" s="230"/>
      <c r="SJO118" s="230"/>
      <c r="SJP118" s="230"/>
      <c r="SJQ118" s="230"/>
      <c r="SJR118" s="230"/>
      <c r="SJS118" s="230"/>
      <c r="SJT118" s="230"/>
      <c r="SJU118" s="230"/>
      <c r="SJV118" s="230"/>
      <c r="SJW118" s="230"/>
      <c r="SJX118" s="230"/>
      <c r="SJY118" s="230"/>
      <c r="SJZ118" s="230"/>
      <c r="SKA118" s="230"/>
      <c r="SKB118" s="230"/>
      <c r="SKC118" s="230"/>
      <c r="SKD118" s="230"/>
      <c r="SKE118" s="230"/>
      <c r="SKF118" s="230"/>
      <c r="SKG118" s="230"/>
      <c r="SKH118" s="230"/>
      <c r="SKI118" s="230"/>
      <c r="SKJ118" s="230"/>
      <c r="SKK118" s="230"/>
      <c r="SKL118" s="230"/>
      <c r="SKM118" s="230"/>
      <c r="SKN118" s="230"/>
      <c r="SKO118" s="230"/>
      <c r="SKP118" s="230"/>
      <c r="SKQ118" s="230"/>
      <c r="SKR118" s="230"/>
      <c r="SKS118" s="230"/>
      <c r="SKT118" s="230"/>
      <c r="SKU118" s="230"/>
      <c r="SKV118" s="230"/>
      <c r="SKW118" s="230"/>
      <c r="SKX118" s="230"/>
      <c r="SKY118" s="230"/>
      <c r="SKZ118" s="230"/>
      <c r="SLA118" s="230"/>
      <c r="SLB118" s="230"/>
      <c r="SLC118" s="230"/>
      <c r="SLD118" s="230"/>
      <c r="SLE118" s="230"/>
      <c r="SLF118" s="230"/>
      <c r="SLG118" s="230"/>
      <c r="SLH118" s="230"/>
      <c r="SLI118" s="230"/>
      <c r="SLJ118" s="230"/>
      <c r="SLK118" s="230"/>
      <c r="SLL118" s="230"/>
      <c r="SLM118" s="230"/>
      <c r="SLN118" s="230"/>
      <c r="SLO118" s="230"/>
      <c r="SLP118" s="230"/>
      <c r="SLQ118" s="230"/>
      <c r="SLR118" s="230"/>
      <c r="SLS118" s="230"/>
      <c r="SLT118" s="230"/>
      <c r="SLU118" s="230"/>
      <c r="SLV118" s="230"/>
      <c r="SLW118" s="230"/>
      <c r="SLX118" s="230"/>
      <c r="SLY118" s="230"/>
      <c r="SLZ118" s="230"/>
      <c r="SMA118" s="230"/>
      <c r="SMB118" s="230"/>
      <c r="SMC118" s="230"/>
      <c r="SMD118" s="230"/>
      <c r="SME118" s="230"/>
      <c r="SMF118" s="230"/>
      <c r="SMG118" s="230"/>
      <c r="SMH118" s="230"/>
      <c r="SMI118" s="230"/>
      <c r="SMJ118" s="230"/>
      <c r="SMK118" s="230"/>
      <c r="SML118" s="230"/>
      <c r="SMM118" s="230"/>
      <c r="SMN118" s="230"/>
      <c r="SMO118" s="230"/>
      <c r="SMP118" s="230"/>
      <c r="SMQ118" s="230"/>
      <c r="SMR118" s="230"/>
      <c r="SMS118" s="230"/>
      <c r="SMT118" s="230"/>
      <c r="SMU118" s="230"/>
      <c r="SMV118" s="230"/>
      <c r="SMW118" s="230"/>
      <c r="SMX118" s="230"/>
      <c r="SMY118" s="230"/>
      <c r="SMZ118" s="230"/>
      <c r="SNA118" s="230"/>
      <c r="SNB118" s="230"/>
      <c r="SNC118" s="230"/>
      <c r="SND118" s="230"/>
      <c r="SNE118" s="230"/>
      <c r="SNF118" s="230"/>
      <c r="SNG118" s="230"/>
      <c r="SNH118" s="230"/>
      <c r="SNI118" s="230"/>
      <c r="SNJ118" s="230"/>
      <c r="SNK118" s="230"/>
      <c r="SNL118" s="230"/>
      <c r="SNM118" s="230"/>
      <c r="SNN118" s="230"/>
      <c r="SNO118" s="230"/>
      <c r="SNP118" s="230"/>
      <c r="SNQ118" s="230"/>
      <c r="SNR118" s="230"/>
      <c r="SNS118" s="230"/>
      <c r="SNT118" s="230"/>
      <c r="SNU118" s="230"/>
      <c r="SNV118" s="230"/>
      <c r="SNW118" s="230"/>
      <c r="SNX118" s="230"/>
      <c r="SNY118" s="230"/>
      <c r="SNZ118" s="230"/>
      <c r="SOA118" s="230"/>
      <c r="SOB118" s="230"/>
      <c r="SOC118" s="230"/>
      <c r="SOD118" s="230"/>
      <c r="SOE118" s="230"/>
      <c r="SOF118" s="230"/>
      <c r="SOG118" s="230"/>
      <c r="SOH118" s="230"/>
      <c r="SOI118" s="230"/>
      <c r="SOJ118" s="230"/>
      <c r="SOK118" s="230"/>
      <c r="SOL118" s="230"/>
      <c r="SOM118" s="230"/>
      <c r="SON118" s="230"/>
      <c r="SOO118" s="230"/>
      <c r="SOP118" s="230"/>
      <c r="SOQ118" s="230"/>
      <c r="SOR118" s="230"/>
      <c r="SOS118" s="230"/>
      <c r="SOT118" s="230"/>
      <c r="SOU118" s="230"/>
      <c r="SOV118" s="230"/>
      <c r="SOW118" s="230"/>
      <c r="SOX118" s="230"/>
      <c r="SOY118" s="230"/>
      <c r="SOZ118" s="230"/>
      <c r="SPA118" s="230"/>
      <c r="SPB118" s="230"/>
      <c r="SPC118" s="230"/>
      <c r="SPD118" s="230"/>
      <c r="SPE118" s="230"/>
      <c r="SPF118" s="230"/>
      <c r="SPG118" s="230"/>
      <c r="SPH118" s="230"/>
      <c r="SPI118" s="230"/>
      <c r="SPJ118" s="230"/>
      <c r="SPK118" s="230"/>
      <c r="SPL118" s="230"/>
      <c r="SPM118" s="230"/>
      <c r="SPN118" s="230"/>
      <c r="SPO118" s="230"/>
      <c r="SPP118" s="230"/>
      <c r="SPQ118" s="230"/>
      <c r="SPR118" s="230"/>
      <c r="SPS118" s="230"/>
      <c r="SPT118" s="230"/>
      <c r="SPU118" s="230"/>
      <c r="SPV118" s="230"/>
      <c r="SPW118" s="230"/>
      <c r="SPX118" s="230"/>
      <c r="SPY118" s="230"/>
      <c r="SPZ118" s="230"/>
      <c r="SQA118" s="230"/>
      <c r="SQB118" s="230"/>
      <c r="SQC118" s="230"/>
      <c r="SQD118" s="230"/>
      <c r="SQE118" s="230"/>
      <c r="SQF118" s="230"/>
      <c r="SQG118" s="230"/>
      <c r="SQH118" s="230"/>
      <c r="SQI118" s="230"/>
      <c r="SQJ118" s="230"/>
      <c r="SQK118" s="230"/>
      <c r="SQL118" s="230"/>
      <c r="SQM118" s="230"/>
      <c r="SQN118" s="230"/>
      <c r="SQO118" s="230"/>
      <c r="SQP118" s="230"/>
      <c r="SQQ118" s="230"/>
      <c r="SQR118" s="230"/>
      <c r="SQS118" s="230"/>
      <c r="SQT118" s="230"/>
      <c r="SQU118" s="230"/>
      <c r="SQV118" s="230"/>
      <c r="SQW118" s="230"/>
      <c r="SQX118" s="230"/>
      <c r="SQY118" s="230"/>
      <c r="SQZ118" s="230"/>
      <c r="SRA118" s="230"/>
      <c r="SRB118" s="230"/>
      <c r="SRC118" s="230"/>
      <c r="SRD118" s="230"/>
      <c r="SRE118" s="230"/>
      <c r="SRF118" s="230"/>
      <c r="SRG118" s="230"/>
      <c r="SRH118" s="230"/>
      <c r="SRI118" s="230"/>
      <c r="SRJ118" s="230"/>
      <c r="SRK118" s="230"/>
      <c r="SRL118" s="230"/>
      <c r="SRM118" s="230"/>
      <c r="SRN118" s="230"/>
      <c r="SRO118" s="230"/>
      <c r="SRP118" s="230"/>
      <c r="SRQ118" s="230"/>
      <c r="SRR118" s="230"/>
      <c r="SRS118" s="230"/>
      <c r="SRT118" s="230"/>
      <c r="SRU118" s="230"/>
      <c r="SRV118" s="230"/>
      <c r="SRW118" s="230"/>
      <c r="SRX118" s="230"/>
      <c r="SRY118" s="230"/>
      <c r="SRZ118" s="230"/>
      <c r="SSA118" s="230"/>
      <c r="SSB118" s="230"/>
      <c r="SSC118" s="230"/>
      <c r="SSD118" s="230"/>
      <c r="SSE118" s="230"/>
      <c r="SSF118" s="230"/>
      <c r="SSG118" s="230"/>
      <c r="SSH118" s="230"/>
      <c r="SSI118" s="230"/>
      <c r="SSJ118" s="230"/>
      <c r="SSK118" s="230"/>
      <c r="SSL118" s="230"/>
      <c r="SSM118" s="230"/>
      <c r="SSN118" s="230"/>
      <c r="SSO118" s="230"/>
      <c r="SSP118" s="230"/>
      <c r="SSQ118" s="230"/>
      <c r="SSR118" s="230"/>
      <c r="SSS118" s="230"/>
      <c r="SST118" s="230"/>
      <c r="SSU118" s="230"/>
      <c r="SSV118" s="230"/>
      <c r="SSW118" s="230"/>
      <c r="SSX118" s="230"/>
      <c r="SSY118" s="230"/>
      <c r="SSZ118" s="230"/>
      <c r="STA118" s="230"/>
      <c r="STB118" s="230"/>
      <c r="STC118" s="230"/>
      <c r="STD118" s="230"/>
      <c r="STE118" s="230"/>
      <c r="STF118" s="230"/>
      <c r="STG118" s="230"/>
      <c r="STH118" s="230"/>
      <c r="STI118" s="230"/>
      <c r="STJ118" s="230"/>
      <c r="STK118" s="230"/>
      <c r="STL118" s="230"/>
      <c r="STM118" s="230"/>
      <c r="STN118" s="230"/>
      <c r="STO118" s="230"/>
      <c r="STP118" s="230"/>
      <c r="STQ118" s="230"/>
      <c r="STR118" s="230"/>
      <c r="STS118" s="230"/>
      <c r="STT118" s="230"/>
      <c r="STU118" s="230"/>
      <c r="STV118" s="230"/>
      <c r="STW118" s="230"/>
      <c r="STX118" s="230"/>
      <c r="STY118" s="230"/>
      <c r="STZ118" s="230"/>
      <c r="SUA118" s="230"/>
      <c r="SUB118" s="230"/>
      <c r="SUC118" s="230"/>
      <c r="SUD118" s="230"/>
      <c r="SUE118" s="230"/>
      <c r="SUF118" s="230"/>
      <c r="SUG118" s="230"/>
      <c r="SUH118" s="230"/>
      <c r="SUI118" s="230"/>
      <c r="SUJ118" s="230"/>
      <c r="SUK118" s="230"/>
      <c r="SUL118" s="230"/>
      <c r="SUM118" s="230"/>
      <c r="SUN118" s="230"/>
      <c r="SUO118" s="230"/>
      <c r="SUP118" s="230"/>
      <c r="SUQ118" s="230"/>
      <c r="SUR118" s="230"/>
      <c r="SUS118" s="230"/>
      <c r="SUT118" s="230"/>
      <c r="SUU118" s="230"/>
      <c r="SUV118" s="230"/>
      <c r="SUW118" s="230"/>
      <c r="SUX118" s="230"/>
      <c r="SUY118" s="230"/>
      <c r="SUZ118" s="230"/>
      <c r="SVA118" s="230"/>
      <c r="SVB118" s="230"/>
      <c r="SVC118" s="230"/>
      <c r="SVD118" s="230"/>
      <c r="SVE118" s="230"/>
      <c r="SVF118" s="230"/>
      <c r="SVG118" s="230"/>
      <c r="SVH118" s="230"/>
      <c r="SVI118" s="230"/>
      <c r="SVJ118" s="230"/>
      <c r="SVK118" s="230"/>
      <c r="SVL118" s="230"/>
      <c r="SVM118" s="230"/>
      <c r="SVN118" s="230"/>
      <c r="SVO118" s="230"/>
      <c r="SVP118" s="230"/>
      <c r="SVQ118" s="230"/>
      <c r="SVR118" s="230"/>
      <c r="SVS118" s="230"/>
      <c r="SVT118" s="230"/>
      <c r="SVU118" s="230"/>
      <c r="SVV118" s="230"/>
      <c r="SVW118" s="230"/>
      <c r="SVX118" s="230"/>
      <c r="SVY118" s="230"/>
      <c r="SVZ118" s="230"/>
      <c r="SWA118" s="230"/>
      <c r="SWB118" s="230"/>
      <c r="SWC118" s="230"/>
      <c r="SWD118" s="230"/>
      <c r="SWE118" s="230"/>
      <c r="SWF118" s="230"/>
      <c r="SWG118" s="230"/>
      <c r="SWH118" s="230"/>
      <c r="SWI118" s="230"/>
      <c r="SWJ118" s="230"/>
      <c r="SWK118" s="230"/>
      <c r="SWL118" s="230"/>
      <c r="SWM118" s="230"/>
      <c r="SWN118" s="230"/>
      <c r="SWO118" s="230"/>
      <c r="SWP118" s="230"/>
      <c r="SWQ118" s="230"/>
      <c r="SWR118" s="230"/>
      <c r="SWS118" s="230"/>
      <c r="SWT118" s="230"/>
      <c r="SWU118" s="230"/>
      <c r="SWV118" s="230"/>
      <c r="SWW118" s="230"/>
      <c r="SWX118" s="230"/>
      <c r="SWY118" s="230"/>
      <c r="SWZ118" s="230"/>
      <c r="SXA118" s="230"/>
      <c r="SXB118" s="230"/>
      <c r="SXC118" s="230"/>
      <c r="SXD118" s="230"/>
      <c r="SXE118" s="230"/>
      <c r="SXF118" s="230"/>
      <c r="SXG118" s="230"/>
      <c r="SXH118" s="230"/>
      <c r="SXI118" s="230"/>
      <c r="SXJ118" s="230"/>
      <c r="SXK118" s="230"/>
      <c r="SXL118" s="230"/>
      <c r="SXM118" s="230"/>
      <c r="SXN118" s="230"/>
      <c r="SXO118" s="230"/>
      <c r="SXP118" s="230"/>
      <c r="SXQ118" s="230"/>
      <c r="SXR118" s="230"/>
      <c r="SXS118" s="230"/>
      <c r="SXT118" s="230"/>
      <c r="SXU118" s="230"/>
      <c r="SXV118" s="230"/>
      <c r="SXW118" s="230"/>
      <c r="SXX118" s="230"/>
      <c r="SXY118" s="230"/>
      <c r="SXZ118" s="230"/>
      <c r="SYA118" s="230"/>
      <c r="SYB118" s="230"/>
      <c r="SYC118" s="230"/>
      <c r="SYD118" s="230"/>
      <c r="SYE118" s="230"/>
      <c r="SYF118" s="230"/>
      <c r="SYG118" s="230"/>
      <c r="SYH118" s="230"/>
      <c r="SYI118" s="230"/>
      <c r="SYJ118" s="230"/>
      <c r="SYK118" s="230"/>
      <c r="SYL118" s="230"/>
      <c r="SYM118" s="230"/>
      <c r="SYN118" s="230"/>
      <c r="SYO118" s="230"/>
      <c r="SYP118" s="230"/>
      <c r="SYQ118" s="230"/>
      <c r="SYR118" s="230"/>
      <c r="SYS118" s="230"/>
      <c r="SYT118" s="230"/>
      <c r="SYU118" s="230"/>
      <c r="SYV118" s="230"/>
      <c r="SYW118" s="230"/>
      <c r="SYX118" s="230"/>
      <c r="SYY118" s="230"/>
      <c r="SYZ118" s="230"/>
      <c r="SZA118" s="230"/>
      <c r="SZB118" s="230"/>
      <c r="SZC118" s="230"/>
      <c r="SZD118" s="230"/>
      <c r="SZE118" s="230"/>
      <c r="SZF118" s="230"/>
      <c r="SZG118" s="230"/>
      <c r="SZH118" s="230"/>
      <c r="SZI118" s="230"/>
      <c r="SZJ118" s="230"/>
      <c r="SZK118" s="230"/>
      <c r="SZL118" s="230"/>
      <c r="SZM118" s="230"/>
      <c r="SZN118" s="230"/>
      <c r="SZO118" s="230"/>
      <c r="SZP118" s="230"/>
      <c r="SZQ118" s="230"/>
      <c r="SZR118" s="230"/>
      <c r="SZS118" s="230"/>
      <c r="SZT118" s="230"/>
      <c r="SZU118" s="230"/>
      <c r="SZV118" s="230"/>
      <c r="SZW118" s="230"/>
      <c r="SZX118" s="230"/>
      <c r="SZY118" s="230"/>
      <c r="SZZ118" s="230"/>
      <c r="TAA118" s="230"/>
      <c r="TAB118" s="230"/>
      <c r="TAC118" s="230"/>
      <c r="TAD118" s="230"/>
      <c r="TAE118" s="230"/>
      <c r="TAF118" s="230"/>
      <c r="TAG118" s="230"/>
      <c r="TAH118" s="230"/>
      <c r="TAI118" s="230"/>
      <c r="TAJ118" s="230"/>
      <c r="TAK118" s="230"/>
      <c r="TAL118" s="230"/>
      <c r="TAM118" s="230"/>
      <c r="TAN118" s="230"/>
      <c r="TAO118" s="230"/>
      <c r="TAP118" s="230"/>
      <c r="TAQ118" s="230"/>
      <c r="TAR118" s="230"/>
      <c r="TAS118" s="230"/>
      <c r="TAT118" s="230"/>
      <c r="TAU118" s="230"/>
      <c r="TAV118" s="230"/>
      <c r="TAW118" s="230"/>
      <c r="TAX118" s="230"/>
      <c r="TAY118" s="230"/>
      <c r="TAZ118" s="230"/>
      <c r="TBA118" s="230"/>
      <c r="TBB118" s="230"/>
      <c r="TBC118" s="230"/>
      <c r="TBD118" s="230"/>
      <c r="TBE118" s="230"/>
      <c r="TBF118" s="230"/>
      <c r="TBG118" s="230"/>
      <c r="TBH118" s="230"/>
      <c r="TBI118" s="230"/>
      <c r="TBJ118" s="230"/>
      <c r="TBK118" s="230"/>
      <c r="TBL118" s="230"/>
      <c r="TBM118" s="230"/>
      <c r="TBN118" s="230"/>
      <c r="TBO118" s="230"/>
      <c r="TBP118" s="230"/>
      <c r="TBQ118" s="230"/>
      <c r="TBR118" s="230"/>
      <c r="TBS118" s="230"/>
      <c r="TBT118" s="230"/>
      <c r="TBU118" s="230"/>
      <c r="TBV118" s="230"/>
      <c r="TBW118" s="230"/>
      <c r="TBX118" s="230"/>
      <c r="TBY118" s="230"/>
      <c r="TBZ118" s="230"/>
      <c r="TCA118" s="230"/>
      <c r="TCB118" s="230"/>
      <c r="TCC118" s="230"/>
      <c r="TCD118" s="230"/>
      <c r="TCE118" s="230"/>
      <c r="TCF118" s="230"/>
      <c r="TCG118" s="230"/>
      <c r="TCH118" s="230"/>
      <c r="TCI118" s="230"/>
      <c r="TCJ118" s="230"/>
      <c r="TCK118" s="230"/>
      <c r="TCL118" s="230"/>
      <c r="TCM118" s="230"/>
      <c r="TCN118" s="230"/>
      <c r="TCO118" s="230"/>
      <c r="TCP118" s="230"/>
      <c r="TCQ118" s="230"/>
      <c r="TCR118" s="230"/>
      <c r="TCS118" s="230"/>
      <c r="TCT118" s="230"/>
      <c r="TCU118" s="230"/>
      <c r="TCV118" s="230"/>
      <c r="TCW118" s="230"/>
      <c r="TCX118" s="230"/>
      <c r="TCY118" s="230"/>
      <c r="TCZ118" s="230"/>
      <c r="TDA118" s="230"/>
      <c r="TDB118" s="230"/>
      <c r="TDC118" s="230"/>
      <c r="TDD118" s="230"/>
      <c r="TDE118" s="230"/>
      <c r="TDF118" s="230"/>
      <c r="TDG118" s="230"/>
      <c r="TDH118" s="230"/>
      <c r="TDI118" s="230"/>
      <c r="TDJ118" s="230"/>
      <c r="TDK118" s="230"/>
      <c r="TDL118" s="230"/>
      <c r="TDM118" s="230"/>
      <c r="TDN118" s="230"/>
      <c r="TDO118" s="230"/>
      <c r="TDP118" s="230"/>
      <c r="TDQ118" s="230"/>
      <c r="TDR118" s="230"/>
      <c r="TDS118" s="230"/>
      <c r="TDT118" s="230"/>
      <c r="TDU118" s="230"/>
      <c r="TDV118" s="230"/>
      <c r="TDW118" s="230"/>
      <c r="TDX118" s="230"/>
      <c r="TDY118" s="230"/>
      <c r="TDZ118" s="230"/>
      <c r="TEA118" s="230"/>
      <c r="TEB118" s="230"/>
      <c r="TEC118" s="230"/>
      <c r="TED118" s="230"/>
      <c r="TEE118" s="230"/>
      <c r="TEF118" s="230"/>
      <c r="TEG118" s="230"/>
      <c r="TEH118" s="230"/>
      <c r="TEI118" s="230"/>
      <c r="TEJ118" s="230"/>
      <c r="TEK118" s="230"/>
      <c r="TEL118" s="230"/>
      <c r="TEM118" s="230"/>
      <c r="TEN118" s="230"/>
      <c r="TEO118" s="230"/>
      <c r="TEP118" s="230"/>
      <c r="TEQ118" s="230"/>
      <c r="TER118" s="230"/>
      <c r="TES118" s="230"/>
      <c r="TET118" s="230"/>
      <c r="TEU118" s="230"/>
      <c r="TEV118" s="230"/>
      <c r="TEW118" s="230"/>
      <c r="TEX118" s="230"/>
      <c r="TEY118" s="230"/>
      <c r="TEZ118" s="230"/>
      <c r="TFA118" s="230"/>
      <c r="TFB118" s="230"/>
      <c r="TFC118" s="230"/>
      <c r="TFD118" s="230"/>
      <c r="TFE118" s="230"/>
      <c r="TFF118" s="230"/>
      <c r="TFG118" s="230"/>
      <c r="TFH118" s="230"/>
      <c r="TFI118" s="230"/>
      <c r="TFJ118" s="230"/>
      <c r="TFK118" s="230"/>
      <c r="TFL118" s="230"/>
      <c r="TFM118" s="230"/>
      <c r="TFN118" s="230"/>
      <c r="TFO118" s="230"/>
      <c r="TFP118" s="230"/>
      <c r="TFQ118" s="230"/>
      <c r="TFR118" s="230"/>
      <c r="TFS118" s="230"/>
      <c r="TFT118" s="230"/>
      <c r="TFU118" s="230"/>
      <c r="TFV118" s="230"/>
      <c r="TFW118" s="230"/>
      <c r="TFX118" s="230"/>
      <c r="TFY118" s="230"/>
      <c r="TFZ118" s="230"/>
      <c r="TGA118" s="230"/>
      <c r="TGB118" s="230"/>
      <c r="TGC118" s="230"/>
      <c r="TGD118" s="230"/>
      <c r="TGE118" s="230"/>
      <c r="TGF118" s="230"/>
      <c r="TGG118" s="230"/>
      <c r="TGH118" s="230"/>
      <c r="TGI118" s="230"/>
      <c r="TGJ118" s="230"/>
      <c r="TGK118" s="230"/>
      <c r="TGL118" s="230"/>
      <c r="TGM118" s="230"/>
      <c r="TGN118" s="230"/>
      <c r="TGO118" s="230"/>
      <c r="TGP118" s="230"/>
      <c r="TGQ118" s="230"/>
      <c r="TGR118" s="230"/>
      <c r="TGS118" s="230"/>
      <c r="TGT118" s="230"/>
      <c r="TGU118" s="230"/>
      <c r="TGV118" s="230"/>
      <c r="TGW118" s="230"/>
      <c r="TGX118" s="230"/>
      <c r="TGY118" s="230"/>
      <c r="TGZ118" s="230"/>
      <c r="THA118" s="230"/>
      <c r="THB118" s="230"/>
      <c r="THC118" s="230"/>
      <c r="THD118" s="230"/>
      <c r="THE118" s="230"/>
      <c r="THF118" s="230"/>
      <c r="THG118" s="230"/>
      <c r="THH118" s="230"/>
      <c r="THI118" s="230"/>
      <c r="THJ118" s="230"/>
      <c r="THK118" s="230"/>
      <c r="THL118" s="230"/>
      <c r="THM118" s="230"/>
      <c r="THN118" s="230"/>
      <c r="THO118" s="230"/>
      <c r="THP118" s="230"/>
      <c r="THQ118" s="230"/>
      <c r="THR118" s="230"/>
      <c r="THS118" s="230"/>
      <c r="THT118" s="230"/>
      <c r="THU118" s="230"/>
      <c r="THV118" s="230"/>
      <c r="THW118" s="230"/>
      <c r="THX118" s="230"/>
      <c r="THY118" s="230"/>
      <c r="THZ118" s="230"/>
      <c r="TIA118" s="230"/>
      <c r="TIB118" s="230"/>
      <c r="TIC118" s="230"/>
      <c r="TID118" s="230"/>
      <c r="TIE118" s="230"/>
      <c r="TIF118" s="230"/>
      <c r="TIG118" s="230"/>
      <c r="TIH118" s="230"/>
      <c r="TII118" s="230"/>
      <c r="TIJ118" s="230"/>
      <c r="TIK118" s="230"/>
      <c r="TIL118" s="230"/>
      <c r="TIM118" s="230"/>
      <c r="TIN118" s="230"/>
      <c r="TIO118" s="230"/>
      <c r="TIP118" s="230"/>
      <c r="TIQ118" s="230"/>
      <c r="TIR118" s="230"/>
      <c r="TIS118" s="230"/>
      <c r="TIT118" s="230"/>
      <c r="TIU118" s="230"/>
      <c r="TIV118" s="230"/>
      <c r="TIW118" s="230"/>
      <c r="TIX118" s="230"/>
      <c r="TIY118" s="230"/>
      <c r="TIZ118" s="230"/>
      <c r="TJA118" s="230"/>
      <c r="TJB118" s="230"/>
      <c r="TJC118" s="230"/>
      <c r="TJD118" s="230"/>
      <c r="TJE118" s="230"/>
      <c r="TJF118" s="230"/>
      <c r="TJG118" s="230"/>
      <c r="TJH118" s="230"/>
      <c r="TJI118" s="230"/>
      <c r="TJJ118" s="230"/>
      <c r="TJK118" s="230"/>
      <c r="TJL118" s="230"/>
      <c r="TJM118" s="230"/>
      <c r="TJN118" s="230"/>
      <c r="TJO118" s="230"/>
      <c r="TJP118" s="230"/>
      <c r="TJQ118" s="230"/>
      <c r="TJR118" s="230"/>
      <c r="TJS118" s="230"/>
      <c r="TJT118" s="230"/>
      <c r="TJU118" s="230"/>
      <c r="TJV118" s="230"/>
      <c r="TJW118" s="230"/>
      <c r="TJX118" s="230"/>
      <c r="TJY118" s="230"/>
      <c r="TJZ118" s="230"/>
      <c r="TKA118" s="230"/>
      <c r="TKB118" s="230"/>
      <c r="TKC118" s="230"/>
      <c r="TKD118" s="230"/>
      <c r="TKE118" s="230"/>
      <c r="TKF118" s="230"/>
      <c r="TKG118" s="230"/>
      <c r="TKH118" s="230"/>
      <c r="TKI118" s="230"/>
      <c r="TKJ118" s="230"/>
      <c r="TKK118" s="230"/>
      <c r="TKL118" s="230"/>
      <c r="TKM118" s="230"/>
      <c r="TKN118" s="230"/>
      <c r="TKO118" s="230"/>
      <c r="TKP118" s="230"/>
      <c r="TKQ118" s="230"/>
      <c r="TKR118" s="230"/>
      <c r="TKS118" s="230"/>
      <c r="TKT118" s="230"/>
      <c r="TKU118" s="230"/>
      <c r="TKV118" s="230"/>
      <c r="TKW118" s="230"/>
      <c r="TKX118" s="230"/>
      <c r="TKY118" s="230"/>
      <c r="TKZ118" s="230"/>
      <c r="TLA118" s="230"/>
      <c r="TLB118" s="230"/>
      <c r="TLC118" s="230"/>
      <c r="TLD118" s="230"/>
      <c r="TLE118" s="230"/>
      <c r="TLF118" s="230"/>
      <c r="TLG118" s="230"/>
      <c r="TLH118" s="230"/>
      <c r="TLI118" s="230"/>
      <c r="TLJ118" s="230"/>
      <c r="TLK118" s="230"/>
      <c r="TLL118" s="230"/>
      <c r="TLM118" s="230"/>
      <c r="TLN118" s="230"/>
      <c r="TLO118" s="230"/>
      <c r="TLP118" s="230"/>
      <c r="TLQ118" s="230"/>
      <c r="TLR118" s="230"/>
      <c r="TLS118" s="230"/>
      <c r="TLT118" s="230"/>
      <c r="TLU118" s="230"/>
      <c r="TLV118" s="230"/>
      <c r="TLW118" s="230"/>
      <c r="TLX118" s="230"/>
      <c r="TLY118" s="230"/>
      <c r="TLZ118" s="230"/>
      <c r="TMA118" s="230"/>
      <c r="TMB118" s="230"/>
      <c r="TMC118" s="230"/>
      <c r="TMD118" s="230"/>
      <c r="TME118" s="230"/>
      <c r="TMF118" s="230"/>
      <c r="TMG118" s="230"/>
      <c r="TMH118" s="230"/>
      <c r="TMI118" s="230"/>
      <c r="TMJ118" s="230"/>
      <c r="TMK118" s="230"/>
      <c r="TML118" s="230"/>
      <c r="TMM118" s="230"/>
      <c r="TMN118" s="230"/>
      <c r="TMO118" s="230"/>
      <c r="TMP118" s="230"/>
      <c r="TMQ118" s="230"/>
      <c r="TMR118" s="230"/>
      <c r="TMS118" s="230"/>
      <c r="TMT118" s="230"/>
      <c r="TMU118" s="230"/>
      <c r="TMV118" s="230"/>
      <c r="TMW118" s="230"/>
      <c r="TMX118" s="230"/>
      <c r="TMY118" s="230"/>
      <c r="TMZ118" s="230"/>
      <c r="TNA118" s="230"/>
      <c r="TNB118" s="230"/>
      <c r="TNC118" s="230"/>
      <c r="TND118" s="230"/>
      <c r="TNE118" s="230"/>
      <c r="TNF118" s="230"/>
      <c r="TNG118" s="230"/>
      <c r="TNH118" s="230"/>
      <c r="TNI118" s="230"/>
      <c r="TNJ118" s="230"/>
      <c r="TNK118" s="230"/>
      <c r="TNL118" s="230"/>
      <c r="TNM118" s="230"/>
      <c r="TNN118" s="230"/>
      <c r="TNO118" s="230"/>
      <c r="TNP118" s="230"/>
      <c r="TNQ118" s="230"/>
      <c r="TNR118" s="230"/>
      <c r="TNS118" s="230"/>
      <c r="TNT118" s="230"/>
      <c r="TNU118" s="230"/>
      <c r="TNV118" s="230"/>
      <c r="TNW118" s="230"/>
      <c r="TNX118" s="230"/>
      <c r="TNY118" s="230"/>
      <c r="TNZ118" s="230"/>
      <c r="TOA118" s="230"/>
      <c r="TOB118" s="230"/>
      <c r="TOC118" s="230"/>
      <c r="TOD118" s="230"/>
      <c r="TOE118" s="230"/>
      <c r="TOF118" s="230"/>
      <c r="TOG118" s="230"/>
      <c r="TOH118" s="230"/>
      <c r="TOI118" s="230"/>
      <c r="TOJ118" s="230"/>
      <c r="TOK118" s="230"/>
      <c r="TOL118" s="230"/>
      <c r="TOM118" s="230"/>
      <c r="TON118" s="230"/>
      <c r="TOO118" s="230"/>
      <c r="TOP118" s="230"/>
      <c r="TOQ118" s="230"/>
      <c r="TOR118" s="230"/>
      <c r="TOS118" s="230"/>
      <c r="TOT118" s="230"/>
      <c r="TOU118" s="230"/>
      <c r="TOV118" s="230"/>
      <c r="TOW118" s="230"/>
      <c r="TOX118" s="230"/>
      <c r="TOY118" s="230"/>
      <c r="TOZ118" s="230"/>
      <c r="TPA118" s="230"/>
      <c r="TPB118" s="230"/>
      <c r="TPC118" s="230"/>
      <c r="TPD118" s="230"/>
      <c r="TPE118" s="230"/>
      <c r="TPF118" s="230"/>
      <c r="TPG118" s="230"/>
      <c r="TPH118" s="230"/>
      <c r="TPI118" s="230"/>
      <c r="TPJ118" s="230"/>
      <c r="TPK118" s="230"/>
      <c r="TPL118" s="230"/>
      <c r="TPM118" s="230"/>
      <c r="TPN118" s="230"/>
      <c r="TPO118" s="230"/>
      <c r="TPP118" s="230"/>
      <c r="TPQ118" s="230"/>
      <c r="TPR118" s="230"/>
      <c r="TPS118" s="230"/>
      <c r="TPT118" s="230"/>
      <c r="TPU118" s="230"/>
      <c r="TPV118" s="230"/>
      <c r="TPW118" s="230"/>
      <c r="TPX118" s="230"/>
      <c r="TPY118" s="230"/>
      <c r="TPZ118" s="230"/>
      <c r="TQA118" s="230"/>
      <c r="TQB118" s="230"/>
      <c r="TQC118" s="230"/>
      <c r="TQD118" s="230"/>
      <c r="TQE118" s="230"/>
      <c r="TQF118" s="230"/>
      <c r="TQG118" s="230"/>
      <c r="TQH118" s="230"/>
      <c r="TQI118" s="230"/>
      <c r="TQJ118" s="230"/>
      <c r="TQK118" s="230"/>
      <c r="TQL118" s="230"/>
      <c r="TQM118" s="230"/>
      <c r="TQN118" s="230"/>
      <c r="TQO118" s="230"/>
      <c r="TQP118" s="230"/>
      <c r="TQQ118" s="230"/>
      <c r="TQR118" s="230"/>
      <c r="TQS118" s="230"/>
      <c r="TQT118" s="230"/>
      <c r="TQU118" s="230"/>
      <c r="TQV118" s="230"/>
      <c r="TQW118" s="230"/>
      <c r="TQX118" s="230"/>
      <c r="TQY118" s="230"/>
      <c r="TQZ118" s="230"/>
      <c r="TRA118" s="230"/>
      <c r="TRB118" s="230"/>
      <c r="TRC118" s="230"/>
      <c r="TRD118" s="230"/>
      <c r="TRE118" s="230"/>
      <c r="TRF118" s="230"/>
      <c r="TRG118" s="230"/>
      <c r="TRH118" s="230"/>
      <c r="TRI118" s="230"/>
      <c r="TRJ118" s="230"/>
      <c r="TRK118" s="230"/>
      <c r="TRL118" s="230"/>
      <c r="TRM118" s="230"/>
      <c r="TRN118" s="230"/>
      <c r="TRO118" s="230"/>
      <c r="TRP118" s="230"/>
      <c r="TRQ118" s="230"/>
      <c r="TRR118" s="230"/>
      <c r="TRS118" s="230"/>
      <c r="TRT118" s="230"/>
      <c r="TRU118" s="230"/>
      <c r="TRV118" s="230"/>
      <c r="TRW118" s="230"/>
      <c r="TRX118" s="230"/>
      <c r="TRY118" s="230"/>
      <c r="TRZ118" s="230"/>
      <c r="TSA118" s="230"/>
      <c r="TSB118" s="230"/>
      <c r="TSC118" s="230"/>
      <c r="TSD118" s="230"/>
      <c r="TSE118" s="230"/>
      <c r="TSF118" s="230"/>
      <c r="TSG118" s="230"/>
      <c r="TSH118" s="230"/>
      <c r="TSI118" s="230"/>
      <c r="TSJ118" s="230"/>
      <c r="TSK118" s="230"/>
      <c r="TSL118" s="230"/>
      <c r="TSM118" s="230"/>
      <c r="TSN118" s="230"/>
      <c r="TSO118" s="230"/>
      <c r="TSP118" s="230"/>
      <c r="TSQ118" s="230"/>
      <c r="TSR118" s="230"/>
      <c r="TSS118" s="230"/>
      <c r="TST118" s="230"/>
      <c r="TSU118" s="230"/>
      <c r="TSV118" s="230"/>
      <c r="TSW118" s="230"/>
      <c r="TSX118" s="230"/>
      <c r="TSY118" s="230"/>
      <c r="TSZ118" s="230"/>
      <c r="TTA118" s="230"/>
      <c r="TTB118" s="230"/>
      <c r="TTC118" s="230"/>
      <c r="TTD118" s="230"/>
      <c r="TTE118" s="230"/>
      <c r="TTF118" s="230"/>
      <c r="TTG118" s="230"/>
      <c r="TTH118" s="230"/>
      <c r="TTI118" s="230"/>
      <c r="TTJ118" s="230"/>
      <c r="TTK118" s="230"/>
      <c r="TTL118" s="230"/>
      <c r="TTM118" s="230"/>
      <c r="TTN118" s="230"/>
      <c r="TTO118" s="230"/>
      <c r="TTP118" s="230"/>
      <c r="TTQ118" s="230"/>
      <c r="TTR118" s="230"/>
      <c r="TTS118" s="230"/>
      <c r="TTT118" s="230"/>
      <c r="TTU118" s="230"/>
      <c r="TTV118" s="230"/>
      <c r="TTW118" s="230"/>
      <c r="TTX118" s="230"/>
      <c r="TTY118" s="230"/>
      <c r="TTZ118" s="230"/>
      <c r="TUA118" s="230"/>
      <c r="TUB118" s="230"/>
      <c r="TUC118" s="230"/>
      <c r="TUD118" s="230"/>
      <c r="TUE118" s="230"/>
      <c r="TUF118" s="230"/>
      <c r="TUG118" s="230"/>
      <c r="TUH118" s="230"/>
      <c r="TUI118" s="230"/>
      <c r="TUJ118" s="230"/>
      <c r="TUK118" s="230"/>
      <c r="TUL118" s="230"/>
      <c r="TUM118" s="230"/>
      <c r="TUN118" s="230"/>
      <c r="TUO118" s="230"/>
      <c r="TUP118" s="230"/>
      <c r="TUQ118" s="230"/>
      <c r="TUR118" s="230"/>
      <c r="TUS118" s="230"/>
      <c r="TUT118" s="230"/>
      <c r="TUU118" s="230"/>
      <c r="TUV118" s="230"/>
      <c r="TUW118" s="230"/>
      <c r="TUX118" s="230"/>
      <c r="TUY118" s="230"/>
      <c r="TUZ118" s="230"/>
      <c r="TVA118" s="230"/>
      <c r="TVB118" s="230"/>
      <c r="TVC118" s="230"/>
      <c r="TVD118" s="230"/>
      <c r="TVE118" s="230"/>
      <c r="TVF118" s="230"/>
      <c r="TVG118" s="230"/>
      <c r="TVH118" s="230"/>
      <c r="TVI118" s="230"/>
      <c r="TVJ118" s="230"/>
      <c r="TVK118" s="230"/>
      <c r="TVL118" s="230"/>
      <c r="TVM118" s="230"/>
      <c r="TVN118" s="230"/>
      <c r="TVO118" s="230"/>
      <c r="TVP118" s="230"/>
      <c r="TVQ118" s="230"/>
      <c r="TVR118" s="230"/>
      <c r="TVS118" s="230"/>
      <c r="TVT118" s="230"/>
      <c r="TVU118" s="230"/>
      <c r="TVV118" s="230"/>
      <c r="TVW118" s="230"/>
      <c r="TVX118" s="230"/>
      <c r="TVY118" s="230"/>
      <c r="TVZ118" s="230"/>
      <c r="TWA118" s="230"/>
      <c r="TWB118" s="230"/>
      <c r="TWC118" s="230"/>
      <c r="TWD118" s="230"/>
      <c r="TWE118" s="230"/>
      <c r="TWF118" s="230"/>
      <c r="TWG118" s="230"/>
      <c r="TWH118" s="230"/>
      <c r="TWI118" s="230"/>
      <c r="TWJ118" s="230"/>
      <c r="TWK118" s="230"/>
      <c r="TWL118" s="230"/>
      <c r="TWM118" s="230"/>
      <c r="TWN118" s="230"/>
      <c r="TWO118" s="230"/>
      <c r="TWP118" s="230"/>
      <c r="TWQ118" s="230"/>
      <c r="TWR118" s="230"/>
      <c r="TWS118" s="230"/>
      <c r="TWT118" s="230"/>
      <c r="TWU118" s="230"/>
      <c r="TWV118" s="230"/>
      <c r="TWW118" s="230"/>
      <c r="TWX118" s="230"/>
      <c r="TWY118" s="230"/>
      <c r="TWZ118" s="230"/>
      <c r="TXA118" s="230"/>
      <c r="TXB118" s="230"/>
      <c r="TXC118" s="230"/>
      <c r="TXD118" s="230"/>
      <c r="TXE118" s="230"/>
      <c r="TXF118" s="230"/>
      <c r="TXG118" s="230"/>
      <c r="TXH118" s="230"/>
      <c r="TXI118" s="230"/>
      <c r="TXJ118" s="230"/>
      <c r="TXK118" s="230"/>
      <c r="TXL118" s="230"/>
      <c r="TXM118" s="230"/>
      <c r="TXN118" s="230"/>
      <c r="TXO118" s="230"/>
      <c r="TXP118" s="230"/>
      <c r="TXQ118" s="230"/>
      <c r="TXR118" s="230"/>
      <c r="TXS118" s="230"/>
      <c r="TXT118" s="230"/>
      <c r="TXU118" s="230"/>
      <c r="TXV118" s="230"/>
      <c r="TXW118" s="230"/>
      <c r="TXX118" s="230"/>
      <c r="TXY118" s="230"/>
      <c r="TXZ118" s="230"/>
      <c r="TYA118" s="230"/>
      <c r="TYB118" s="230"/>
      <c r="TYC118" s="230"/>
      <c r="TYD118" s="230"/>
      <c r="TYE118" s="230"/>
      <c r="TYF118" s="230"/>
      <c r="TYG118" s="230"/>
      <c r="TYH118" s="230"/>
      <c r="TYI118" s="230"/>
      <c r="TYJ118" s="230"/>
      <c r="TYK118" s="230"/>
      <c r="TYL118" s="230"/>
      <c r="TYM118" s="230"/>
      <c r="TYN118" s="230"/>
      <c r="TYO118" s="230"/>
      <c r="TYP118" s="230"/>
      <c r="TYQ118" s="230"/>
      <c r="TYR118" s="230"/>
      <c r="TYS118" s="230"/>
      <c r="TYT118" s="230"/>
      <c r="TYU118" s="230"/>
      <c r="TYV118" s="230"/>
      <c r="TYW118" s="230"/>
      <c r="TYX118" s="230"/>
      <c r="TYY118" s="230"/>
      <c r="TYZ118" s="230"/>
      <c r="TZA118" s="230"/>
      <c r="TZB118" s="230"/>
      <c r="TZC118" s="230"/>
      <c r="TZD118" s="230"/>
      <c r="TZE118" s="230"/>
      <c r="TZF118" s="230"/>
      <c r="TZG118" s="230"/>
      <c r="TZH118" s="230"/>
      <c r="TZI118" s="230"/>
      <c r="TZJ118" s="230"/>
      <c r="TZK118" s="230"/>
      <c r="TZL118" s="230"/>
      <c r="TZM118" s="230"/>
      <c r="TZN118" s="230"/>
      <c r="TZO118" s="230"/>
      <c r="TZP118" s="230"/>
      <c r="TZQ118" s="230"/>
      <c r="TZR118" s="230"/>
      <c r="TZS118" s="230"/>
      <c r="TZT118" s="230"/>
      <c r="TZU118" s="230"/>
      <c r="TZV118" s="230"/>
      <c r="TZW118" s="230"/>
      <c r="TZX118" s="230"/>
      <c r="TZY118" s="230"/>
      <c r="TZZ118" s="230"/>
      <c r="UAA118" s="230"/>
      <c r="UAB118" s="230"/>
      <c r="UAC118" s="230"/>
      <c r="UAD118" s="230"/>
      <c r="UAE118" s="230"/>
      <c r="UAF118" s="230"/>
      <c r="UAG118" s="230"/>
      <c r="UAH118" s="230"/>
      <c r="UAI118" s="230"/>
      <c r="UAJ118" s="230"/>
      <c r="UAK118" s="230"/>
      <c r="UAL118" s="230"/>
      <c r="UAM118" s="230"/>
      <c r="UAN118" s="230"/>
      <c r="UAO118" s="230"/>
      <c r="UAP118" s="230"/>
      <c r="UAQ118" s="230"/>
      <c r="UAR118" s="230"/>
      <c r="UAS118" s="230"/>
      <c r="UAT118" s="230"/>
      <c r="UAU118" s="230"/>
      <c r="UAV118" s="230"/>
      <c r="UAW118" s="230"/>
      <c r="UAX118" s="230"/>
      <c r="UAY118" s="230"/>
      <c r="UAZ118" s="230"/>
      <c r="UBA118" s="230"/>
      <c r="UBB118" s="230"/>
      <c r="UBC118" s="230"/>
      <c r="UBD118" s="230"/>
      <c r="UBE118" s="230"/>
      <c r="UBF118" s="230"/>
      <c r="UBG118" s="230"/>
      <c r="UBH118" s="230"/>
      <c r="UBI118" s="230"/>
      <c r="UBJ118" s="230"/>
      <c r="UBK118" s="230"/>
      <c r="UBL118" s="230"/>
      <c r="UBM118" s="230"/>
      <c r="UBN118" s="230"/>
      <c r="UBO118" s="230"/>
      <c r="UBP118" s="230"/>
      <c r="UBQ118" s="230"/>
      <c r="UBR118" s="230"/>
      <c r="UBS118" s="230"/>
      <c r="UBT118" s="230"/>
      <c r="UBU118" s="230"/>
      <c r="UBV118" s="230"/>
      <c r="UBW118" s="230"/>
      <c r="UBX118" s="230"/>
      <c r="UBY118" s="230"/>
      <c r="UBZ118" s="230"/>
      <c r="UCA118" s="230"/>
      <c r="UCB118" s="230"/>
      <c r="UCC118" s="230"/>
      <c r="UCD118" s="230"/>
      <c r="UCE118" s="230"/>
      <c r="UCF118" s="230"/>
      <c r="UCG118" s="230"/>
      <c r="UCH118" s="230"/>
      <c r="UCI118" s="230"/>
      <c r="UCJ118" s="230"/>
      <c r="UCK118" s="230"/>
      <c r="UCL118" s="230"/>
      <c r="UCM118" s="230"/>
      <c r="UCN118" s="230"/>
      <c r="UCO118" s="230"/>
      <c r="UCP118" s="230"/>
      <c r="UCQ118" s="230"/>
      <c r="UCR118" s="230"/>
      <c r="UCS118" s="230"/>
      <c r="UCT118" s="230"/>
      <c r="UCU118" s="230"/>
      <c r="UCV118" s="230"/>
      <c r="UCW118" s="230"/>
      <c r="UCX118" s="230"/>
      <c r="UCY118" s="230"/>
      <c r="UCZ118" s="230"/>
      <c r="UDA118" s="230"/>
      <c r="UDB118" s="230"/>
      <c r="UDC118" s="230"/>
      <c r="UDD118" s="230"/>
      <c r="UDE118" s="230"/>
      <c r="UDF118" s="230"/>
      <c r="UDG118" s="230"/>
      <c r="UDH118" s="230"/>
      <c r="UDI118" s="230"/>
      <c r="UDJ118" s="230"/>
      <c r="UDK118" s="230"/>
      <c r="UDL118" s="230"/>
      <c r="UDM118" s="230"/>
      <c r="UDN118" s="230"/>
      <c r="UDO118" s="230"/>
      <c r="UDP118" s="230"/>
      <c r="UDQ118" s="230"/>
      <c r="UDR118" s="230"/>
      <c r="UDS118" s="230"/>
      <c r="UDT118" s="230"/>
      <c r="UDU118" s="230"/>
      <c r="UDV118" s="230"/>
      <c r="UDW118" s="230"/>
      <c r="UDX118" s="230"/>
      <c r="UDY118" s="230"/>
      <c r="UDZ118" s="230"/>
      <c r="UEA118" s="230"/>
      <c r="UEB118" s="230"/>
      <c r="UEC118" s="230"/>
      <c r="UED118" s="230"/>
      <c r="UEE118" s="230"/>
      <c r="UEF118" s="230"/>
      <c r="UEG118" s="230"/>
      <c r="UEH118" s="230"/>
      <c r="UEI118" s="230"/>
      <c r="UEJ118" s="230"/>
      <c r="UEK118" s="230"/>
      <c r="UEL118" s="230"/>
      <c r="UEM118" s="230"/>
      <c r="UEN118" s="230"/>
      <c r="UEO118" s="230"/>
      <c r="UEP118" s="230"/>
      <c r="UEQ118" s="230"/>
      <c r="UER118" s="230"/>
      <c r="UES118" s="230"/>
      <c r="UET118" s="230"/>
      <c r="UEU118" s="230"/>
      <c r="UEV118" s="230"/>
      <c r="UEW118" s="230"/>
      <c r="UEX118" s="230"/>
      <c r="UEY118" s="230"/>
      <c r="UEZ118" s="230"/>
      <c r="UFA118" s="230"/>
      <c r="UFB118" s="230"/>
      <c r="UFC118" s="230"/>
      <c r="UFD118" s="230"/>
      <c r="UFE118" s="230"/>
      <c r="UFF118" s="230"/>
      <c r="UFG118" s="230"/>
      <c r="UFH118" s="230"/>
      <c r="UFI118" s="230"/>
      <c r="UFJ118" s="230"/>
      <c r="UFK118" s="230"/>
      <c r="UFL118" s="230"/>
      <c r="UFM118" s="230"/>
      <c r="UFN118" s="230"/>
      <c r="UFO118" s="230"/>
      <c r="UFP118" s="230"/>
      <c r="UFQ118" s="230"/>
      <c r="UFR118" s="230"/>
      <c r="UFS118" s="230"/>
      <c r="UFT118" s="230"/>
      <c r="UFU118" s="230"/>
      <c r="UFV118" s="230"/>
      <c r="UFW118" s="230"/>
      <c r="UFX118" s="230"/>
      <c r="UFY118" s="230"/>
      <c r="UFZ118" s="230"/>
      <c r="UGA118" s="230"/>
      <c r="UGB118" s="230"/>
      <c r="UGC118" s="230"/>
      <c r="UGD118" s="230"/>
      <c r="UGE118" s="230"/>
      <c r="UGF118" s="230"/>
      <c r="UGG118" s="230"/>
      <c r="UGH118" s="230"/>
      <c r="UGI118" s="230"/>
      <c r="UGJ118" s="230"/>
      <c r="UGK118" s="230"/>
      <c r="UGL118" s="230"/>
      <c r="UGM118" s="230"/>
      <c r="UGN118" s="230"/>
      <c r="UGO118" s="230"/>
      <c r="UGP118" s="230"/>
      <c r="UGQ118" s="230"/>
      <c r="UGR118" s="230"/>
      <c r="UGS118" s="230"/>
      <c r="UGT118" s="230"/>
      <c r="UGU118" s="230"/>
      <c r="UGV118" s="230"/>
      <c r="UGW118" s="230"/>
      <c r="UGX118" s="230"/>
      <c r="UGY118" s="230"/>
      <c r="UGZ118" s="230"/>
      <c r="UHA118" s="230"/>
      <c r="UHB118" s="230"/>
      <c r="UHC118" s="230"/>
      <c r="UHD118" s="230"/>
      <c r="UHE118" s="230"/>
      <c r="UHF118" s="230"/>
      <c r="UHG118" s="230"/>
      <c r="UHH118" s="230"/>
      <c r="UHI118" s="230"/>
      <c r="UHJ118" s="230"/>
      <c r="UHK118" s="230"/>
      <c r="UHL118" s="230"/>
      <c r="UHM118" s="230"/>
      <c r="UHN118" s="230"/>
      <c r="UHO118" s="230"/>
      <c r="UHP118" s="230"/>
      <c r="UHQ118" s="230"/>
      <c r="UHR118" s="230"/>
      <c r="UHS118" s="230"/>
      <c r="UHT118" s="230"/>
      <c r="UHU118" s="230"/>
      <c r="UHV118" s="230"/>
      <c r="UHW118" s="230"/>
      <c r="UHX118" s="230"/>
      <c r="UHY118" s="230"/>
      <c r="UHZ118" s="230"/>
      <c r="UIA118" s="230"/>
      <c r="UIB118" s="230"/>
      <c r="UIC118" s="230"/>
      <c r="UID118" s="230"/>
      <c r="UIE118" s="230"/>
      <c r="UIF118" s="230"/>
      <c r="UIG118" s="230"/>
      <c r="UIH118" s="230"/>
      <c r="UII118" s="230"/>
      <c r="UIJ118" s="230"/>
      <c r="UIK118" s="230"/>
      <c r="UIL118" s="230"/>
      <c r="UIM118" s="230"/>
      <c r="UIN118" s="230"/>
      <c r="UIO118" s="230"/>
      <c r="UIP118" s="230"/>
      <c r="UIQ118" s="230"/>
      <c r="UIR118" s="230"/>
      <c r="UIS118" s="230"/>
      <c r="UIT118" s="230"/>
      <c r="UIU118" s="230"/>
      <c r="UIV118" s="230"/>
      <c r="UIW118" s="230"/>
      <c r="UIX118" s="230"/>
      <c r="UIY118" s="230"/>
      <c r="UIZ118" s="230"/>
      <c r="UJA118" s="230"/>
      <c r="UJB118" s="230"/>
      <c r="UJC118" s="230"/>
      <c r="UJD118" s="230"/>
      <c r="UJE118" s="230"/>
      <c r="UJF118" s="230"/>
      <c r="UJG118" s="230"/>
      <c r="UJH118" s="230"/>
      <c r="UJI118" s="230"/>
      <c r="UJJ118" s="230"/>
      <c r="UJK118" s="230"/>
      <c r="UJL118" s="230"/>
      <c r="UJM118" s="230"/>
      <c r="UJN118" s="230"/>
      <c r="UJO118" s="230"/>
      <c r="UJP118" s="230"/>
      <c r="UJQ118" s="230"/>
      <c r="UJR118" s="230"/>
      <c r="UJS118" s="230"/>
      <c r="UJT118" s="230"/>
      <c r="UJU118" s="230"/>
      <c r="UJV118" s="230"/>
      <c r="UJW118" s="230"/>
      <c r="UJX118" s="230"/>
      <c r="UJY118" s="230"/>
      <c r="UJZ118" s="230"/>
      <c r="UKA118" s="230"/>
      <c r="UKB118" s="230"/>
      <c r="UKC118" s="230"/>
      <c r="UKD118" s="230"/>
      <c r="UKE118" s="230"/>
      <c r="UKF118" s="230"/>
      <c r="UKG118" s="230"/>
      <c r="UKH118" s="230"/>
      <c r="UKI118" s="230"/>
      <c r="UKJ118" s="230"/>
      <c r="UKK118" s="230"/>
      <c r="UKL118" s="230"/>
      <c r="UKM118" s="230"/>
      <c r="UKN118" s="230"/>
      <c r="UKO118" s="230"/>
      <c r="UKP118" s="230"/>
      <c r="UKQ118" s="230"/>
      <c r="UKR118" s="230"/>
      <c r="UKS118" s="230"/>
      <c r="UKT118" s="230"/>
      <c r="UKU118" s="230"/>
      <c r="UKV118" s="230"/>
      <c r="UKW118" s="230"/>
      <c r="UKX118" s="230"/>
      <c r="UKY118" s="230"/>
      <c r="UKZ118" s="230"/>
      <c r="ULA118" s="230"/>
      <c r="ULB118" s="230"/>
      <c r="ULC118" s="230"/>
      <c r="ULD118" s="230"/>
      <c r="ULE118" s="230"/>
      <c r="ULF118" s="230"/>
      <c r="ULG118" s="230"/>
      <c r="ULH118" s="230"/>
      <c r="ULI118" s="230"/>
      <c r="ULJ118" s="230"/>
      <c r="ULK118" s="230"/>
      <c r="ULL118" s="230"/>
      <c r="ULM118" s="230"/>
      <c r="ULN118" s="230"/>
      <c r="ULO118" s="230"/>
      <c r="ULP118" s="230"/>
      <c r="ULQ118" s="230"/>
      <c r="ULR118" s="230"/>
      <c r="ULS118" s="230"/>
      <c r="ULT118" s="230"/>
      <c r="ULU118" s="230"/>
      <c r="ULV118" s="230"/>
      <c r="ULW118" s="230"/>
      <c r="ULX118" s="230"/>
      <c r="ULY118" s="230"/>
      <c r="ULZ118" s="230"/>
      <c r="UMA118" s="230"/>
      <c r="UMB118" s="230"/>
      <c r="UMC118" s="230"/>
      <c r="UMD118" s="230"/>
      <c r="UME118" s="230"/>
      <c r="UMF118" s="230"/>
      <c r="UMG118" s="230"/>
      <c r="UMH118" s="230"/>
      <c r="UMI118" s="230"/>
      <c r="UMJ118" s="230"/>
      <c r="UMK118" s="230"/>
      <c r="UML118" s="230"/>
      <c r="UMM118" s="230"/>
      <c r="UMN118" s="230"/>
      <c r="UMO118" s="230"/>
      <c r="UMP118" s="230"/>
      <c r="UMQ118" s="230"/>
      <c r="UMR118" s="230"/>
      <c r="UMS118" s="230"/>
      <c r="UMT118" s="230"/>
      <c r="UMU118" s="230"/>
      <c r="UMV118" s="230"/>
      <c r="UMW118" s="230"/>
      <c r="UMX118" s="230"/>
      <c r="UMY118" s="230"/>
      <c r="UMZ118" s="230"/>
      <c r="UNA118" s="230"/>
      <c r="UNB118" s="230"/>
      <c r="UNC118" s="230"/>
      <c r="UND118" s="230"/>
      <c r="UNE118" s="230"/>
      <c r="UNF118" s="230"/>
      <c r="UNG118" s="230"/>
      <c r="UNH118" s="230"/>
      <c r="UNI118" s="230"/>
      <c r="UNJ118" s="230"/>
      <c r="UNK118" s="230"/>
      <c r="UNL118" s="230"/>
      <c r="UNM118" s="230"/>
      <c r="UNN118" s="230"/>
      <c r="UNO118" s="230"/>
      <c r="UNP118" s="230"/>
      <c r="UNQ118" s="230"/>
      <c r="UNR118" s="230"/>
      <c r="UNS118" s="230"/>
      <c r="UNT118" s="230"/>
      <c r="UNU118" s="230"/>
      <c r="UNV118" s="230"/>
      <c r="UNW118" s="230"/>
      <c r="UNX118" s="230"/>
      <c r="UNY118" s="230"/>
      <c r="UNZ118" s="230"/>
      <c r="UOA118" s="230"/>
      <c r="UOB118" s="230"/>
      <c r="UOC118" s="230"/>
      <c r="UOD118" s="230"/>
      <c r="UOE118" s="230"/>
      <c r="UOF118" s="230"/>
      <c r="UOG118" s="230"/>
      <c r="UOH118" s="230"/>
      <c r="UOI118" s="230"/>
      <c r="UOJ118" s="230"/>
      <c r="UOK118" s="230"/>
      <c r="UOL118" s="230"/>
      <c r="UOM118" s="230"/>
      <c r="UON118" s="230"/>
      <c r="UOO118" s="230"/>
      <c r="UOP118" s="230"/>
      <c r="UOQ118" s="230"/>
      <c r="UOR118" s="230"/>
      <c r="UOS118" s="230"/>
      <c r="UOT118" s="230"/>
      <c r="UOU118" s="230"/>
      <c r="UOV118" s="230"/>
      <c r="UOW118" s="230"/>
      <c r="UOX118" s="230"/>
      <c r="UOY118" s="230"/>
      <c r="UOZ118" s="230"/>
      <c r="UPA118" s="230"/>
      <c r="UPB118" s="230"/>
      <c r="UPC118" s="230"/>
      <c r="UPD118" s="230"/>
      <c r="UPE118" s="230"/>
      <c r="UPF118" s="230"/>
      <c r="UPG118" s="230"/>
      <c r="UPH118" s="230"/>
      <c r="UPI118" s="230"/>
      <c r="UPJ118" s="230"/>
      <c r="UPK118" s="230"/>
      <c r="UPL118" s="230"/>
      <c r="UPM118" s="230"/>
      <c r="UPN118" s="230"/>
      <c r="UPO118" s="230"/>
      <c r="UPP118" s="230"/>
      <c r="UPQ118" s="230"/>
      <c r="UPR118" s="230"/>
      <c r="UPS118" s="230"/>
      <c r="UPT118" s="230"/>
      <c r="UPU118" s="230"/>
      <c r="UPV118" s="230"/>
      <c r="UPW118" s="230"/>
      <c r="UPX118" s="230"/>
      <c r="UPY118" s="230"/>
      <c r="UPZ118" s="230"/>
      <c r="UQA118" s="230"/>
      <c r="UQB118" s="230"/>
      <c r="UQC118" s="230"/>
      <c r="UQD118" s="230"/>
      <c r="UQE118" s="230"/>
      <c r="UQF118" s="230"/>
      <c r="UQG118" s="230"/>
      <c r="UQH118" s="230"/>
      <c r="UQI118" s="230"/>
      <c r="UQJ118" s="230"/>
      <c r="UQK118" s="230"/>
      <c r="UQL118" s="230"/>
      <c r="UQM118" s="230"/>
      <c r="UQN118" s="230"/>
      <c r="UQO118" s="230"/>
      <c r="UQP118" s="230"/>
      <c r="UQQ118" s="230"/>
      <c r="UQR118" s="230"/>
      <c r="UQS118" s="230"/>
      <c r="UQT118" s="230"/>
      <c r="UQU118" s="230"/>
      <c r="UQV118" s="230"/>
      <c r="UQW118" s="230"/>
      <c r="UQX118" s="230"/>
      <c r="UQY118" s="230"/>
      <c r="UQZ118" s="230"/>
      <c r="URA118" s="230"/>
      <c r="URB118" s="230"/>
      <c r="URC118" s="230"/>
      <c r="URD118" s="230"/>
      <c r="URE118" s="230"/>
      <c r="URF118" s="230"/>
      <c r="URG118" s="230"/>
      <c r="URH118" s="230"/>
      <c r="URI118" s="230"/>
      <c r="URJ118" s="230"/>
      <c r="URK118" s="230"/>
      <c r="URL118" s="230"/>
      <c r="URM118" s="230"/>
      <c r="URN118" s="230"/>
      <c r="URO118" s="230"/>
      <c r="URP118" s="230"/>
      <c r="URQ118" s="230"/>
      <c r="URR118" s="230"/>
      <c r="URS118" s="230"/>
      <c r="URT118" s="230"/>
      <c r="URU118" s="230"/>
      <c r="URV118" s="230"/>
      <c r="URW118" s="230"/>
      <c r="URX118" s="230"/>
      <c r="URY118" s="230"/>
      <c r="URZ118" s="230"/>
      <c r="USA118" s="230"/>
      <c r="USB118" s="230"/>
      <c r="USC118" s="230"/>
      <c r="USD118" s="230"/>
      <c r="USE118" s="230"/>
      <c r="USF118" s="230"/>
      <c r="USG118" s="230"/>
      <c r="USH118" s="230"/>
      <c r="USI118" s="230"/>
      <c r="USJ118" s="230"/>
      <c r="USK118" s="230"/>
      <c r="USL118" s="230"/>
      <c r="USM118" s="230"/>
      <c r="USN118" s="230"/>
      <c r="USO118" s="230"/>
      <c r="USP118" s="230"/>
      <c r="USQ118" s="230"/>
      <c r="USR118" s="230"/>
      <c r="USS118" s="230"/>
      <c r="UST118" s="230"/>
      <c r="USU118" s="230"/>
      <c r="USV118" s="230"/>
      <c r="USW118" s="230"/>
      <c r="USX118" s="230"/>
      <c r="USY118" s="230"/>
      <c r="USZ118" s="230"/>
      <c r="UTA118" s="230"/>
      <c r="UTB118" s="230"/>
      <c r="UTC118" s="230"/>
      <c r="UTD118" s="230"/>
      <c r="UTE118" s="230"/>
      <c r="UTF118" s="230"/>
      <c r="UTG118" s="230"/>
      <c r="UTH118" s="230"/>
      <c r="UTI118" s="230"/>
      <c r="UTJ118" s="230"/>
      <c r="UTK118" s="230"/>
      <c r="UTL118" s="230"/>
      <c r="UTM118" s="230"/>
      <c r="UTN118" s="230"/>
      <c r="UTO118" s="230"/>
      <c r="UTP118" s="230"/>
      <c r="UTQ118" s="230"/>
      <c r="UTR118" s="230"/>
      <c r="UTS118" s="230"/>
      <c r="UTT118" s="230"/>
      <c r="UTU118" s="230"/>
      <c r="UTV118" s="230"/>
      <c r="UTW118" s="230"/>
      <c r="UTX118" s="230"/>
      <c r="UTY118" s="230"/>
      <c r="UTZ118" s="230"/>
      <c r="UUA118" s="230"/>
      <c r="UUB118" s="230"/>
      <c r="UUC118" s="230"/>
      <c r="UUD118" s="230"/>
      <c r="UUE118" s="230"/>
      <c r="UUF118" s="230"/>
      <c r="UUG118" s="230"/>
      <c r="UUH118" s="230"/>
      <c r="UUI118" s="230"/>
      <c r="UUJ118" s="230"/>
      <c r="UUK118" s="230"/>
      <c r="UUL118" s="230"/>
      <c r="UUM118" s="230"/>
      <c r="UUN118" s="230"/>
      <c r="UUO118" s="230"/>
      <c r="UUP118" s="230"/>
      <c r="UUQ118" s="230"/>
      <c r="UUR118" s="230"/>
      <c r="UUS118" s="230"/>
      <c r="UUT118" s="230"/>
      <c r="UUU118" s="230"/>
      <c r="UUV118" s="230"/>
      <c r="UUW118" s="230"/>
      <c r="UUX118" s="230"/>
      <c r="UUY118" s="230"/>
      <c r="UUZ118" s="230"/>
      <c r="UVA118" s="230"/>
      <c r="UVB118" s="230"/>
      <c r="UVC118" s="230"/>
      <c r="UVD118" s="230"/>
      <c r="UVE118" s="230"/>
      <c r="UVF118" s="230"/>
      <c r="UVG118" s="230"/>
      <c r="UVH118" s="230"/>
      <c r="UVI118" s="230"/>
      <c r="UVJ118" s="230"/>
      <c r="UVK118" s="230"/>
      <c r="UVL118" s="230"/>
      <c r="UVM118" s="230"/>
      <c r="UVN118" s="230"/>
      <c r="UVO118" s="230"/>
      <c r="UVP118" s="230"/>
      <c r="UVQ118" s="230"/>
      <c r="UVR118" s="230"/>
      <c r="UVS118" s="230"/>
      <c r="UVT118" s="230"/>
      <c r="UVU118" s="230"/>
      <c r="UVV118" s="230"/>
      <c r="UVW118" s="230"/>
      <c r="UVX118" s="230"/>
      <c r="UVY118" s="230"/>
      <c r="UVZ118" s="230"/>
      <c r="UWA118" s="230"/>
      <c r="UWB118" s="230"/>
      <c r="UWC118" s="230"/>
      <c r="UWD118" s="230"/>
      <c r="UWE118" s="230"/>
      <c r="UWF118" s="230"/>
      <c r="UWG118" s="230"/>
      <c r="UWH118" s="230"/>
      <c r="UWI118" s="230"/>
      <c r="UWJ118" s="230"/>
      <c r="UWK118" s="230"/>
      <c r="UWL118" s="230"/>
      <c r="UWM118" s="230"/>
      <c r="UWN118" s="230"/>
      <c r="UWO118" s="230"/>
      <c r="UWP118" s="230"/>
      <c r="UWQ118" s="230"/>
      <c r="UWR118" s="230"/>
      <c r="UWS118" s="230"/>
      <c r="UWT118" s="230"/>
      <c r="UWU118" s="230"/>
      <c r="UWV118" s="230"/>
      <c r="UWW118" s="230"/>
      <c r="UWX118" s="230"/>
      <c r="UWY118" s="230"/>
      <c r="UWZ118" s="230"/>
      <c r="UXA118" s="230"/>
      <c r="UXB118" s="230"/>
      <c r="UXC118" s="230"/>
      <c r="UXD118" s="230"/>
      <c r="UXE118" s="230"/>
      <c r="UXF118" s="230"/>
      <c r="UXG118" s="230"/>
      <c r="UXH118" s="230"/>
      <c r="UXI118" s="230"/>
      <c r="UXJ118" s="230"/>
      <c r="UXK118" s="230"/>
      <c r="UXL118" s="230"/>
      <c r="UXM118" s="230"/>
      <c r="UXN118" s="230"/>
      <c r="UXO118" s="230"/>
      <c r="UXP118" s="230"/>
      <c r="UXQ118" s="230"/>
      <c r="UXR118" s="230"/>
      <c r="UXS118" s="230"/>
      <c r="UXT118" s="230"/>
      <c r="UXU118" s="230"/>
      <c r="UXV118" s="230"/>
      <c r="UXW118" s="230"/>
      <c r="UXX118" s="230"/>
      <c r="UXY118" s="230"/>
      <c r="UXZ118" s="230"/>
      <c r="UYA118" s="230"/>
      <c r="UYB118" s="230"/>
      <c r="UYC118" s="230"/>
      <c r="UYD118" s="230"/>
      <c r="UYE118" s="230"/>
      <c r="UYF118" s="230"/>
      <c r="UYG118" s="230"/>
      <c r="UYH118" s="230"/>
      <c r="UYI118" s="230"/>
      <c r="UYJ118" s="230"/>
      <c r="UYK118" s="230"/>
      <c r="UYL118" s="230"/>
      <c r="UYM118" s="230"/>
      <c r="UYN118" s="230"/>
      <c r="UYO118" s="230"/>
      <c r="UYP118" s="230"/>
      <c r="UYQ118" s="230"/>
      <c r="UYR118" s="230"/>
      <c r="UYS118" s="230"/>
      <c r="UYT118" s="230"/>
      <c r="UYU118" s="230"/>
      <c r="UYV118" s="230"/>
      <c r="UYW118" s="230"/>
      <c r="UYX118" s="230"/>
      <c r="UYY118" s="230"/>
      <c r="UYZ118" s="230"/>
      <c r="UZA118" s="230"/>
      <c r="UZB118" s="230"/>
      <c r="UZC118" s="230"/>
      <c r="UZD118" s="230"/>
      <c r="UZE118" s="230"/>
      <c r="UZF118" s="230"/>
      <c r="UZG118" s="230"/>
      <c r="UZH118" s="230"/>
      <c r="UZI118" s="230"/>
      <c r="UZJ118" s="230"/>
      <c r="UZK118" s="230"/>
      <c r="UZL118" s="230"/>
      <c r="UZM118" s="230"/>
      <c r="UZN118" s="230"/>
      <c r="UZO118" s="230"/>
      <c r="UZP118" s="230"/>
      <c r="UZQ118" s="230"/>
      <c r="UZR118" s="230"/>
      <c r="UZS118" s="230"/>
      <c r="UZT118" s="230"/>
      <c r="UZU118" s="230"/>
      <c r="UZV118" s="230"/>
      <c r="UZW118" s="230"/>
      <c r="UZX118" s="230"/>
      <c r="UZY118" s="230"/>
      <c r="UZZ118" s="230"/>
      <c r="VAA118" s="230"/>
      <c r="VAB118" s="230"/>
      <c r="VAC118" s="230"/>
      <c r="VAD118" s="230"/>
      <c r="VAE118" s="230"/>
      <c r="VAF118" s="230"/>
      <c r="VAG118" s="230"/>
      <c r="VAH118" s="230"/>
      <c r="VAI118" s="230"/>
      <c r="VAJ118" s="230"/>
      <c r="VAK118" s="230"/>
      <c r="VAL118" s="230"/>
      <c r="VAM118" s="230"/>
      <c r="VAN118" s="230"/>
      <c r="VAO118" s="230"/>
      <c r="VAP118" s="230"/>
      <c r="VAQ118" s="230"/>
      <c r="VAR118" s="230"/>
      <c r="VAS118" s="230"/>
      <c r="VAT118" s="230"/>
      <c r="VAU118" s="230"/>
      <c r="VAV118" s="230"/>
      <c r="VAW118" s="230"/>
      <c r="VAX118" s="230"/>
      <c r="VAY118" s="230"/>
      <c r="VAZ118" s="230"/>
      <c r="VBA118" s="230"/>
      <c r="VBB118" s="230"/>
      <c r="VBC118" s="230"/>
      <c r="VBD118" s="230"/>
      <c r="VBE118" s="230"/>
      <c r="VBF118" s="230"/>
      <c r="VBG118" s="230"/>
      <c r="VBH118" s="230"/>
      <c r="VBI118" s="230"/>
      <c r="VBJ118" s="230"/>
      <c r="VBK118" s="230"/>
      <c r="VBL118" s="230"/>
      <c r="VBM118" s="230"/>
      <c r="VBN118" s="230"/>
      <c r="VBO118" s="230"/>
      <c r="VBP118" s="230"/>
      <c r="VBQ118" s="230"/>
      <c r="VBR118" s="230"/>
      <c r="VBS118" s="230"/>
      <c r="VBT118" s="230"/>
      <c r="VBU118" s="230"/>
      <c r="VBV118" s="230"/>
      <c r="VBW118" s="230"/>
      <c r="VBX118" s="230"/>
      <c r="VBY118" s="230"/>
      <c r="VBZ118" s="230"/>
      <c r="VCA118" s="230"/>
      <c r="VCB118" s="230"/>
      <c r="VCC118" s="230"/>
      <c r="VCD118" s="230"/>
      <c r="VCE118" s="230"/>
      <c r="VCF118" s="230"/>
      <c r="VCG118" s="230"/>
      <c r="VCH118" s="230"/>
      <c r="VCI118" s="230"/>
      <c r="VCJ118" s="230"/>
      <c r="VCK118" s="230"/>
      <c r="VCL118" s="230"/>
      <c r="VCM118" s="230"/>
      <c r="VCN118" s="230"/>
      <c r="VCO118" s="230"/>
      <c r="VCP118" s="230"/>
      <c r="VCQ118" s="230"/>
      <c r="VCR118" s="230"/>
      <c r="VCS118" s="230"/>
      <c r="VCT118" s="230"/>
      <c r="VCU118" s="230"/>
      <c r="VCV118" s="230"/>
      <c r="VCW118" s="230"/>
      <c r="VCX118" s="230"/>
      <c r="VCY118" s="230"/>
      <c r="VCZ118" s="230"/>
      <c r="VDA118" s="230"/>
      <c r="VDB118" s="230"/>
      <c r="VDC118" s="230"/>
      <c r="VDD118" s="230"/>
      <c r="VDE118" s="230"/>
      <c r="VDF118" s="230"/>
      <c r="VDG118" s="230"/>
      <c r="VDH118" s="230"/>
      <c r="VDI118" s="230"/>
      <c r="VDJ118" s="230"/>
      <c r="VDK118" s="230"/>
      <c r="VDL118" s="230"/>
      <c r="VDM118" s="230"/>
      <c r="VDN118" s="230"/>
      <c r="VDO118" s="230"/>
      <c r="VDP118" s="230"/>
      <c r="VDQ118" s="230"/>
      <c r="VDR118" s="230"/>
      <c r="VDS118" s="230"/>
      <c r="VDT118" s="230"/>
      <c r="VDU118" s="230"/>
      <c r="VDV118" s="230"/>
      <c r="VDW118" s="230"/>
      <c r="VDX118" s="230"/>
      <c r="VDY118" s="230"/>
      <c r="VDZ118" s="230"/>
      <c r="VEA118" s="230"/>
      <c r="VEB118" s="230"/>
      <c r="VEC118" s="230"/>
      <c r="VED118" s="230"/>
      <c r="VEE118" s="230"/>
      <c r="VEF118" s="230"/>
      <c r="VEG118" s="230"/>
      <c r="VEH118" s="230"/>
      <c r="VEI118" s="230"/>
      <c r="VEJ118" s="230"/>
      <c r="VEK118" s="230"/>
      <c r="VEL118" s="230"/>
      <c r="VEM118" s="230"/>
      <c r="VEN118" s="230"/>
      <c r="VEO118" s="230"/>
      <c r="VEP118" s="230"/>
      <c r="VEQ118" s="230"/>
      <c r="VER118" s="230"/>
      <c r="VES118" s="230"/>
      <c r="VET118" s="230"/>
      <c r="VEU118" s="230"/>
      <c r="VEV118" s="230"/>
      <c r="VEW118" s="230"/>
      <c r="VEX118" s="230"/>
      <c r="VEY118" s="230"/>
      <c r="VEZ118" s="230"/>
      <c r="VFA118" s="230"/>
      <c r="VFB118" s="230"/>
      <c r="VFC118" s="230"/>
      <c r="VFD118" s="230"/>
      <c r="VFE118" s="230"/>
      <c r="VFF118" s="230"/>
      <c r="VFG118" s="230"/>
      <c r="VFH118" s="230"/>
      <c r="VFI118" s="230"/>
      <c r="VFJ118" s="230"/>
      <c r="VFK118" s="230"/>
      <c r="VFL118" s="230"/>
      <c r="VFM118" s="230"/>
      <c r="VFN118" s="230"/>
      <c r="VFO118" s="230"/>
      <c r="VFP118" s="230"/>
      <c r="VFQ118" s="230"/>
      <c r="VFR118" s="230"/>
      <c r="VFS118" s="230"/>
      <c r="VFT118" s="230"/>
      <c r="VFU118" s="230"/>
      <c r="VFV118" s="230"/>
      <c r="VFW118" s="230"/>
      <c r="VFX118" s="230"/>
      <c r="VFY118" s="230"/>
      <c r="VFZ118" s="230"/>
      <c r="VGA118" s="230"/>
      <c r="VGB118" s="230"/>
      <c r="VGC118" s="230"/>
      <c r="VGD118" s="230"/>
      <c r="VGE118" s="230"/>
      <c r="VGF118" s="230"/>
      <c r="VGG118" s="230"/>
      <c r="VGH118" s="230"/>
      <c r="VGI118" s="230"/>
      <c r="VGJ118" s="230"/>
      <c r="VGK118" s="230"/>
      <c r="VGL118" s="230"/>
      <c r="VGM118" s="230"/>
      <c r="VGN118" s="230"/>
      <c r="VGO118" s="230"/>
      <c r="VGP118" s="230"/>
      <c r="VGQ118" s="230"/>
      <c r="VGR118" s="230"/>
      <c r="VGS118" s="230"/>
      <c r="VGT118" s="230"/>
      <c r="VGU118" s="230"/>
      <c r="VGV118" s="230"/>
      <c r="VGW118" s="230"/>
      <c r="VGX118" s="230"/>
      <c r="VGY118" s="230"/>
      <c r="VGZ118" s="230"/>
      <c r="VHA118" s="230"/>
      <c r="VHB118" s="230"/>
      <c r="VHC118" s="230"/>
      <c r="VHD118" s="230"/>
      <c r="VHE118" s="230"/>
      <c r="VHF118" s="230"/>
      <c r="VHG118" s="230"/>
      <c r="VHH118" s="230"/>
      <c r="VHI118" s="230"/>
      <c r="VHJ118" s="230"/>
      <c r="VHK118" s="230"/>
      <c r="VHL118" s="230"/>
      <c r="VHM118" s="230"/>
      <c r="VHN118" s="230"/>
      <c r="VHO118" s="230"/>
      <c r="VHP118" s="230"/>
      <c r="VHQ118" s="230"/>
      <c r="VHR118" s="230"/>
      <c r="VHS118" s="230"/>
      <c r="VHT118" s="230"/>
      <c r="VHU118" s="230"/>
      <c r="VHV118" s="230"/>
      <c r="VHW118" s="230"/>
      <c r="VHX118" s="230"/>
      <c r="VHY118" s="230"/>
      <c r="VHZ118" s="230"/>
      <c r="VIA118" s="230"/>
      <c r="VIB118" s="230"/>
      <c r="VIC118" s="230"/>
      <c r="VID118" s="230"/>
      <c r="VIE118" s="230"/>
      <c r="VIF118" s="230"/>
      <c r="VIG118" s="230"/>
      <c r="VIH118" s="230"/>
      <c r="VII118" s="230"/>
      <c r="VIJ118" s="230"/>
      <c r="VIK118" s="230"/>
      <c r="VIL118" s="230"/>
      <c r="VIM118" s="230"/>
      <c r="VIN118" s="230"/>
      <c r="VIO118" s="230"/>
      <c r="VIP118" s="230"/>
      <c r="VIQ118" s="230"/>
      <c r="VIR118" s="230"/>
      <c r="VIS118" s="230"/>
      <c r="VIT118" s="230"/>
      <c r="VIU118" s="230"/>
      <c r="VIV118" s="230"/>
      <c r="VIW118" s="230"/>
      <c r="VIX118" s="230"/>
      <c r="VIY118" s="230"/>
      <c r="VIZ118" s="230"/>
      <c r="VJA118" s="230"/>
      <c r="VJB118" s="230"/>
      <c r="VJC118" s="230"/>
      <c r="VJD118" s="230"/>
      <c r="VJE118" s="230"/>
      <c r="VJF118" s="230"/>
      <c r="VJG118" s="230"/>
      <c r="VJH118" s="230"/>
      <c r="VJI118" s="230"/>
      <c r="VJJ118" s="230"/>
      <c r="VJK118" s="230"/>
      <c r="VJL118" s="230"/>
      <c r="VJM118" s="230"/>
      <c r="VJN118" s="230"/>
      <c r="VJO118" s="230"/>
      <c r="VJP118" s="230"/>
      <c r="VJQ118" s="230"/>
      <c r="VJR118" s="230"/>
      <c r="VJS118" s="230"/>
      <c r="VJT118" s="230"/>
      <c r="VJU118" s="230"/>
      <c r="VJV118" s="230"/>
      <c r="VJW118" s="230"/>
      <c r="VJX118" s="230"/>
      <c r="VJY118" s="230"/>
      <c r="VJZ118" s="230"/>
      <c r="VKA118" s="230"/>
      <c r="VKB118" s="230"/>
      <c r="VKC118" s="230"/>
      <c r="VKD118" s="230"/>
      <c r="VKE118" s="230"/>
      <c r="VKF118" s="230"/>
      <c r="VKG118" s="230"/>
      <c r="VKH118" s="230"/>
      <c r="VKI118" s="230"/>
      <c r="VKJ118" s="230"/>
      <c r="VKK118" s="230"/>
      <c r="VKL118" s="230"/>
      <c r="VKM118" s="230"/>
      <c r="VKN118" s="230"/>
      <c r="VKO118" s="230"/>
      <c r="VKP118" s="230"/>
      <c r="VKQ118" s="230"/>
      <c r="VKR118" s="230"/>
      <c r="VKS118" s="230"/>
      <c r="VKT118" s="230"/>
      <c r="VKU118" s="230"/>
      <c r="VKV118" s="230"/>
      <c r="VKW118" s="230"/>
      <c r="VKX118" s="230"/>
      <c r="VKY118" s="230"/>
      <c r="VKZ118" s="230"/>
      <c r="VLA118" s="230"/>
      <c r="VLB118" s="230"/>
      <c r="VLC118" s="230"/>
      <c r="VLD118" s="230"/>
      <c r="VLE118" s="230"/>
      <c r="VLF118" s="230"/>
      <c r="VLG118" s="230"/>
      <c r="VLH118" s="230"/>
      <c r="VLI118" s="230"/>
      <c r="VLJ118" s="230"/>
      <c r="VLK118" s="230"/>
      <c r="VLL118" s="230"/>
      <c r="VLM118" s="230"/>
      <c r="VLN118" s="230"/>
      <c r="VLO118" s="230"/>
      <c r="VLP118" s="230"/>
      <c r="VLQ118" s="230"/>
      <c r="VLR118" s="230"/>
      <c r="VLS118" s="230"/>
      <c r="VLT118" s="230"/>
      <c r="VLU118" s="230"/>
      <c r="VLV118" s="230"/>
      <c r="VLW118" s="230"/>
      <c r="VLX118" s="230"/>
      <c r="VLY118" s="230"/>
      <c r="VLZ118" s="230"/>
      <c r="VMA118" s="230"/>
      <c r="VMB118" s="230"/>
      <c r="VMC118" s="230"/>
      <c r="VMD118" s="230"/>
      <c r="VME118" s="230"/>
      <c r="VMF118" s="230"/>
      <c r="VMG118" s="230"/>
      <c r="VMH118" s="230"/>
      <c r="VMI118" s="230"/>
      <c r="VMJ118" s="230"/>
      <c r="VMK118" s="230"/>
      <c r="VML118" s="230"/>
      <c r="VMM118" s="230"/>
      <c r="VMN118" s="230"/>
      <c r="VMO118" s="230"/>
      <c r="VMP118" s="230"/>
      <c r="VMQ118" s="230"/>
      <c r="VMR118" s="230"/>
      <c r="VMS118" s="230"/>
      <c r="VMT118" s="230"/>
      <c r="VMU118" s="230"/>
      <c r="VMV118" s="230"/>
      <c r="VMW118" s="230"/>
      <c r="VMX118" s="230"/>
      <c r="VMY118" s="230"/>
      <c r="VMZ118" s="230"/>
      <c r="VNA118" s="230"/>
      <c r="VNB118" s="230"/>
      <c r="VNC118" s="230"/>
      <c r="VND118" s="230"/>
      <c r="VNE118" s="230"/>
      <c r="VNF118" s="230"/>
      <c r="VNG118" s="230"/>
      <c r="VNH118" s="230"/>
      <c r="VNI118" s="230"/>
      <c r="VNJ118" s="230"/>
      <c r="VNK118" s="230"/>
      <c r="VNL118" s="230"/>
      <c r="VNM118" s="230"/>
      <c r="VNN118" s="230"/>
      <c r="VNO118" s="230"/>
      <c r="VNP118" s="230"/>
      <c r="VNQ118" s="230"/>
      <c r="VNR118" s="230"/>
      <c r="VNS118" s="230"/>
      <c r="VNT118" s="230"/>
      <c r="VNU118" s="230"/>
      <c r="VNV118" s="230"/>
      <c r="VNW118" s="230"/>
      <c r="VNX118" s="230"/>
      <c r="VNY118" s="230"/>
      <c r="VNZ118" s="230"/>
      <c r="VOA118" s="230"/>
      <c r="VOB118" s="230"/>
      <c r="VOC118" s="230"/>
      <c r="VOD118" s="230"/>
      <c r="VOE118" s="230"/>
      <c r="VOF118" s="230"/>
      <c r="VOG118" s="230"/>
      <c r="VOH118" s="230"/>
      <c r="VOI118" s="230"/>
      <c r="VOJ118" s="230"/>
      <c r="VOK118" s="230"/>
      <c r="VOL118" s="230"/>
      <c r="VOM118" s="230"/>
      <c r="VON118" s="230"/>
      <c r="VOO118" s="230"/>
      <c r="VOP118" s="230"/>
      <c r="VOQ118" s="230"/>
      <c r="VOR118" s="230"/>
      <c r="VOS118" s="230"/>
      <c r="VOT118" s="230"/>
      <c r="VOU118" s="230"/>
      <c r="VOV118" s="230"/>
      <c r="VOW118" s="230"/>
      <c r="VOX118" s="230"/>
      <c r="VOY118" s="230"/>
      <c r="VOZ118" s="230"/>
      <c r="VPA118" s="230"/>
      <c r="VPB118" s="230"/>
      <c r="VPC118" s="230"/>
      <c r="VPD118" s="230"/>
      <c r="VPE118" s="230"/>
      <c r="VPF118" s="230"/>
      <c r="VPG118" s="230"/>
      <c r="VPH118" s="230"/>
      <c r="VPI118" s="230"/>
      <c r="VPJ118" s="230"/>
      <c r="VPK118" s="230"/>
      <c r="VPL118" s="230"/>
      <c r="VPM118" s="230"/>
      <c r="VPN118" s="230"/>
      <c r="VPO118" s="230"/>
      <c r="VPP118" s="230"/>
      <c r="VPQ118" s="230"/>
      <c r="VPR118" s="230"/>
      <c r="VPS118" s="230"/>
      <c r="VPT118" s="230"/>
      <c r="VPU118" s="230"/>
      <c r="VPV118" s="230"/>
      <c r="VPW118" s="230"/>
      <c r="VPX118" s="230"/>
      <c r="VPY118" s="230"/>
      <c r="VPZ118" s="230"/>
      <c r="VQA118" s="230"/>
      <c r="VQB118" s="230"/>
      <c r="VQC118" s="230"/>
      <c r="VQD118" s="230"/>
      <c r="VQE118" s="230"/>
      <c r="VQF118" s="230"/>
      <c r="VQG118" s="230"/>
      <c r="VQH118" s="230"/>
      <c r="VQI118" s="230"/>
      <c r="VQJ118" s="230"/>
      <c r="VQK118" s="230"/>
      <c r="VQL118" s="230"/>
      <c r="VQM118" s="230"/>
      <c r="VQN118" s="230"/>
      <c r="VQO118" s="230"/>
      <c r="VQP118" s="230"/>
      <c r="VQQ118" s="230"/>
      <c r="VQR118" s="230"/>
      <c r="VQS118" s="230"/>
      <c r="VQT118" s="230"/>
      <c r="VQU118" s="230"/>
      <c r="VQV118" s="230"/>
      <c r="VQW118" s="230"/>
      <c r="VQX118" s="230"/>
      <c r="VQY118" s="230"/>
      <c r="VQZ118" s="230"/>
      <c r="VRA118" s="230"/>
      <c r="VRB118" s="230"/>
      <c r="VRC118" s="230"/>
      <c r="VRD118" s="230"/>
      <c r="VRE118" s="230"/>
      <c r="VRF118" s="230"/>
      <c r="VRG118" s="230"/>
      <c r="VRH118" s="230"/>
      <c r="VRI118" s="230"/>
      <c r="VRJ118" s="230"/>
      <c r="VRK118" s="230"/>
      <c r="VRL118" s="230"/>
      <c r="VRM118" s="230"/>
      <c r="VRN118" s="230"/>
      <c r="VRO118" s="230"/>
      <c r="VRP118" s="230"/>
      <c r="VRQ118" s="230"/>
      <c r="VRR118" s="230"/>
      <c r="VRS118" s="230"/>
      <c r="VRT118" s="230"/>
      <c r="VRU118" s="230"/>
      <c r="VRV118" s="230"/>
      <c r="VRW118" s="230"/>
      <c r="VRX118" s="230"/>
      <c r="VRY118" s="230"/>
      <c r="VRZ118" s="230"/>
      <c r="VSA118" s="230"/>
      <c r="VSB118" s="230"/>
      <c r="VSC118" s="230"/>
      <c r="VSD118" s="230"/>
      <c r="VSE118" s="230"/>
      <c r="VSF118" s="230"/>
      <c r="VSG118" s="230"/>
      <c r="VSH118" s="230"/>
      <c r="VSI118" s="230"/>
      <c r="VSJ118" s="230"/>
      <c r="VSK118" s="230"/>
      <c r="VSL118" s="230"/>
      <c r="VSM118" s="230"/>
      <c r="VSN118" s="230"/>
      <c r="VSO118" s="230"/>
      <c r="VSP118" s="230"/>
      <c r="VSQ118" s="230"/>
      <c r="VSR118" s="230"/>
      <c r="VSS118" s="230"/>
      <c r="VST118" s="230"/>
      <c r="VSU118" s="230"/>
      <c r="VSV118" s="230"/>
      <c r="VSW118" s="230"/>
      <c r="VSX118" s="230"/>
      <c r="VSY118" s="230"/>
      <c r="VSZ118" s="230"/>
      <c r="VTA118" s="230"/>
      <c r="VTB118" s="230"/>
      <c r="VTC118" s="230"/>
      <c r="VTD118" s="230"/>
      <c r="VTE118" s="230"/>
      <c r="VTF118" s="230"/>
      <c r="VTG118" s="230"/>
      <c r="VTH118" s="230"/>
      <c r="VTI118" s="230"/>
      <c r="VTJ118" s="230"/>
      <c r="VTK118" s="230"/>
      <c r="VTL118" s="230"/>
      <c r="VTM118" s="230"/>
      <c r="VTN118" s="230"/>
      <c r="VTO118" s="230"/>
      <c r="VTP118" s="230"/>
      <c r="VTQ118" s="230"/>
      <c r="VTR118" s="230"/>
      <c r="VTS118" s="230"/>
      <c r="VTT118" s="230"/>
      <c r="VTU118" s="230"/>
      <c r="VTV118" s="230"/>
      <c r="VTW118" s="230"/>
      <c r="VTX118" s="230"/>
      <c r="VTY118" s="230"/>
      <c r="VTZ118" s="230"/>
      <c r="VUA118" s="230"/>
      <c r="VUB118" s="230"/>
      <c r="VUC118" s="230"/>
      <c r="VUD118" s="230"/>
      <c r="VUE118" s="230"/>
      <c r="VUF118" s="230"/>
      <c r="VUG118" s="230"/>
      <c r="VUH118" s="230"/>
      <c r="VUI118" s="230"/>
      <c r="VUJ118" s="230"/>
      <c r="VUK118" s="230"/>
      <c r="VUL118" s="230"/>
      <c r="VUM118" s="230"/>
      <c r="VUN118" s="230"/>
      <c r="VUO118" s="230"/>
      <c r="VUP118" s="230"/>
      <c r="VUQ118" s="230"/>
      <c r="VUR118" s="230"/>
      <c r="VUS118" s="230"/>
      <c r="VUT118" s="230"/>
      <c r="VUU118" s="230"/>
      <c r="VUV118" s="230"/>
      <c r="VUW118" s="230"/>
      <c r="VUX118" s="230"/>
      <c r="VUY118" s="230"/>
      <c r="VUZ118" s="230"/>
      <c r="VVA118" s="230"/>
      <c r="VVB118" s="230"/>
      <c r="VVC118" s="230"/>
      <c r="VVD118" s="230"/>
      <c r="VVE118" s="230"/>
      <c r="VVF118" s="230"/>
      <c r="VVG118" s="230"/>
      <c r="VVH118" s="230"/>
      <c r="VVI118" s="230"/>
      <c r="VVJ118" s="230"/>
      <c r="VVK118" s="230"/>
      <c r="VVL118" s="230"/>
      <c r="VVM118" s="230"/>
      <c r="VVN118" s="230"/>
      <c r="VVO118" s="230"/>
      <c r="VVP118" s="230"/>
      <c r="VVQ118" s="230"/>
      <c r="VVR118" s="230"/>
      <c r="VVS118" s="230"/>
      <c r="VVT118" s="230"/>
      <c r="VVU118" s="230"/>
      <c r="VVV118" s="230"/>
      <c r="VVW118" s="230"/>
      <c r="VVX118" s="230"/>
      <c r="VVY118" s="230"/>
      <c r="VVZ118" s="230"/>
      <c r="VWA118" s="230"/>
      <c r="VWB118" s="230"/>
      <c r="VWC118" s="230"/>
      <c r="VWD118" s="230"/>
      <c r="VWE118" s="230"/>
      <c r="VWF118" s="230"/>
      <c r="VWG118" s="230"/>
      <c r="VWH118" s="230"/>
      <c r="VWI118" s="230"/>
      <c r="VWJ118" s="230"/>
      <c r="VWK118" s="230"/>
      <c r="VWL118" s="230"/>
      <c r="VWM118" s="230"/>
      <c r="VWN118" s="230"/>
      <c r="VWO118" s="230"/>
      <c r="VWP118" s="230"/>
      <c r="VWQ118" s="230"/>
      <c r="VWR118" s="230"/>
      <c r="VWS118" s="230"/>
      <c r="VWT118" s="230"/>
      <c r="VWU118" s="230"/>
      <c r="VWV118" s="230"/>
      <c r="VWW118" s="230"/>
      <c r="VWX118" s="230"/>
      <c r="VWY118" s="230"/>
      <c r="VWZ118" s="230"/>
      <c r="VXA118" s="230"/>
      <c r="VXB118" s="230"/>
      <c r="VXC118" s="230"/>
      <c r="VXD118" s="230"/>
      <c r="VXE118" s="230"/>
      <c r="VXF118" s="230"/>
      <c r="VXG118" s="230"/>
      <c r="VXH118" s="230"/>
      <c r="VXI118" s="230"/>
      <c r="VXJ118" s="230"/>
      <c r="VXK118" s="230"/>
      <c r="VXL118" s="230"/>
      <c r="VXM118" s="230"/>
      <c r="VXN118" s="230"/>
      <c r="VXO118" s="230"/>
      <c r="VXP118" s="230"/>
      <c r="VXQ118" s="230"/>
      <c r="VXR118" s="230"/>
      <c r="VXS118" s="230"/>
      <c r="VXT118" s="230"/>
      <c r="VXU118" s="230"/>
      <c r="VXV118" s="230"/>
      <c r="VXW118" s="230"/>
      <c r="VXX118" s="230"/>
      <c r="VXY118" s="230"/>
      <c r="VXZ118" s="230"/>
      <c r="VYA118" s="230"/>
      <c r="VYB118" s="230"/>
      <c r="VYC118" s="230"/>
      <c r="VYD118" s="230"/>
      <c r="VYE118" s="230"/>
      <c r="VYF118" s="230"/>
      <c r="VYG118" s="230"/>
      <c r="VYH118" s="230"/>
      <c r="VYI118" s="230"/>
      <c r="VYJ118" s="230"/>
      <c r="VYK118" s="230"/>
      <c r="VYL118" s="230"/>
      <c r="VYM118" s="230"/>
      <c r="VYN118" s="230"/>
      <c r="VYO118" s="230"/>
      <c r="VYP118" s="230"/>
      <c r="VYQ118" s="230"/>
      <c r="VYR118" s="230"/>
      <c r="VYS118" s="230"/>
      <c r="VYT118" s="230"/>
      <c r="VYU118" s="230"/>
      <c r="VYV118" s="230"/>
      <c r="VYW118" s="230"/>
      <c r="VYX118" s="230"/>
      <c r="VYY118" s="230"/>
      <c r="VYZ118" s="230"/>
      <c r="VZA118" s="230"/>
      <c r="VZB118" s="230"/>
      <c r="VZC118" s="230"/>
      <c r="VZD118" s="230"/>
      <c r="VZE118" s="230"/>
      <c r="VZF118" s="230"/>
      <c r="VZG118" s="230"/>
      <c r="VZH118" s="230"/>
      <c r="VZI118" s="230"/>
      <c r="VZJ118" s="230"/>
      <c r="VZK118" s="230"/>
      <c r="VZL118" s="230"/>
      <c r="VZM118" s="230"/>
      <c r="VZN118" s="230"/>
      <c r="VZO118" s="230"/>
      <c r="VZP118" s="230"/>
      <c r="VZQ118" s="230"/>
      <c r="VZR118" s="230"/>
      <c r="VZS118" s="230"/>
      <c r="VZT118" s="230"/>
      <c r="VZU118" s="230"/>
      <c r="VZV118" s="230"/>
      <c r="VZW118" s="230"/>
      <c r="VZX118" s="230"/>
      <c r="VZY118" s="230"/>
      <c r="VZZ118" s="230"/>
      <c r="WAA118" s="230"/>
      <c r="WAB118" s="230"/>
      <c r="WAC118" s="230"/>
      <c r="WAD118" s="230"/>
      <c r="WAE118" s="230"/>
      <c r="WAF118" s="230"/>
      <c r="WAG118" s="230"/>
      <c r="WAH118" s="230"/>
      <c r="WAI118" s="230"/>
      <c r="WAJ118" s="230"/>
      <c r="WAK118" s="230"/>
      <c r="WAL118" s="230"/>
      <c r="WAM118" s="230"/>
      <c r="WAN118" s="230"/>
      <c r="WAO118" s="230"/>
      <c r="WAP118" s="230"/>
      <c r="WAQ118" s="230"/>
      <c r="WAR118" s="230"/>
      <c r="WAS118" s="230"/>
      <c r="WAT118" s="230"/>
      <c r="WAU118" s="230"/>
      <c r="WAV118" s="230"/>
      <c r="WAW118" s="230"/>
      <c r="WAX118" s="230"/>
      <c r="WAY118" s="230"/>
      <c r="WAZ118" s="230"/>
      <c r="WBA118" s="230"/>
      <c r="WBB118" s="230"/>
      <c r="WBC118" s="230"/>
      <c r="WBD118" s="230"/>
      <c r="WBE118" s="230"/>
      <c r="WBF118" s="230"/>
      <c r="WBG118" s="230"/>
      <c r="WBH118" s="230"/>
      <c r="WBI118" s="230"/>
      <c r="WBJ118" s="230"/>
      <c r="WBK118" s="230"/>
      <c r="WBL118" s="230"/>
      <c r="WBM118" s="230"/>
      <c r="WBN118" s="230"/>
      <c r="WBO118" s="230"/>
      <c r="WBP118" s="230"/>
      <c r="WBQ118" s="230"/>
      <c r="WBR118" s="230"/>
      <c r="WBS118" s="230"/>
      <c r="WBT118" s="230"/>
      <c r="WBU118" s="230"/>
      <c r="WBV118" s="230"/>
      <c r="WBW118" s="230"/>
      <c r="WBX118" s="230"/>
      <c r="WBY118" s="230"/>
      <c r="WBZ118" s="230"/>
      <c r="WCA118" s="230"/>
      <c r="WCB118" s="230"/>
      <c r="WCC118" s="230"/>
      <c r="WCD118" s="230"/>
      <c r="WCE118" s="230"/>
      <c r="WCF118" s="230"/>
      <c r="WCG118" s="230"/>
      <c r="WCH118" s="230"/>
      <c r="WCI118" s="230"/>
      <c r="WCJ118" s="230"/>
      <c r="WCK118" s="230"/>
      <c r="WCL118" s="230"/>
      <c r="WCM118" s="230"/>
      <c r="WCN118" s="230"/>
      <c r="WCO118" s="230"/>
      <c r="WCP118" s="230"/>
      <c r="WCQ118" s="230"/>
      <c r="WCR118" s="230"/>
      <c r="WCS118" s="230"/>
      <c r="WCT118" s="230"/>
      <c r="WCU118" s="230"/>
      <c r="WCV118" s="230"/>
      <c r="WCW118" s="230"/>
      <c r="WCX118" s="230"/>
      <c r="WCY118" s="230"/>
      <c r="WCZ118" s="230"/>
      <c r="WDA118" s="230"/>
      <c r="WDB118" s="230"/>
      <c r="WDC118" s="230"/>
      <c r="WDD118" s="230"/>
      <c r="WDE118" s="230"/>
      <c r="WDF118" s="230"/>
      <c r="WDG118" s="230"/>
      <c r="WDH118" s="230"/>
      <c r="WDI118" s="230"/>
      <c r="WDJ118" s="230"/>
      <c r="WDK118" s="230"/>
      <c r="WDL118" s="230"/>
      <c r="WDM118" s="230"/>
      <c r="WDN118" s="230"/>
      <c r="WDO118" s="230"/>
      <c r="WDP118" s="230"/>
      <c r="WDQ118" s="230"/>
      <c r="WDR118" s="230"/>
      <c r="WDS118" s="230"/>
      <c r="WDT118" s="230"/>
      <c r="WDU118" s="230"/>
      <c r="WDV118" s="230"/>
      <c r="WDW118" s="230"/>
      <c r="WDX118" s="230"/>
      <c r="WDY118" s="230"/>
      <c r="WDZ118" s="230"/>
      <c r="WEA118" s="230"/>
      <c r="WEB118" s="230"/>
      <c r="WEC118" s="230"/>
      <c r="WED118" s="230"/>
      <c r="WEE118" s="230"/>
      <c r="WEF118" s="230"/>
      <c r="WEG118" s="230"/>
      <c r="WEH118" s="230"/>
      <c r="WEI118" s="230"/>
      <c r="WEJ118" s="230"/>
      <c r="WEK118" s="230"/>
      <c r="WEL118" s="230"/>
      <c r="WEM118" s="230"/>
      <c r="WEN118" s="230"/>
      <c r="WEO118" s="230"/>
      <c r="WEP118" s="230"/>
      <c r="WEQ118" s="230"/>
      <c r="WER118" s="230"/>
      <c r="WES118" s="230"/>
      <c r="WET118" s="230"/>
      <c r="WEU118" s="230"/>
      <c r="WEV118" s="230"/>
      <c r="WEW118" s="230"/>
      <c r="WEX118" s="230"/>
      <c r="WEY118" s="230"/>
      <c r="WEZ118" s="230"/>
      <c r="WFA118" s="230"/>
      <c r="WFB118" s="230"/>
      <c r="WFC118" s="230"/>
      <c r="WFD118" s="230"/>
      <c r="WFE118" s="230"/>
      <c r="WFF118" s="230"/>
      <c r="WFG118" s="230"/>
      <c r="WFH118" s="230"/>
      <c r="WFI118" s="230"/>
      <c r="WFJ118" s="230"/>
      <c r="WFK118" s="230"/>
      <c r="WFL118" s="230"/>
      <c r="WFM118" s="230"/>
      <c r="WFN118" s="230"/>
      <c r="WFO118" s="230"/>
      <c r="WFP118" s="230"/>
      <c r="WFQ118" s="230"/>
      <c r="WFR118" s="230"/>
      <c r="WFS118" s="230"/>
      <c r="WFT118" s="230"/>
      <c r="WFU118" s="230"/>
      <c r="WFV118" s="230"/>
      <c r="WFW118" s="230"/>
      <c r="WFX118" s="230"/>
      <c r="WFY118" s="230"/>
      <c r="WFZ118" s="230"/>
      <c r="WGA118" s="230"/>
      <c r="WGB118" s="230"/>
      <c r="WGC118" s="230"/>
      <c r="WGD118" s="230"/>
      <c r="WGE118" s="230"/>
      <c r="WGF118" s="230"/>
      <c r="WGG118" s="230"/>
      <c r="WGH118" s="230"/>
      <c r="WGI118" s="230"/>
      <c r="WGJ118" s="230"/>
      <c r="WGK118" s="230"/>
      <c r="WGL118" s="230"/>
      <c r="WGM118" s="230"/>
      <c r="WGN118" s="230"/>
      <c r="WGO118" s="230"/>
      <c r="WGP118" s="230"/>
      <c r="WGQ118" s="230"/>
      <c r="WGR118" s="230"/>
      <c r="WGS118" s="230"/>
      <c r="WGT118" s="230"/>
      <c r="WGU118" s="230"/>
      <c r="WGV118" s="230"/>
      <c r="WGW118" s="230"/>
      <c r="WGX118" s="230"/>
      <c r="WGY118" s="230"/>
      <c r="WGZ118" s="230"/>
      <c r="WHA118" s="230"/>
      <c r="WHB118" s="230"/>
      <c r="WHC118" s="230"/>
      <c r="WHD118" s="230"/>
      <c r="WHE118" s="230"/>
      <c r="WHF118" s="230"/>
      <c r="WHG118" s="230"/>
      <c r="WHH118" s="230"/>
      <c r="WHI118" s="230"/>
      <c r="WHJ118" s="230"/>
      <c r="WHK118" s="230"/>
      <c r="WHL118" s="230"/>
      <c r="WHM118" s="230"/>
      <c r="WHN118" s="230"/>
      <c r="WHO118" s="230"/>
      <c r="WHP118" s="230"/>
      <c r="WHQ118" s="230"/>
      <c r="WHR118" s="230"/>
      <c r="WHS118" s="230"/>
      <c r="WHT118" s="230"/>
      <c r="WHU118" s="230"/>
      <c r="WHV118" s="230"/>
      <c r="WHW118" s="230"/>
      <c r="WHX118" s="230"/>
      <c r="WHY118" s="230"/>
      <c r="WHZ118" s="230"/>
      <c r="WIA118" s="230"/>
      <c r="WIB118" s="230"/>
      <c r="WIC118" s="230"/>
      <c r="WID118" s="230"/>
      <c r="WIE118" s="230"/>
      <c r="WIF118" s="230"/>
      <c r="WIG118" s="230"/>
      <c r="WIH118" s="230"/>
      <c r="WII118" s="230"/>
      <c r="WIJ118" s="230"/>
      <c r="WIK118" s="230"/>
      <c r="WIL118" s="230"/>
      <c r="WIM118" s="230"/>
      <c r="WIN118" s="230"/>
      <c r="WIO118" s="230"/>
      <c r="WIP118" s="230"/>
      <c r="WIQ118" s="230"/>
      <c r="WIR118" s="230"/>
      <c r="WIS118" s="230"/>
      <c r="WIT118" s="230"/>
      <c r="WIU118" s="230"/>
      <c r="WIV118" s="230"/>
      <c r="WIW118" s="230"/>
      <c r="WIX118" s="230"/>
      <c r="WIY118" s="230"/>
      <c r="WIZ118" s="230"/>
      <c r="WJA118" s="230"/>
      <c r="WJB118" s="230"/>
      <c r="WJC118" s="230"/>
      <c r="WJD118" s="230"/>
      <c r="WJE118" s="230"/>
      <c r="WJF118" s="230"/>
      <c r="WJG118" s="230"/>
      <c r="WJH118" s="230"/>
      <c r="WJI118" s="230"/>
      <c r="WJJ118" s="230"/>
      <c r="WJK118" s="230"/>
      <c r="WJL118" s="230"/>
      <c r="WJM118" s="230"/>
      <c r="WJN118" s="230"/>
      <c r="WJO118" s="230"/>
      <c r="WJP118" s="230"/>
      <c r="WJQ118" s="230"/>
      <c r="WJR118" s="230"/>
      <c r="WJS118" s="230"/>
      <c r="WJT118" s="230"/>
      <c r="WJU118" s="230"/>
      <c r="WJV118" s="230"/>
      <c r="WJW118" s="230"/>
      <c r="WJX118" s="230"/>
      <c r="WJY118" s="230"/>
      <c r="WJZ118" s="230"/>
      <c r="WKA118" s="230"/>
      <c r="WKB118" s="230"/>
      <c r="WKC118" s="230"/>
      <c r="WKD118" s="230"/>
      <c r="WKE118" s="230"/>
      <c r="WKF118" s="230"/>
      <c r="WKG118" s="230"/>
      <c r="WKH118" s="230"/>
      <c r="WKI118" s="230"/>
      <c r="WKJ118" s="230"/>
      <c r="WKK118" s="230"/>
      <c r="WKL118" s="230"/>
      <c r="WKM118" s="230"/>
      <c r="WKN118" s="230"/>
      <c r="WKO118" s="230"/>
      <c r="WKP118" s="230"/>
      <c r="WKQ118" s="230"/>
      <c r="WKR118" s="230"/>
      <c r="WKS118" s="230"/>
      <c r="WKT118" s="230"/>
      <c r="WKU118" s="230"/>
      <c r="WKV118" s="230"/>
      <c r="WKW118" s="230"/>
      <c r="WKX118" s="230"/>
      <c r="WKY118" s="230"/>
      <c r="WKZ118" s="230"/>
      <c r="WLA118" s="230"/>
      <c r="WLB118" s="230"/>
      <c r="WLC118" s="230"/>
      <c r="WLD118" s="230"/>
      <c r="WLE118" s="230"/>
      <c r="WLF118" s="230"/>
      <c r="WLG118" s="230"/>
      <c r="WLH118" s="230"/>
      <c r="WLI118" s="230"/>
      <c r="WLJ118" s="230"/>
      <c r="WLK118" s="230"/>
      <c r="WLL118" s="230"/>
      <c r="WLM118" s="230"/>
      <c r="WLN118" s="230"/>
      <c r="WLO118" s="230"/>
      <c r="WLP118" s="230"/>
      <c r="WLQ118" s="230"/>
      <c r="WLR118" s="230"/>
      <c r="WLS118" s="230"/>
      <c r="WLT118" s="230"/>
      <c r="WLU118" s="230"/>
      <c r="WLV118" s="230"/>
      <c r="WLW118" s="230"/>
      <c r="WLX118" s="230"/>
      <c r="WLY118" s="230"/>
      <c r="WLZ118" s="230"/>
      <c r="WMA118" s="230"/>
      <c r="WMB118" s="230"/>
      <c r="WMC118" s="230"/>
      <c r="WMD118" s="230"/>
      <c r="WME118" s="230"/>
      <c r="WMF118" s="230"/>
      <c r="WMG118" s="230"/>
      <c r="WMH118" s="230"/>
      <c r="WMI118" s="230"/>
      <c r="WMJ118" s="230"/>
      <c r="WMK118" s="230"/>
      <c r="WML118" s="230"/>
      <c r="WMM118" s="230"/>
      <c r="WMN118" s="230"/>
      <c r="WMO118" s="230"/>
      <c r="WMP118" s="230"/>
      <c r="WMQ118" s="230"/>
      <c r="WMR118" s="230"/>
      <c r="WMS118" s="230"/>
      <c r="WMT118" s="230"/>
      <c r="WMU118" s="230"/>
      <c r="WMV118" s="230"/>
      <c r="WMW118" s="230"/>
      <c r="WMX118" s="230"/>
      <c r="WMY118" s="230"/>
      <c r="WMZ118" s="230"/>
      <c r="WNA118" s="230"/>
      <c r="WNB118" s="230"/>
      <c r="WNC118" s="230"/>
      <c r="WND118" s="230"/>
      <c r="WNE118" s="230"/>
      <c r="WNF118" s="230"/>
      <c r="WNG118" s="230"/>
      <c r="WNH118" s="230"/>
      <c r="WNI118" s="230"/>
      <c r="WNJ118" s="230"/>
      <c r="WNK118" s="230"/>
      <c r="WNL118" s="230"/>
      <c r="WNM118" s="230"/>
      <c r="WNN118" s="230"/>
      <c r="WNO118" s="230"/>
      <c r="WNP118" s="230"/>
      <c r="WNQ118" s="230"/>
      <c r="WNR118" s="230"/>
      <c r="WNS118" s="230"/>
      <c r="WNT118" s="230"/>
      <c r="WNU118" s="230"/>
      <c r="WNV118" s="230"/>
      <c r="WNW118" s="230"/>
      <c r="WNX118" s="230"/>
      <c r="WNY118" s="230"/>
      <c r="WNZ118" s="230"/>
      <c r="WOA118" s="230"/>
      <c r="WOB118" s="230"/>
      <c r="WOC118" s="230"/>
      <c r="WOD118" s="230"/>
      <c r="WOE118" s="230"/>
      <c r="WOF118" s="230"/>
      <c r="WOG118" s="230"/>
      <c r="WOH118" s="230"/>
      <c r="WOI118" s="230"/>
      <c r="WOJ118" s="230"/>
      <c r="WOK118" s="230"/>
      <c r="WOL118" s="230"/>
      <c r="WOM118" s="230"/>
      <c r="WON118" s="230"/>
      <c r="WOO118" s="230"/>
      <c r="WOP118" s="230"/>
      <c r="WOQ118" s="230"/>
      <c r="WOR118" s="230"/>
      <c r="WOS118" s="230"/>
      <c r="WOT118" s="230"/>
      <c r="WOU118" s="230"/>
      <c r="WOV118" s="230"/>
      <c r="WOW118" s="230"/>
      <c r="WOX118" s="230"/>
      <c r="WOY118" s="230"/>
      <c r="WOZ118" s="230"/>
      <c r="WPA118" s="230"/>
      <c r="WPB118" s="230"/>
      <c r="WPC118" s="230"/>
      <c r="WPD118" s="230"/>
      <c r="WPE118" s="230"/>
      <c r="WPF118" s="230"/>
      <c r="WPG118" s="230"/>
      <c r="WPH118" s="230"/>
      <c r="WPI118" s="230"/>
      <c r="WPJ118" s="230"/>
      <c r="WPK118" s="230"/>
      <c r="WPL118" s="230"/>
      <c r="WPM118" s="230"/>
      <c r="WPN118" s="230"/>
      <c r="WPO118" s="230"/>
      <c r="WPP118" s="230"/>
      <c r="WPQ118" s="230"/>
      <c r="WPR118" s="230"/>
      <c r="WPS118" s="230"/>
      <c r="WPT118" s="230"/>
      <c r="WPU118" s="230"/>
      <c r="WPV118" s="230"/>
      <c r="WPW118" s="230"/>
      <c r="WPX118" s="230"/>
      <c r="WPY118" s="230"/>
      <c r="WPZ118" s="230"/>
      <c r="WQA118" s="230"/>
      <c r="WQB118" s="230"/>
      <c r="WQC118" s="230"/>
      <c r="WQD118" s="230"/>
      <c r="WQE118" s="230"/>
      <c r="WQF118" s="230"/>
      <c r="WQG118" s="230"/>
      <c r="WQH118" s="230"/>
      <c r="WQI118" s="230"/>
      <c r="WQJ118" s="230"/>
      <c r="WQK118" s="230"/>
      <c r="WQL118" s="230"/>
      <c r="WQM118" s="230"/>
      <c r="WQN118" s="230"/>
      <c r="WQO118" s="230"/>
      <c r="WQP118" s="230"/>
      <c r="WQQ118" s="230"/>
      <c r="WQR118" s="230"/>
      <c r="WQS118" s="230"/>
      <c r="WQT118" s="230"/>
      <c r="WQU118" s="230"/>
      <c r="WQV118" s="230"/>
      <c r="WQW118" s="230"/>
      <c r="WQX118" s="230"/>
      <c r="WQY118" s="230"/>
      <c r="WQZ118" s="230"/>
      <c r="WRA118" s="230"/>
      <c r="WRB118" s="230"/>
      <c r="WRC118" s="230"/>
      <c r="WRD118" s="230"/>
      <c r="WRE118" s="230"/>
      <c r="WRF118" s="230"/>
      <c r="WRG118" s="230"/>
      <c r="WRH118" s="230"/>
      <c r="WRI118" s="230"/>
      <c r="WRJ118" s="230"/>
      <c r="WRK118" s="230"/>
      <c r="WRL118" s="230"/>
      <c r="WRM118" s="230"/>
      <c r="WRN118" s="230"/>
      <c r="WRO118" s="230"/>
      <c r="WRP118" s="230"/>
      <c r="WRQ118" s="230"/>
      <c r="WRR118" s="230"/>
      <c r="WRS118" s="230"/>
      <c r="WRT118" s="230"/>
      <c r="WRU118" s="230"/>
      <c r="WRV118" s="230"/>
      <c r="WRW118" s="230"/>
      <c r="WRX118" s="230"/>
      <c r="WRY118" s="230"/>
      <c r="WRZ118" s="230"/>
      <c r="WSA118" s="230"/>
      <c r="WSB118" s="230"/>
      <c r="WSC118" s="230"/>
      <c r="WSD118" s="230"/>
      <c r="WSE118" s="230"/>
      <c r="WSF118" s="230"/>
      <c r="WSG118" s="230"/>
      <c r="WSH118" s="230"/>
      <c r="WSI118" s="230"/>
      <c r="WSJ118" s="230"/>
      <c r="WSK118" s="230"/>
      <c r="WSL118" s="230"/>
      <c r="WSM118" s="230"/>
      <c r="WSN118" s="230"/>
      <c r="WSO118" s="230"/>
      <c r="WSP118" s="230"/>
      <c r="WSQ118" s="230"/>
      <c r="WSR118" s="230"/>
      <c r="WSS118" s="230"/>
      <c r="WST118" s="230"/>
      <c r="WSU118" s="230"/>
      <c r="WSV118" s="230"/>
      <c r="WSW118" s="230"/>
      <c r="WSX118" s="230"/>
      <c r="WSY118" s="230"/>
      <c r="WSZ118" s="230"/>
      <c r="WTA118" s="230"/>
      <c r="WTB118" s="230"/>
      <c r="WTC118" s="230"/>
      <c r="WTD118" s="230"/>
      <c r="WTE118" s="230"/>
      <c r="WTF118" s="230"/>
      <c r="WTG118" s="230"/>
      <c r="WTH118" s="230"/>
      <c r="WTI118" s="230"/>
      <c r="WTJ118" s="230"/>
      <c r="WTK118" s="230"/>
      <c r="WTL118" s="230"/>
      <c r="WTM118" s="230"/>
      <c r="WTN118" s="230"/>
      <c r="WTO118" s="230"/>
      <c r="WTP118" s="230"/>
      <c r="WTQ118" s="230"/>
      <c r="WTR118" s="230"/>
      <c r="WTS118" s="230"/>
      <c r="WTT118" s="230"/>
      <c r="WTU118" s="230"/>
      <c r="WTV118" s="230"/>
      <c r="WTW118" s="230"/>
      <c r="WTX118" s="230"/>
      <c r="WTY118" s="230"/>
      <c r="WTZ118" s="230"/>
      <c r="WUA118" s="230"/>
      <c r="WUB118" s="230"/>
      <c r="WUC118" s="230"/>
      <c r="WUD118" s="230"/>
      <c r="WUE118" s="230"/>
      <c r="WUF118" s="230"/>
      <c r="WUG118" s="230"/>
      <c r="WUH118" s="230"/>
      <c r="WUI118" s="230"/>
      <c r="WUJ118" s="230"/>
      <c r="WUK118" s="230"/>
      <c r="WUL118" s="230"/>
      <c r="WUM118" s="230"/>
      <c r="WUN118" s="230"/>
      <c r="WUO118" s="230"/>
      <c r="WUP118" s="230"/>
      <c r="WUQ118" s="230"/>
      <c r="WUR118" s="230"/>
      <c r="WUS118" s="230"/>
      <c r="WUT118" s="230"/>
      <c r="WUU118" s="230"/>
      <c r="WUV118" s="230"/>
      <c r="WUW118" s="230"/>
      <c r="WUX118" s="230"/>
      <c r="WUY118" s="230"/>
      <c r="WUZ118" s="230"/>
      <c r="WVA118" s="230"/>
      <c r="WVB118" s="230"/>
      <c r="WVC118" s="230"/>
      <c r="WVD118" s="230"/>
      <c r="WVE118" s="230"/>
      <c r="WVF118" s="230"/>
      <c r="WVG118" s="230"/>
      <c r="WVH118" s="230"/>
      <c r="WVI118" s="230"/>
      <c r="WVJ118" s="230"/>
      <c r="WVK118" s="230"/>
      <c r="WVL118" s="230"/>
      <c r="WVM118" s="230"/>
      <c r="WVN118" s="230"/>
      <c r="WVO118" s="230"/>
      <c r="WVP118" s="230"/>
      <c r="WVQ118" s="230"/>
      <c r="WVR118" s="230"/>
      <c r="WVS118" s="230"/>
      <c r="WVT118" s="230"/>
      <c r="WVU118" s="230"/>
      <c r="WVV118" s="230"/>
      <c r="WVW118" s="230"/>
      <c r="WVX118" s="230"/>
      <c r="WVY118" s="230"/>
      <c r="WVZ118" s="230"/>
      <c r="WWA118" s="230"/>
      <c r="WWB118" s="230"/>
      <c r="WWC118" s="230"/>
      <c r="WWD118" s="230"/>
      <c r="WWE118" s="230"/>
      <c r="WWF118" s="230"/>
      <c r="WWG118" s="230"/>
      <c r="WWH118" s="230"/>
      <c r="WWI118" s="230"/>
      <c r="WWJ118" s="230"/>
      <c r="WWK118" s="230"/>
      <c r="WWL118" s="230"/>
      <c r="WWM118" s="230"/>
      <c r="WWN118" s="230"/>
      <c r="WWO118" s="230"/>
      <c r="WWP118" s="230"/>
      <c r="WWQ118" s="230"/>
      <c r="WWR118" s="230"/>
      <c r="WWS118" s="230"/>
      <c r="WWT118" s="230"/>
      <c r="WWU118" s="230"/>
      <c r="WWV118" s="230"/>
      <c r="WWW118" s="230"/>
      <c r="WWX118" s="230"/>
      <c r="WWY118" s="230"/>
      <c r="WWZ118" s="230"/>
      <c r="WXA118" s="230"/>
      <c r="WXB118" s="230"/>
      <c r="WXC118" s="230"/>
      <c r="WXD118" s="230"/>
      <c r="WXE118" s="230"/>
      <c r="WXF118" s="230"/>
      <c r="WXG118" s="230"/>
      <c r="WXH118" s="230"/>
      <c r="WXI118" s="230"/>
      <c r="WXJ118" s="230"/>
      <c r="WXK118" s="230"/>
      <c r="WXL118" s="230"/>
      <c r="WXM118" s="230"/>
      <c r="WXN118" s="230"/>
      <c r="WXO118" s="230"/>
      <c r="WXP118" s="230"/>
      <c r="WXQ118" s="230"/>
      <c r="WXR118" s="230"/>
      <c r="WXS118" s="230"/>
      <c r="WXT118" s="230"/>
      <c r="WXU118" s="230"/>
      <c r="WXV118" s="230"/>
      <c r="WXW118" s="230"/>
      <c r="WXX118" s="230"/>
      <c r="WXY118" s="230"/>
      <c r="WXZ118" s="230"/>
      <c r="WYA118" s="230"/>
      <c r="WYB118" s="230"/>
      <c r="WYC118" s="230"/>
      <c r="WYD118" s="230"/>
      <c r="WYE118" s="230"/>
      <c r="WYF118" s="230"/>
      <c r="WYG118" s="230"/>
      <c r="WYH118" s="230"/>
      <c r="WYI118" s="230"/>
      <c r="WYJ118" s="230"/>
      <c r="WYK118" s="230"/>
      <c r="WYL118" s="230"/>
      <c r="WYM118" s="230"/>
      <c r="WYN118" s="230"/>
      <c r="WYO118" s="230"/>
      <c r="WYP118" s="230"/>
      <c r="WYQ118" s="230"/>
      <c r="WYR118" s="230"/>
      <c r="WYS118" s="230"/>
      <c r="WYT118" s="230"/>
      <c r="WYU118" s="230"/>
      <c r="WYV118" s="230"/>
      <c r="WYW118" s="230"/>
      <c r="WYX118" s="230"/>
      <c r="WYY118" s="230"/>
      <c r="WYZ118" s="230"/>
      <c r="WZA118" s="230"/>
      <c r="WZB118" s="230"/>
      <c r="WZC118" s="230"/>
      <c r="WZD118" s="230"/>
      <c r="WZE118" s="230"/>
      <c r="WZF118" s="230"/>
      <c r="WZG118" s="230"/>
      <c r="WZH118" s="230"/>
      <c r="WZI118" s="230"/>
      <c r="WZJ118" s="230"/>
      <c r="WZK118" s="230"/>
      <c r="WZL118" s="230"/>
      <c r="WZM118" s="230"/>
      <c r="WZN118" s="230"/>
      <c r="WZO118" s="230"/>
      <c r="WZP118" s="230"/>
      <c r="WZQ118" s="230"/>
      <c r="WZR118" s="230"/>
      <c r="WZS118" s="230"/>
      <c r="WZT118" s="230"/>
      <c r="WZU118" s="230"/>
      <c r="WZV118" s="230"/>
      <c r="WZW118" s="230"/>
      <c r="WZX118" s="230"/>
      <c r="WZY118" s="230"/>
      <c r="WZZ118" s="230"/>
      <c r="XAA118" s="230"/>
      <c r="XAB118" s="230"/>
      <c r="XAC118" s="230"/>
      <c r="XAD118" s="230"/>
      <c r="XAE118" s="230"/>
      <c r="XAF118" s="230"/>
      <c r="XAG118" s="230"/>
      <c r="XAH118" s="230"/>
      <c r="XAI118" s="230"/>
      <c r="XAJ118" s="230"/>
      <c r="XAK118" s="230"/>
      <c r="XAL118" s="230"/>
      <c r="XAM118" s="230"/>
      <c r="XAN118" s="230"/>
      <c r="XAO118" s="230"/>
      <c r="XAP118" s="230"/>
      <c r="XAQ118" s="230"/>
      <c r="XAR118" s="230"/>
      <c r="XAS118" s="230"/>
      <c r="XAT118" s="230"/>
      <c r="XAU118" s="230"/>
      <c r="XAV118" s="230"/>
      <c r="XAW118" s="230"/>
      <c r="XAX118" s="230"/>
      <c r="XAY118" s="230"/>
      <c r="XAZ118" s="230"/>
      <c r="XBA118" s="230"/>
      <c r="XBB118" s="230"/>
      <c r="XBC118" s="230"/>
      <c r="XBD118" s="230"/>
      <c r="XBE118" s="230"/>
      <c r="XBF118" s="230"/>
      <c r="XBG118" s="230"/>
      <c r="XBH118" s="230"/>
      <c r="XBI118" s="230"/>
      <c r="XBJ118" s="230"/>
      <c r="XBK118" s="230"/>
      <c r="XBL118" s="230"/>
      <c r="XBM118" s="230"/>
      <c r="XBN118" s="230"/>
      <c r="XBO118" s="230"/>
      <c r="XBP118" s="230"/>
      <c r="XBQ118" s="230"/>
      <c r="XBR118" s="230"/>
      <c r="XBS118" s="230"/>
      <c r="XBT118" s="230"/>
      <c r="XBU118" s="230"/>
      <c r="XBV118" s="230"/>
      <c r="XBW118" s="230"/>
      <c r="XBX118" s="230"/>
      <c r="XBY118" s="230"/>
      <c r="XBZ118" s="230"/>
      <c r="XCA118" s="230"/>
      <c r="XCB118" s="230"/>
      <c r="XCC118" s="230"/>
      <c r="XCD118" s="230"/>
      <c r="XCE118" s="230"/>
      <c r="XCF118" s="230"/>
      <c r="XCG118" s="230"/>
      <c r="XCH118" s="230"/>
      <c r="XCI118" s="230"/>
      <c r="XCJ118" s="230"/>
      <c r="XCK118" s="230"/>
      <c r="XCL118" s="230"/>
      <c r="XCM118" s="230"/>
      <c r="XCN118" s="230"/>
      <c r="XCO118" s="230"/>
      <c r="XCP118" s="230"/>
      <c r="XCQ118" s="230"/>
      <c r="XCR118" s="230"/>
      <c r="XCS118" s="230"/>
      <c r="XCT118" s="230"/>
      <c r="XCU118" s="230"/>
      <c r="XCV118" s="230"/>
      <c r="XCW118" s="230"/>
      <c r="XCX118" s="230"/>
      <c r="XCY118" s="230"/>
      <c r="XCZ118" s="230"/>
      <c r="XDA118" s="230"/>
      <c r="XDB118" s="230"/>
      <c r="XDC118" s="230"/>
      <c r="XDD118" s="230"/>
      <c r="XDE118" s="230"/>
      <c r="XDF118" s="230"/>
      <c r="XDG118" s="230"/>
      <c r="XDH118" s="230"/>
      <c r="XDI118" s="230"/>
      <c r="XDJ118" s="230"/>
      <c r="XDK118" s="230"/>
      <c r="XDL118" s="230"/>
      <c r="XDM118" s="230"/>
      <c r="XDN118" s="230"/>
      <c r="XDO118" s="230"/>
      <c r="XDP118" s="230"/>
      <c r="XDQ118" s="230"/>
      <c r="XDR118" s="230"/>
      <c r="XDS118" s="230"/>
      <c r="XDT118" s="230"/>
      <c r="XDU118" s="230"/>
      <c r="XDV118" s="230"/>
      <c r="XDW118" s="230"/>
      <c r="XDX118" s="230"/>
      <c r="XDY118" s="230"/>
      <c r="XDZ118" s="230"/>
      <c r="XEA118" s="230"/>
      <c r="XEB118" s="230"/>
      <c r="XEC118" s="230"/>
      <c r="XED118" s="230"/>
      <c r="XEE118" s="230"/>
      <c r="XEF118" s="230"/>
      <c r="XEG118" s="230"/>
      <c r="XEH118" s="230"/>
      <c r="XEI118" s="230"/>
      <c r="XEJ118" s="230"/>
      <c r="XEK118" s="230"/>
      <c r="XEL118" s="230"/>
      <c r="XEM118" s="230"/>
      <c r="XEN118" s="230"/>
      <c r="XEO118" s="230"/>
      <c r="XEP118" s="230"/>
      <c r="XEQ118" s="230"/>
      <c r="XER118" s="230"/>
      <c r="XES118" s="230"/>
      <c r="XET118" s="230"/>
      <c r="XEU118" s="230"/>
      <c r="XEV118" s="230"/>
      <c r="XEW118" s="230"/>
      <c r="XEX118" s="230"/>
      <c r="XEY118" s="230"/>
      <c r="XEZ118" s="230"/>
      <c r="XFA118" s="230"/>
      <c r="XFB118" s="230"/>
      <c r="XFC118" s="230"/>
    </row>
    <row r="119" spans="1:16383" customFormat="1"/>
    <row r="120" spans="1:16383" s="446" customFormat="1" ht="18">
      <c r="A120" s="465"/>
      <c r="C120" s="440"/>
      <c r="I120" s="463"/>
    </row>
    <row r="121" spans="1:16383" s="446" customFormat="1" ht="18">
      <c r="A121" s="465"/>
      <c r="C121" s="440"/>
      <c r="I121" s="463"/>
    </row>
    <row r="122" spans="1:16383" s="446" customFormat="1" ht="18">
      <c r="A122" s="465"/>
      <c r="C122" s="440"/>
      <c r="I122" s="463"/>
    </row>
    <row r="123" spans="1:16383" s="446" customFormat="1" ht="18">
      <c r="A123" s="465"/>
      <c r="C123" s="440"/>
      <c r="I123" s="463"/>
    </row>
    <row r="124" spans="1:16383" s="446" customFormat="1" ht="18">
      <c r="A124" s="465"/>
      <c r="C124" s="440"/>
      <c r="I124" s="463"/>
    </row>
    <row r="125" spans="1:16383" s="446" customFormat="1" ht="18">
      <c r="A125" s="465"/>
      <c r="C125" s="440"/>
      <c r="I125" s="463"/>
    </row>
    <row r="126" spans="1:16383" s="446" customFormat="1" ht="18">
      <c r="A126" s="465"/>
      <c r="C126" s="440"/>
      <c r="I126" s="463"/>
    </row>
    <row r="127" spans="1:16383" s="446" customFormat="1" ht="18">
      <c r="A127" s="465"/>
      <c r="C127" s="440"/>
      <c r="I127" s="463"/>
    </row>
    <row r="128" spans="1:16383" s="446" customFormat="1" ht="18">
      <c r="A128" s="465"/>
      <c r="C128" s="440"/>
      <c r="I128" s="463"/>
    </row>
    <row r="129" spans="1:9" s="446" customFormat="1" ht="18">
      <c r="A129" s="465"/>
      <c r="C129" s="440"/>
      <c r="I129" s="463"/>
    </row>
    <row r="130" spans="1:9" s="446" customFormat="1" ht="18">
      <c r="A130" s="465"/>
      <c r="C130" s="440"/>
      <c r="I130" s="463"/>
    </row>
    <row r="131" spans="1:9" s="446" customFormat="1" ht="18">
      <c r="A131" s="465"/>
      <c r="C131" s="440"/>
      <c r="I131" s="463"/>
    </row>
    <row r="132" spans="1:9" s="446" customFormat="1" ht="18">
      <c r="A132" s="465"/>
      <c r="C132" s="440"/>
      <c r="I132" s="463"/>
    </row>
    <row r="133" spans="1:9" s="446" customFormat="1" ht="18">
      <c r="A133" s="465"/>
      <c r="C133" s="440"/>
      <c r="I133" s="463"/>
    </row>
    <row r="134" spans="1:9" s="446" customFormat="1" ht="18">
      <c r="A134" s="465"/>
      <c r="C134" s="440"/>
      <c r="I134" s="463"/>
    </row>
    <row r="135" spans="1:9" s="446" customFormat="1" ht="18">
      <c r="A135" s="465"/>
      <c r="C135" s="440"/>
      <c r="I135" s="463"/>
    </row>
    <row r="136" spans="1:9" s="446" customFormat="1" ht="18">
      <c r="A136" s="465"/>
      <c r="C136" s="440"/>
      <c r="I136" s="463"/>
    </row>
    <row r="137" spans="1:9" s="446" customFormat="1" ht="18">
      <c r="A137" s="465"/>
      <c r="C137" s="440"/>
      <c r="I137" s="463"/>
    </row>
    <row r="138" spans="1:9" s="446" customFormat="1" ht="18">
      <c r="A138" s="465"/>
      <c r="C138" s="440"/>
      <c r="I138" s="463"/>
    </row>
    <row r="139" spans="1:9" s="446" customFormat="1" ht="18">
      <c r="A139" s="465"/>
      <c r="C139" s="440"/>
      <c r="I139" s="463"/>
    </row>
    <row r="140" spans="1:9" s="446" customFormat="1" ht="18">
      <c r="A140" s="465"/>
      <c r="C140" s="440"/>
      <c r="I140" s="463"/>
    </row>
    <row r="141" spans="1:9" s="446" customFormat="1" ht="18">
      <c r="A141" s="465"/>
      <c r="C141" s="440"/>
      <c r="I141" s="463"/>
    </row>
    <row r="142" spans="1:9" s="446" customFormat="1" ht="18">
      <c r="A142" s="465"/>
      <c r="C142" s="440"/>
      <c r="I142" s="463"/>
    </row>
    <row r="143" spans="1:9" s="446" customFormat="1" ht="18">
      <c r="A143" s="465"/>
      <c r="C143" s="440"/>
      <c r="I143" s="463"/>
    </row>
    <row r="144" spans="1:9" s="446" customFormat="1" ht="18">
      <c r="A144" s="465"/>
      <c r="C144" s="440"/>
      <c r="I144" s="463"/>
    </row>
    <row r="145" spans="1:9" s="446" customFormat="1" ht="18">
      <c r="A145" s="465"/>
      <c r="C145" s="440"/>
      <c r="I145" s="463"/>
    </row>
    <row r="146" spans="1:9" s="446" customFormat="1" ht="18">
      <c r="A146" s="465"/>
      <c r="C146" s="440"/>
      <c r="I146" s="463"/>
    </row>
    <row r="147" spans="1:9" s="446" customFormat="1" ht="18">
      <c r="A147" s="465"/>
      <c r="C147" s="440"/>
      <c r="I147" s="463"/>
    </row>
    <row r="148" spans="1:9" s="446" customFormat="1" ht="18">
      <c r="A148" s="465"/>
      <c r="C148" s="440"/>
      <c r="I148" s="463"/>
    </row>
    <row r="149" spans="1:9" s="446" customFormat="1" ht="18">
      <c r="A149" s="465"/>
      <c r="C149" s="440"/>
      <c r="I149" s="463"/>
    </row>
    <row r="150" spans="1:9" s="446" customFormat="1" ht="18">
      <c r="A150" s="465"/>
      <c r="C150" s="440"/>
      <c r="I150" s="463"/>
    </row>
    <row r="151" spans="1:9" s="446" customFormat="1" ht="18">
      <c r="A151" s="465"/>
      <c r="C151" s="440"/>
      <c r="I151" s="463"/>
    </row>
    <row r="152" spans="1:9" s="446" customFormat="1" ht="18">
      <c r="A152" s="465"/>
      <c r="C152" s="440"/>
      <c r="I152" s="463"/>
    </row>
    <row r="153" spans="1:9" s="446" customFormat="1" ht="18">
      <c r="A153" s="465"/>
      <c r="C153" s="440"/>
      <c r="I153" s="463"/>
    </row>
    <row r="154" spans="1:9" s="446" customFormat="1" ht="18">
      <c r="A154" s="465"/>
      <c r="C154" s="440"/>
      <c r="I154" s="463"/>
    </row>
    <row r="155" spans="1:9" s="446" customFormat="1" ht="18">
      <c r="A155" s="465"/>
      <c r="C155" s="440"/>
      <c r="I155" s="463"/>
    </row>
    <row r="156" spans="1:9" s="446" customFormat="1" ht="18">
      <c r="A156" s="465"/>
      <c r="C156" s="440"/>
      <c r="I156" s="463"/>
    </row>
    <row r="157" spans="1:9" s="446" customFormat="1" ht="18">
      <c r="A157" s="465"/>
      <c r="C157" s="440"/>
      <c r="I157" s="463"/>
    </row>
    <row r="158" spans="1:9" s="446" customFormat="1" ht="18">
      <c r="A158" s="465"/>
      <c r="C158" s="440"/>
      <c r="I158" s="463"/>
    </row>
    <row r="159" spans="1:9" s="446" customFormat="1" ht="18">
      <c r="A159" s="465"/>
      <c r="C159" s="440"/>
      <c r="I159" s="463"/>
    </row>
    <row r="160" spans="1:9" s="446" customFormat="1" ht="18">
      <c r="A160" s="465"/>
      <c r="C160" s="440"/>
      <c r="I160" s="463"/>
    </row>
    <row r="161" spans="1:9" s="446" customFormat="1" ht="18">
      <c r="A161" s="465"/>
      <c r="C161" s="440"/>
      <c r="I161" s="463"/>
    </row>
    <row r="162" spans="1:9" s="446" customFormat="1" ht="18">
      <c r="A162" s="465"/>
      <c r="C162" s="440"/>
      <c r="I162" s="463"/>
    </row>
    <row r="163" spans="1:9" s="446" customFormat="1" ht="18">
      <c r="A163" s="465"/>
      <c r="C163" s="440"/>
      <c r="I163" s="463"/>
    </row>
    <row r="164" spans="1:9" s="446" customFormat="1" ht="18">
      <c r="A164" s="465"/>
      <c r="C164" s="440"/>
      <c r="I164" s="463"/>
    </row>
    <row r="165" spans="1:9" s="446" customFormat="1" ht="18">
      <c r="A165" s="465"/>
      <c r="C165" s="440"/>
      <c r="I165" s="463"/>
    </row>
    <row r="166" spans="1:9" s="446" customFormat="1" ht="18">
      <c r="A166" s="465"/>
      <c r="C166" s="440"/>
      <c r="I166" s="463"/>
    </row>
    <row r="167" spans="1:9" s="446" customFormat="1" ht="18">
      <c r="A167" s="465"/>
      <c r="C167" s="440"/>
      <c r="I167" s="463"/>
    </row>
    <row r="168" spans="1:9" s="446" customFormat="1" ht="18">
      <c r="A168" s="465"/>
      <c r="C168" s="440"/>
      <c r="I168" s="463"/>
    </row>
    <row r="169" spans="1:9" s="446" customFormat="1" ht="18">
      <c r="A169" s="465"/>
      <c r="C169" s="440"/>
      <c r="I169" s="463"/>
    </row>
    <row r="170" spans="1:9" s="446" customFormat="1" ht="18">
      <c r="A170" s="465"/>
      <c r="C170" s="440"/>
      <c r="I170" s="463"/>
    </row>
    <row r="171" spans="1:9" s="446" customFormat="1" ht="18">
      <c r="A171" s="465"/>
      <c r="C171" s="440"/>
      <c r="I171" s="463"/>
    </row>
    <row r="172" spans="1:9" s="446" customFormat="1" ht="18">
      <c r="A172" s="465"/>
      <c r="C172" s="440"/>
      <c r="I172" s="463"/>
    </row>
    <row r="173" spans="1:9" s="446" customFormat="1" ht="18">
      <c r="A173" s="465"/>
      <c r="C173" s="440"/>
      <c r="I173" s="463"/>
    </row>
    <row r="174" spans="1:9" s="446" customFormat="1" ht="18">
      <c r="A174" s="465"/>
      <c r="C174" s="440"/>
      <c r="I174" s="463"/>
    </row>
    <row r="175" spans="1:9" s="446" customFormat="1" ht="18">
      <c r="A175" s="465"/>
      <c r="C175" s="440"/>
      <c r="I175" s="463"/>
    </row>
    <row r="176" spans="1:9" s="446" customFormat="1" ht="18">
      <c r="A176" s="465"/>
      <c r="C176" s="440"/>
      <c r="I176" s="463"/>
    </row>
    <row r="177" spans="1:9" s="446" customFormat="1" ht="18">
      <c r="A177" s="465"/>
      <c r="C177" s="440"/>
      <c r="I177" s="463"/>
    </row>
    <row r="178" spans="1:9" s="446" customFormat="1" ht="18">
      <c r="A178" s="465"/>
      <c r="C178" s="440"/>
      <c r="I178" s="463"/>
    </row>
    <row r="179" spans="1:9" s="446" customFormat="1" ht="18">
      <c r="A179" s="465"/>
      <c r="C179" s="440"/>
      <c r="I179" s="463"/>
    </row>
    <row r="180" spans="1:9" s="446" customFormat="1" ht="18">
      <c r="A180" s="465"/>
      <c r="C180" s="440"/>
      <c r="I180" s="463"/>
    </row>
    <row r="181" spans="1:9" s="446" customFormat="1" ht="18">
      <c r="A181" s="465"/>
      <c r="C181" s="440"/>
      <c r="I181" s="463"/>
    </row>
    <row r="182" spans="1:9" s="446" customFormat="1" ht="18">
      <c r="A182" s="465"/>
      <c r="C182" s="440"/>
      <c r="I182" s="463"/>
    </row>
    <row r="183" spans="1:9" s="446" customFormat="1" ht="18">
      <c r="A183" s="465"/>
      <c r="C183" s="440"/>
      <c r="I183" s="463"/>
    </row>
    <row r="184" spans="1:9" s="446" customFormat="1" ht="18">
      <c r="A184" s="465"/>
      <c r="C184" s="440"/>
      <c r="I184" s="463"/>
    </row>
    <row r="185" spans="1:9" s="446" customFormat="1" ht="18">
      <c r="A185" s="465"/>
      <c r="C185" s="440"/>
      <c r="I185" s="463"/>
    </row>
    <row r="186" spans="1:9" s="446" customFormat="1" ht="18">
      <c r="A186" s="465"/>
      <c r="C186" s="440"/>
      <c r="I186" s="463"/>
    </row>
    <row r="187" spans="1:9" s="446" customFormat="1" ht="18">
      <c r="A187" s="465"/>
      <c r="C187" s="440"/>
      <c r="I187" s="463"/>
    </row>
    <row r="188" spans="1:9" s="446" customFormat="1" ht="18">
      <c r="A188" s="465"/>
      <c r="C188" s="440"/>
      <c r="I188" s="463"/>
    </row>
    <row r="189" spans="1:9" s="446" customFormat="1" ht="18">
      <c r="A189" s="465"/>
      <c r="C189" s="440"/>
      <c r="I189" s="463"/>
    </row>
    <row r="190" spans="1:9" s="446" customFormat="1" ht="18">
      <c r="A190" s="465"/>
      <c r="C190" s="440"/>
      <c r="I190" s="463"/>
    </row>
    <row r="191" spans="1:9" s="446" customFormat="1" ht="18">
      <c r="A191" s="465"/>
      <c r="C191" s="440"/>
      <c r="I191" s="463"/>
    </row>
    <row r="192" spans="1:9" s="446" customFormat="1" ht="18">
      <c r="A192" s="465"/>
      <c r="C192" s="440"/>
      <c r="I192" s="463"/>
    </row>
    <row r="193" spans="1:9" s="446" customFormat="1" ht="18">
      <c r="A193" s="465"/>
      <c r="C193" s="440"/>
      <c r="I193" s="463"/>
    </row>
    <row r="194" spans="1:9" s="446" customFormat="1" ht="18">
      <c r="A194" s="465"/>
      <c r="C194" s="440"/>
      <c r="I194" s="463"/>
    </row>
    <row r="195" spans="1:9" s="446" customFormat="1" ht="18">
      <c r="A195" s="465"/>
      <c r="C195" s="440"/>
      <c r="I195" s="463"/>
    </row>
    <row r="196" spans="1:9" s="446" customFormat="1" ht="18">
      <c r="A196" s="465"/>
      <c r="C196" s="440"/>
      <c r="I196" s="463"/>
    </row>
    <row r="197" spans="1:9" s="446" customFormat="1" ht="18">
      <c r="A197" s="465"/>
      <c r="C197" s="440"/>
      <c r="I197" s="463"/>
    </row>
    <row r="198" spans="1:9" s="446" customFormat="1" ht="18">
      <c r="A198" s="465"/>
      <c r="C198" s="440"/>
      <c r="I198" s="463"/>
    </row>
    <row r="199" spans="1:9" s="446" customFormat="1" ht="18">
      <c r="A199" s="465"/>
      <c r="C199" s="440"/>
      <c r="I199" s="463"/>
    </row>
    <row r="200" spans="1:9" s="446" customFormat="1" ht="18">
      <c r="A200" s="465"/>
      <c r="C200" s="440"/>
      <c r="I200" s="463"/>
    </row>
    <row r="201" spans="1:9" s="446" customFormat="1" ht="18">
      <c r="A201" s="465"/>
      <c r="C201" s="440"/>
      <c r="I201" s="463"/>
    </row>
    <row r="202" spans="1:9" s="446" customFormat="1" ht="18">
      <c r="A202" s="465"/>
      <c r="C202" s="440"/>
      <c r="I202" s="463"/>
    </row>
    <row r="203" spans="1:9" s="446" customFormat="1" ht="18">
      <c r="A203" s="465"/>
      <c r="C203" s="440"/>
      <c r="I203" s="463"/>
    </row>
    <row r="204" spans="1:9" s="446" customFormat="1" ht="18">
      <c r="A204" s="465"/>
      <c r="C204" s="440"/>
      <c r="I204" s="463"/>
    </row>
    <row r="205" spans="1:9" s="446" customFormat="1" ht="18">
      <c r="A205" s="465"/>
      <c r="C205" s="440"/>
      <c r="I205" s="463"/>
    </row>
    <row r="206" spans="1:9" s="446" customFormat="1" ht="18">
      <c r="A206" s="465"/>
      <c r="C206" s="440"/>
      <c r="I206" s="463"/>
    </row>
    <row r="207" spans="1:9" s="446" customFormat="1" ht="18">
      <c r="A207" s="465"/>
      <c r="C207" s="440"/>
      <c r="I207" s="463"/>
    </row>
    <row r="208" spans="1:9" s="446" customFormat="1" ht="18">
      <c r="A208" s="465"/>
      <c r="C208" s="440"/>
      <c r="I208" s="463"/>
    </row>
    <row r="209" spans="1:9" s="446" customFormat="1" ht="18">
      <c r="A209" s="465"/>
      <c r="C209" s="440"/>
      <c r="I209" s="463"/>
    </row>
    <row r="210" spans="1:9" s="446" customFormat="1" ht="18">
      <c r="A210" s="465"/>
      <c r="C210" s="440"/>
      <c r="I210" s="463"/>
    </row>
    <row r="211" spans="1:9" s="446" customFormat="1" ht="18">
      <c r="A211" s="465"/>
      <c r="C211" s="440"/>
      <c r="I211" s="463"/>
    </row>
    <row r="212" spans="1:9" s="446" customFormat="1" ht="18">
      <c r="A212" s="465"/>
      <c r="C212" s="440"/>
      <c r="I212" s="463"/>
    </row>
    <row r="213" spans="1:9" s="446" customFormat="1" ht="18">
      <c r="A213" s="465"/>
      <c r="C213" s="440"/>
      <c r="I213" s="463"/>
    </row>
    <row r="214" spans="1:9" s="446" customFormat="1" ht="18">
      <c r="A214" s="465"/>
      <c r="C214" s="440"/>
      <c r="I214" s="463"/>
    </row>
    <row r="215" spans="1:9" s="446" customFormat="1" ht="18">
      <c r="A215" s="465"/>
      <c r="C215" s="440"/>
      <c r="I215" s="463"/>
    </row>
    <row r="216" spans="1:9" s="446" customFormat="1" ht="18">
      <c r="A216" s="465"/>
      <c r="C216" s="440"/>
      <c r="I216" s="463"/>
    </row>
    <row r="217" spans="1:9" s="446" customFormat="1" ht="18">
      <c r="A217" s="465"/>
      <c r="C217" s="440"/>
      <c r="I217" s="463"/>
    </row>
    <row r="218" spans="1:9" s="446" customFormat="1" ht="18">
      <c r="A218" s="465"/>
      <c r="C218" s="440"/>
      <c r="I218" s="463"/>
    </row>
    <row r="219" spans="1:9" s="446" customFormat="1" ht="18">
      <c r="A219" s="465"/>
      <c r="C219" s="440"/>
      <c r="I219" s="463"/>
    </row>
    <row r="220" spans="1:9" s="446" customFormat="1" ht="18">
      <c r="A220" s="465"/>
      <c r="C220" s="440"/>
      <c r="I220" s="463"/>
    </row>
    <row r="221" spans="1:9" s="446" customFormat="1" ht="18">
      <c r="A221" s="465"/>
      <c r="C221" s="440"/>
      <c r="I221" s="463"/>
    </row>
    <row r="222" spans="1:9" s="446" customFormat="1" ht="18">
      <c r="A222" s="465"/>
      <c r="C222" s="440"/>
      <c r="I222" s="463"/>
    </row>
    <row r="223" spans="1:9" s="446" customFormat="1" ht="18">
      <c r="A223" s="465"/>
      <c r="C223" s="440"/>
      <c r="I223" s="463"/>
    </row>
    <row r="224" spans="1:9" s="446" customFormat="1" ht="18">
      <c r="A224" s="465"/>
      <c r="C224" s="440"/>
      <c r="I224" s="463"/>
    </row>
    <row r="225" spans="1:9" s="446" customFormat="1" ht="18">
      <c r="A225" s="465"/>
      <c r="C225" s="440"/>
      <c r="I225" s="463"/>
    </row>
    <row r="226" spans="1:9" s="446" customFormat="1" ht="18">
      <c r="A226" s="465"/>
      <c r="C226" s="440"/>
      <c r="I226" s="463"/>
    </row>
    <row r="227" spans="1:9" s="446" customFormat="1" ht="18">
      <c r="A227" s="465"/>
      <c r="C227" s="440"/>
      <c r="I227" s="463"/>
    </row>
    <row r="228" spans="1:9" s="446" customFormat="1" ht="18">
      <c r="A228" s="465"/>
      <c r="C228" s="440"/>
      <c r="I228" s="463"/>
    </row>
    <row r="229" spans="1:9" s="446" customFormat="1" ht="18">
      <c r="A229" s="465"/>
      <c r="C229" s="440"/>
      <c r="I229" s="463"/>
    </row>
    <row r="230" spans="1:9" s="446" customFormat="1" ht="18">
      <c r="A230" s="465"/>
      <c r="C230" s="440"/>
      <c r="I230" s="463"/>
    </row>
    <row r="231" spans="1:9" s="446" customFormat="1" ht="18">
      <c r="A231" s="465"/>
      <c r="C231" s="440"/>
      <c r="I231" s="463"/>
    </row>
    <row r="232" spans="1:9" s="446" customFormat="1" ht="18">
      <c r="A232" s="465"/>
      <c r="C232" s="440"/>
      <c r="I232" s="463"/>
    </row>
    <row r="233" spans="1:9" s="446" customFormat="1" ht="18">
      <c r="A233" s="465"/>
      <c r="C233" s="440"/>
      <c r="I233" s="463"/>
    </row>
    <row r="234" spans="1:9" s="446" customFormat="1" ht="18">
      <c r="A234" s="465"/>
      <c r="C234" s="440"/>
      <c r="I234" s="463"/>
    </row>
    <row r="235" spans="1:9" s="446" customFormat="1" ht="18">
      <c r="A235" s="465"/>
      <c r="C235" s="440"/>
      <c r="I235" s="463"/>
    </row>
    <row r="236" spans="1:9" s="446" customFormat="1" ht="18">
      <c r="A236" s="465"/>
      <c r="C236" s="440"/>
      <c r="I236" s="463"/>
    </row>
    <row r="237" spans="1:9" s="446" customFormat="1" ht="18">
      <c r="A237" s="465"/>
      <c r="C237" s="440"/>
      <c r="I237" s="463"/>
    </row>
    <row r="238" spans="1:9" s="446" customFormat="1" ht="18">
      <c r="A238" s="465"/>
      <c r="C238" s="440"/>
      <c r="I238" s="463"/>
    </row>
    <row r="239" spans="1:9" s="446" customFormat="1" ht="18">
      <c r="A239" s="465"/>
      <c r="C239" s="440"/>
      <c r="I239" s="463"/>
    </row>
    <row r="240" spans="1:9" s="446" customFormat="1" ht="18">
      <c r="A240" s="465"/>
      <c r="C240" s="440"/>
      <c r="I240" s="463"/>
    </row>
    <row r="241" spans="1:9" s="446" customFormat="1" ht="18">
      <c r="A241" s="465"/>
      <c r="C241" s="440"/>
      <c r="I241" s="463"/>
    </row>
    <row r="242" spans="1:9" s="446" customFormat="1" ht="18">
      <c r="A242" s="465"/>
      <c r="C242" s="440"/>
      <c r="I242" s="463"/>
    </row>
    <row r="243" spans="1:9" s="446" customFormat="1" ht="18">
      <c r="A243" s="465"/>
      <c r="C243" s="440"/>
      <c r="I243" s="463"/>
    </row>
    <row r="244" spans="1:9" s="446" customFormat="1" ht="18">
      <c r="A244" s="465"/>
      <c r="C244" s="440"/>
      <c r="I244" s="463"/>
    </row>
    <row r="245" spans="1:9" s="446" customFormat="1" ht="18">
      <c r="A245" s="465"/>
      <c r="C245" s="440"/>
      <c r="I245" s="463"/>
    </row>
    <row r="246" spans="1:9" s="446" customFormat="1" ht="18">
      <c r="A246" s="465"/>
      <c r="C246" s="440"/>
      <c r="I246" s="463"/>
    </row>
    <row r="247" spans="1:9" s="446" customFormat="1" ht="18">
      <c r="A247" s="465"/>
      <c r="C247" s="440"/>
      <c r="I247" s="463"/>
    </row>
    <row r="248" spans="1:9" s="446" customFormat="1" ht="18">
      <c r="A248" s="465"/>
      <c r="C248" s="440"/>
      <c r="I248" s="463"/>
    </row>
    <row r="249" spans="1:9" s="446" customFormat="1" ht="18">
      <c r="A249" s="465"/>
      <c r="C249" s="440"/>
      <c r="I249" s="463"/>
    </row>
    <row r="250" spans="1:9" s="446" customFormat="1" ht="18">
      <c r="A250" s="465"/>
      <c r="C250" s="440"/>
      <c r="I250" s="463"/>
    </row>
    <row r="251" spans="1:9" s="446" customFormat="1" ht="18">
      <c r="A251" s="465"/>
      <c r="C251" s="440"/>
      <c r="I251" s="463"/>
    </row>
    <row r="252" spans="1:9" s="446" customFormat="1" ht="18">
      <c r="A252" s="465"/>
      <c r="C252" s="440"/>
      <c r="I252" s="463"/>
    </row>
    <row r="253" spans="1:9" s="446" customFormat="1" ht="18">
      <c r="A253" s="465"/>
      <c r="C253" s="440"/>
      <c r="I253" s="463"/>
    </row>
    <row r="254" spans="1:9" s="446" customFormat="1" ht="18">
      <c r="A254" s="465"/>
      <c r="C254" s="440"/>
      <c r="I254" s="463"/>
    </row>
    <row r="255" spans="1:9" s="446" customFormat="1" ht="18">
      <c r="A255" s="465"/>
      <c r="C255" s="440"/>
      <c r="I255" s="463"/>
    </row>
    <row r="256" spans="1:9" s="446" customFormat="1" ht="18">
      <c r="A256" s="465"/>
      <c r="C256" s="440"/>
      <c r="I256" s="463"/>
    </row>
    <row r="257" spans="1:9" s="446" customFormat="1" ht="18">
      <c r="A257" s="465"/>
      <c r="C257" s="440"/>
      <c r="I257" s="463"/>
    </row>
    <row r="258" spans="1:9" s="446" customFormat="1" ht="18">
      <c r="A258" s="465"/>
      <c r="C258" s="440"/>
      <c r="I258" s="463"/>
    </row>
    <row r="259" spans="1:9" s="446" customFormat="1" ht="18">
      <c r="A259" s="465"/>
      <c r="C259" s="440"/>
      <c r="I259" s="463"/>
    </row>
    <row r="260" spans="1:9" s="446" customFormat="1" ht="18">
      <c r="A260" s="465"/>
      <c r="C260" s="440"/>
      <c r="I260" s="463"/>
    </row>
    <row r="261" spans="1:9" s="446" customFormat="1" ht="18">
      <c r="A261" s="465"/>
      <c r="C261" s="440"/>
      <c r="I261" s="463"/>
    </row>
    <row r="262" spans="1:9" s="446" customFormat="1" ht="18">
      <c r="A262" s="465"/>
      <c r="C262" s="440"/>
      <c r="I262" s="463"/>
    </row>
    <row r="263" spans="1:9" s="446" customFormat="1" ht="18">
      <c r="A263" s="465"/>
      <c r="C263" s="440"/>
      <c r="I263" s="463"/>
    </row>
    <row r="264" spans="1:9" s="446" customFormat="1" ht="18">
      <c r="A264" s="465"/>
      <c r="C264" s="440"/>
      <c r="I264" s="463"/>
    </row>
    <row r="265" spans="1:9" s="446" customFormat="1" ht="18">
      <c r="A265" s="465"/>
      <c r="C265" s="440"/>
      <c r="I265" s="463"/>
    </row>
    <row r="266" spans="1:9" s="446" customFormat="1" ht="18">
      <c r="A266" s="465"/>
      <c r="C266" s="440"/>
      <c r="I266" s="463"/>
    </row>
    <row r="267" spans="1:9" s="446" customFormat="1" ht="18">
      <c r="A267" s="465"/>
      <c r="C267" s="440"/>
      <c r="I267" s="463"/>
    </row>
    <row r="268" spans="1:9" s="446" customFormat="1" ht="18">
      <c r="A268" s="465"/>
      <c r="C268" s="440"/>
      <c r="I268" s="463"/>
    </row>
    <row r="269" spans="1:9" s="446" customFormat="1" ht="18">
      <c r="A269" s="465"/>
      <c r="C269" s="440"/>
      <c r="I269" s="463"/>
    </row>
    <row r="270" spans="1:9" s="446" customFormat="1" ht="18">
      <c r="A270" s="465"/>
      <c r="C270" s="440"/>
      <c r="I270" s="463"/>
    </row>
    <row r="271" spans="1:9" s="446" customFormat="1" ht="18">
      <c r="A271" s="465"/>
      <c r="C271" s="440"/>
      <c r="I271" s="463"/>
    </row>
    <row r="272" spans="1:9" s="446" customFormat="1" ht="18">
      <c r="A272" s="465"/>
      <c r="C272" s="440"/>
      <c r="I272" s="463"/>
    </row>
    <row r="273" spans="1:9" s="446" customFormat="1" ht="18">
      <c r="A273" s="465"/>
      <c r="C273" s="440"/>
      <c r="I273" s="463"/>
    </row>
    <row r="274" spans="1:9" s="446" customFormat="1" ht="18">
      <c r="A274" s="465"/>
      <c r="C274" s="440"/>
      <c r="I274" s="463"/>
    </row>
    <row r="275" spans="1:9" s="446" customFormat="1" ht="18">
      <c r="A275" s="465"/>
      <c r="C275" s="440"/>
      <c r="I275" s="463"/>
    </row>
    <row r="276" spans="1:9" s="446" customFormat="1" ht="18">
      <c r="A276" s="465"/>
      <c r="C276" s="440"/>
      <c r="I276" s="463"/>
    </row>
    <row r="277" spans="1:9" s="446" customFormat="1" ht="18">
      <c r="A277" s="465"/>
      <c r="C277" s="440"/>
      <c r="I277" s="463"/>
    </row>
    <row r="278" spans="1:9" s="446" customFormat="1" ht="18">
      <c r="A278" s="465"/>
      <c r="C278" s="440"/>
      <c r="I278" s="463"/>
    </row>
    <row r="279" spans="1:9" s="446" customFormat="1" ht="18">
      <c r="A279" s="465"/>
      <c r="C279" s="440"/>
      <c r="I279" s="463"/>
    </row>
    <row r="280" spans="1:9" s="446" customFormat="1" ht="18">
      <c r="A280" s="465"/>
      <c r="C280" s="440"/>
      <c r="I280" s="463"/>
    </row>
    <row r="281" spans="1:9" s="446" customFormat="1" ht="18">
      <c r="A281" s="465"/>
      <c r="C281" s="440"/>
      <c r="I281" s="463"/>
    </row>
    <row r="282" spans="1:9" s="446" customFormat="1" ht="18">
      <c r="A282" s="465"/>
      <c r="C282" s="440"/>
      <c r="I282" s="463"/>
    </row>
    <row r="283" spans="1:9" s="446" customFormat="1" ht="18">
      <c r="A283" s="465"/>
      <c r="C283" s="440"/>
      <c r="I283" s="463"/>
    </row>
    <row r="284" spans="1:9" s="446" customFormat="1" ht="18">
      <c r="A284" s="465"/>
      <c r="C284" s="440"/>
      <c r="I284" s="463"/>
    </row>
    <row r="285" spans="1:9" s="446" customFormat="1" ht="18">
      <c r="A285" s="465"/>
      <c r="C285" s="440"/>
      <c r="I285" s="463"/>
    </row>
    <row r="286" spans="1:9" s="446" customFormat="1" ht="18">
      <c r="A286" s="465"/>
      <c r="C286" s="440"/>
      <c r="I286" s="463"/>
    </row>
    <row r="287" spans="1:9" s="446" customFormat="1" ht="18">
      <c r="A287" s="465"/>
      <c r="C287" s="440"/>
      <c r="I287" s="463"/>
    </row>
    <row r="288" spans="1:9" s="446" customFormat="1" ht="18">
      <c r="A288" s="465"/>
      <c r="C288" s="440"/>
      <c r="I288" s="463"/>
    </row>
    <row r="289" spans="1:9" s="446" customFormat="1" ht="18">
      <c r="A289" s="465"/>
      <c r="C289" s="440"/>
      <c r="I289" s="463"/>
    </row>
    <row r="290" spans="1:9" s="446" customFormat="1" ht="18">
      <c r="A290" s="465"/>
      <c r="C290" s="440"/>
      <c r="I290" s="463"/>
    </row>
    <row r="291" spans="1:9" s="446" customFormat="1" ht="18">
      <c r="A291" s="465"/>
      <c r="C291" s="440"/>
      <c r="I291" s="463"/>
    </row>
    <row r="292" spans="1:9" s="446" customFormat="1" ht="18">
      <c r="A292" s="465"/>
      <c r="C292" s="440"/>
      <c r="I292" s="463"/>
    </row>
    <row r="293" spans="1:9" s="446" customFormat="1" ht="18">
      <c r="A293" s="465"/>
      <c r="C293" s="440"/>
      <c r="I293" s="463"/>
    </row>
    <row r="294" spans="1:9" s="446" customFormat="1" ht="18">
      <c r="A294" s="465"/>
      <c r="C294" s="440"/>
      <c r="I294" s="463"/>
    </row>
    <row r="295" spans="1:9" s="446" customFormat="1" ht="18">
      <c r="A295" s="465"/>
      <c r="C295" s="440"/>
      <c r="I295" s="463"/>
    </row>
    <row r="296" spans="1:9" s="446" customFormat="1" ht="18">
      <c r="A296" s="465"/>
      <c r="C296" s="440"/>
      <c r="I296" s="463"/>
    </row>
    <row r="297" spans="1:9" s="446" customFormat="1" ht="18">
      <c r="A297" s="465"/>
      <c r="C297" s="440"/>
      <c r="I297" s="463"/>
    </row>
    <row r="298" spans="1:9" s="446" customFormat="1" ht="18">
      <c r="A298" s="465"/>
      <c r="C298" s="440"/>
      <c r="I298" s="463"/>
    </row>
    <row r="299" spans="1:9" s="446" customFormat="1" ht="18">
      <c r="A299" s="465"/>
      <c r="C299" s="440"/>
      <c r="I299" s="463"/>
    </row>
    <row r="300" spans="1:9" s="446" customFormat="1" ht="18">
      <c r="A300" s="465"/>
      <c r="C300" s="440"/>
      <c r="I300" s="463"/>
    </row>
    <row r="301" spans="1:9" s="446" customFormat="1" ht="18">
      <c r="A301" s="465"/>
      <c r="C301" s="440"/>
      <c r="I301" s="463"/>
    </row>
    <row r="302" spans="1:9" s="446" customFormat="1" ht="18">
      <c r="A302" s="465"/>
      <c r="C302" s="440"/>
      <c r="I302" s="463"/>
    </row>
    <row r="303" spans="1:9" s="446" customFormat="1" ht="18">
      <c r="A303" s="465"/>
      <c r="C303" s="440"/>
      <c r="I303" s="463"/>
    </row>
    <row r="304" spans="1:9" s="446" customFormat="1" ht="18">
      <c r="A304" s="465"/>
      <c r="C304" s="440"/>
      <c r="I304" s="463"/>
    </row>
    <row r="305" spans="1:9" s="446" customFormat="1" ht="18">
      <c r="A305" s="465"/>
      <c r="C305" s="440"/>
      <c r="I305" s="463"/>
    </row>
    <row r="306" spans="1:9" s="446" customFormat="1" ht="18">
      <c r="A306" s="465"/>
      <c r="C306" s="440"/>
      <c r="I306" s="463"/>
    </row>
    <row r="307" spans="1:9" s="446" customFormat="1" ht="18">
      <c r="A307" s="465"/>
      <c r="C307" s="440"/>
      <c r="I307" s="463"/>
    </row>
    <row r="308" spans="1:9" s="446" customFormat="1" ht="18">
      <c r="A308" s="465"/>
      <c r="C308" s="440"/>
      <c r="I308" s="463"/>
    </row>
    <row r="309" spans="1:9" s="446" customFormat="1" ht="18">
      <c r="A309" s="465"/>
      <c r="C309" s="440"/>
      <c r="I309" s="463"/>
    </row>
    <row r="310" spans="1:9" s="446" customFormat="1" ht="18">
      <c r="A310" s="465"/>
      <c r="C310" s="440"/>
      <c r="I310" s="463"/>
    </row>
    <row r="311" spans="1:9" s="446" customFormat="1" ht="18">
      <c r="A311" s="465"/>
      <c r="C311" s="440"/>
      <c r="I311" s="463"/>
    </row>
    <row r="312" spans="1:9" s="446" customFormat="1" ht="18">
      <c r="A312" s="465"/>
      <c r="C312" s="440"/>
      <c r="I312" s="463"/>
    </row>
    <row r="313" spans="1:9" s="446" customFormat="1" ht="18">
      <c r="A313" s="465"/>
      <c r="C313" s="440"/>
      <c r="I313" s="463"/>
    </row>
    <row r="314" spans="1:9" s="446" customFormat="1" ht="18">
      <c r="A314" s="465"/>
      <c r="C314" s="440"/>
      <c r="I314" s="463"/>
    </row>
    <row r="315" spans="1:9" s="446" customFormat="1" ht="18">
      <c r="A315" s="465"/>
      <c r="C315" s="440"/>
      <c r="I315" s="463"/>
    </row>
    <row r="316" spans="1:9" s="446" customFormat="1" ht="18">
      <c r="A316" s="465"/>
      <c r="C316" s="440"/>
      <c r="I316" s="463"/>
    </row>
    <row r="317" spans="1:9" s="446" customFormat="1" ht="18">
      <c r="A317" s="465"/>
      <c r="C317" s="440"/>
      <c r="I317" s="463"/>
    </row>
    <row r="318" spans="1:9" s="446" customFormat="1" ht="18">
      <c r="A318" s="465"/>
      <c r="C318" s="440"/>
      <c r="I318" s="463"/>
    </row>
    <row r="319" spans="1:9" s="446" customFormat="1" ht="18">
      <c r="A319" s="465"/>
      <c r="C319" s="440"/>
      <c r="I319" s="463"/>
    </row>
    <row r="320" spans="1:9" s="446" customFormat="1" ht="18">
      <c r="A320" s="465"/>
      <c r="C320" s="440"/>
      <c r="I320" s="463"/>
    </row>
    <row r="321" spans="1:9" s="446" customFormat="1" ht="18">
      <c r="A321" s="465"/>
      <c r="C321" s="440"/>
      <c r="I321" s="463"/>
    </row>
    <row r="322" spans="1:9" s="446" customFormat="1" ht="18">
      <c r="A322" s="465"/>
      <c r="C322" s="440"/>
      <c r="I322" s="463"/>
    </row>
    <row r="323" spans="1:9" s="446" customFormat="1" ht="18">
      <c r="A323" s="465"/>
      <c r="C323" s="440"/>
      <c r="I323" s="463"/>
    </row>
    <row r="324" spans="1:9" s="446" customFormat="1" ht="18">
      <c r="A324" s="465"/>
      <c r="C324" s="440"/>
      <c r="I324" s="463"/>
    </row>
    <row r="325" spans="1:9" s="446" customFormat="1" ht="18">
      <c r="A325" s="465"/>
      <c r="C325" s="440"/>
      <c r="I325" s="463"/>
    </row>
    <row r="326" spans="1:9" s="446" customFormat="1" ht="18">
      <c r="A326" s="465"/>
      <c r="C326" s="440"/>
      <c r="I326" s="463"/>
    </row>
    <row r="327" spans="1:9" s="446" customFormat="1" ht="18">
      <c r="A327" s="465"/>
      <c r="C327" s="440"/>
      <c r="I327" s="463"/>
    </row>
    <row r="328" spans="1:9" s="446" customFormat="1" ht="18">
      <c r="A328" s="465"/>
      <c r="C328" s="440"/>
      <c r="I328" s="463"/>
    </row>
    <row r="329" spans="1:9" s="446" customFormat="1" ht="18">
      <c r="A329" s="465"/>
      <c r="C329" s="440"/>
      <c r="I329" s="463"/>
    </row>
    <row r="330" spans="1:9" s="446" customFormat="1" ht="18">
      <c r="A330" s="465"/>
      <c r="C330" s="440"/>
      <c r="I330" s="463"/>
    </row>
    <row r="331" spans="1:9" s="446" customFormat="1" ht="18">
      <c r="A331" s="465"/>
      <c r="C331" s="440"/>
      <c r="I331" s="463"/>
    </row>
    <row r="332" spans="1:9" s="446" customFormat="1" ht="18">
      <c r="A332" s="465"/>
      <c r="C332" s="440"/>
      <c r="I332" s="463"/>
    </row>
    <row r="333" spans="1:9" s="446" customFormat="1" ht="18">
      <c r="A333" s="465"/>
      <c r="C333" s="440"/>
      <c r="I333" s="463"/>
    </row>
    <row r="334" spans="1:9" s="446" customFormat="1" ht="18">
      <c r="A334" s="465"/>
      <c r="C334" s="440"/>
      <c r="I334" s="463"/>
    </row>
    <row r="335" spans="1:9" s="446" customFormat="1" ht="18">
      <c r="A335" s="465"/>
      <c r="C335" s="440"/>
      <c r="I335" s="463"/>
    </row>
    <row r="336" spans="1:9" s="446" customFormat="1" ht="18">
      <c r="A336" s="465"/>
      <c r="C336" s="440"/>
      <c r="I336" s="463"/>
    </row>
    <row r="337" spans="1:9" s="446" customFormat="1" ht="18">
      <c r="A337" s="465"/>
      <c r="C337" s="440"/>
      <c r="I337" s="463"/>
    </row>
    <row r="338" spans="1:9" s="446" customFormat="1" ht="18">
      <c r="A338" s="465"/>
      <c r="C338" s="440"/>
      <c r="I338" s="463"/>
    </row>
    <row r="339" spans="1:9" s="446" customFormat="1" ht="18">
      <c r="A339" s="465"/>
      <c r="C339" s="440"/>
      <c r="I339" s="463"/>
    </row>
    <row r="340" spans="1:9" s="446" customFormat="1" ht="18">
      <c r="A340" s="465"/>
      <c r="C340" s="440"/>
      <c r="I340" s="463"/>
    </row>
    <row r="341" spans="1:9" s="446" customFormat="1" ht="18">
      <c r="A341" s="465"/>
      <c r="C341" s="440"/>
      <c r="I341" s="463"/>
    </row>
    <row r="342" spans="1:9" s="446" customFormat="1" ht="18">
      <c r="A342" s="465"/>
      <c r="C342" s="440"/>
      <c r="I342" s="463"/>
    </row>
    <row r="343" spans="1:9" s="446" customFormat="1" ht="18">
      <c r="A343" s="465"/>
      <c r="C343" s="440"/>
      <c r="I343" s="463"/>
    </row>
    <row r="344" spans="1:9" s="446" customFormat="1" ht="18">
      <c r="A344" s="465"/>
      <c r="C344" s="440"/>
      <c r="I344" s="463"/>
    </row>
    <row r="345" spans="1:9" s="446" customFormat="1" ht="18">
      <c r="A345" s="465"/>
      <c r="C345" s="440"/>
      <c r="I345" s="463"/>
    </row>
    <row r="346" spans="1:9" s="446" customFormat="1" ht="18">
      <c r="A346" s="465"/>
      <c r="C346" s="440"/>
      <c r="I346" s="463"/>
    </row>
    <row r="347" spans="1:9" s="446" customFormat="1" ht="18">
      <c r="A347" s="465"/>
      <c r="C347" s="440"/>
      <c r="I347" s="463"/>
    </row>
    <row r="348" spans="1:9" s="446" customFormat="1" ht="18">
      <c r="A348" s="465"/>
      <c r="C348" s="440"/>
      <c r="I348" s="463"/>
    </row>
    <row r="349" spans="1:9" s="446" customFormat="1" ht="18">
      <c r="A349" s="465"/>
      <c r="C349" s="440"/>
      <c r="I349" s="463"/>
    </row>
    <row r="350" spans="1:9" s="446" customFormat="1" ht="18">
      <c r="A350" s="465"/>
      <c r="C350" s="440"/>
      <c r="I350" s="463"/>
    </row>
    <row r="351" spans="1:9" s="446" customFormat="1" ht="18">
      <c r="A351" s="465"/>
      <c r="C351" s="440"/>
      <c r="I351" s="463"/>
    </row>
    <row r="352" spans="1:9" s="446" customFormat="1" ht="18">
      <c r="A352" s="465"/>
      <c r="C352" s="440"/>
      <c r="I352" s="463"/>
    </row>
    <row r="353" spans="1:9" s="446" customFormat="1" ht="18">
      <c r="A353" s="465"/>
      <c r="C353" s="440"/>
      <c r="I353" s="463"/>
    </row>
    <row r="354" spans="1:9" s="446" customFormat="1" ht="18">
      <c r="A354" s="465"/>
      <c r="C354" s="440"/>
      <c r="I354" s="463"/>
    </row>
    <row r="355" spans="1:9" s="446" customFormat="1" ht="18">
      <c r="A355" s="465"/>
      <c r="C355" s="440"/>
      <c r="I355" s="463"/>
    </row>
    <row r="356" spans="1:9" s="446" customFormat="1" ht="18">
      <c r="A356" s="465"/>
      <c r="C356" s="440"/>
      <c r="I356" s="463"/>
    </row>
    <row r="357" spans="1:9" s="446" customFormat="1" ht="18">
      <c r="A357" s="465"/>
      <c r="C357" s="440"/>
      <c r="I357" s="463"/>
    </row>
    <row r="358" spans="1:9" s="446" customFormat="1" ht="18">
      <c r="A358" s="465"/>
      <c r="C358" s="440"/>
      <c r="I358" s="463"/>
    </row>
    <row r="359" spans="1:9" s="446" customFormat="1" ht="18">
      <c r="A359" s="465"/>
      <c r="C359" s="440"/>
      <c r="I359" s="463"/>
    </row>
    <row r="360" spans="1:9" s="446" customFormat="1" ht="18">
      <c r="A360" s="465"/>
      <c r="C360" s="440"/>
      <c r="I360" s="463"/>
    </row>
    <row r="361" spans="1:9" s="446" customFormat="1" ht="18">
      <c r="A361" s="465"/>
      <c r="C361" s="440"/>
      <c r="I361" s="463"/>
    </row>
    <row r="362" spans="1:9" s="446" customFormat="1" ht="18">
      <c r="A362" s="465"/>
      <c r="C362" s="440"/>
      <c r="I362" s="463"/>
    </row>
    <row r="363" spans="1:9" s="446" customFormat="1" ht="18">
      <c r="A363" s="465"/>
      <c r="C363" s="440"/>
      <c r="I363" s="463"/>
    </row>
    <row r="364" spans="1:9" s="446" customFormat="1" ht="18">
      <c r="A364" s="465"/>
      <c r="C364" s="440"/>
      <c r="I364" s="463"/>
    </row>
    <row r="365" spans="1:9" s="446" customFormat="1" ht="18">
      <c r="A365" s="465"/>
      <c r="C365" s="440"/>
      <c r="I365" s="463"/>
    </row>
    <row r="366" spans="1:9" s="446" customFormat="1" ht="18">
      <c r="A366" s="465"/>
      <c r="C366" s="440"/>
      <c r="I366" s="463"/>
    </row>
    <row r="367" spans="1:9" s="446" customFormat="1" ht="18">
      <c r="A367" s="465"/>
      <c r="C367" s="440"/>
      <c r="I367" s="463"/>
    </row>
    <row r="368" spans="1:9" s="446" customFormat="1" ht="18">
      <c r="A368" s="465"/>
      <c r="C368" s="440"/>
      <c r="I368" s="463"/>
    </row>
    <row r="369" spans="1:9" s="446" customFormat="1" ht="18">
      <c r="A369" s="465"/>
      <c r="C369" s="440"/>
      <c r="I369" s="463"/>
    </row>
    <row r="370" spans="1:9" s="446" customFormat="1" ht="18">
      <c r="A370" s="465"/>
      <c r="C370" s="440"/>
      <c r="I370" s="463"/>
    </row>
    <row r="371" spans="1:9" s="446" customFormat="1" ht="18">
      <c r="A371" s="465"/>
      <c r="C371" s="440"/>
      <c r="I371" s="463"/>
    </row>
    <row r="372" spans="1:9" s="446" customFormat="1" ht="18">
      <c r="A372" s="465"/>
      <c r="C372" s="440"/>
      <c r="I372" s="463"/>
    </row>
    <row r="373" spans="1:9" s="446" customFormat="1" ht="18">
      <c r="A373" s="465"/>
      <c r="C373" s="440"/>
      <c r="I373" s="463"/>
    </row>
    <row r="374" spans="1:9" s="446" customFormat="1" ht="18">
      <c r="A374" s="465"/>
      <c r="C374" s="440"/>
      <c r="I374" s="463"/>
    </row>
    <row r="375" spans="1:9" s="446" customFormat="1" ht="18">
      <c r="A375" s="465"/>
      <c r="C375" s="440"/>
      <c r="I375" s="463"/>
    </row>
    <row r="376" spans="1:9" s="446" customFormat="1" ht="18">
      <c r="A376" s="465"/>
      <c r="C376" s="440"/>
      <c r="I376" s="463"/>
    </row>
    <row r="377" spans="1:9" s="446" customFormat="1" ht="18">
      <c r="A377" s="465"/>
      <c r="C377" s="440"/>
      <c r="I377" s="463"/>
    </row>
    <row r="378" spans="1:9" s="446" customFormat="1" ht="18">
      <c r="A378" s="465"/>
      <c r="C378" s="440"/>
      <c r="I378" s="463"/>
    </row>
    <row r="379" spans="1:9" s="446" customFormat="1" ht="18">
      <c r="A379" s="465"/>
      <c r="C379" s="440"/>
      <c r="I379" s="463"/>
    </row>
    <row r="380" spans="1:9" s="446" customFormat="1" ht="18">
      <c r="A380" s="465"/>
      <c r="C380" s="440"/>
      <c r="I380" s="463"/>
    </row>
    <row r="381" spans="1:9" s="446" customFormat="1" ht="18">
      <c r="A381" s="465"/>
      <c r="C381" s="440"/>
      <c r="I381" s="463"/>
    </row>
    <row r="382" spans="1:9" s="446" customFormat="1" ht="18">
      <c r="A382" s="465"/>
      <c r="C382" s="440"/>
      <c r="I382" s="463"/>
    </row>
    <row r="383" spans="1:9" s="446" customFormat="1" ht="18">
      <c r="A383" s="465"/>
      <c r="C383" s="440"/>
      <c r="I383" s="463"/>
    </row>
    <row r="384" spans="1:9" s="446" customFormat="1" ht="18">
      <c r="A384" s="465"/>
      <c r="C384" s="440"/>
      <c r="I384" s="463"/>
    </row>
    <row r="385" spans="1:9" s="446" customFormat="1" ht="18">
      <c r="A385" s="465"/>
      <c r="C385" s="440"/>
      <c r="I385" s="463"/>
    </row>
    <row r="386" spans="1:9" s="446" customFormat="1" ht="18">
      <c r="A386" s="465"/>
      <c r="C386" s="440"/>
      <c r="I386" s="463"/>
    </row>
    <row r="387" spans="1:9" s="446" customFormat="1" ht="18">
      <c r="A387" s="465"/>
      <c r="C387" s="440"/>
      <c r="I387" s="463"/>
    </row>
    <row r="388" spans="1:9" s="446" customFormat="1" ht="18">
      <c r="A388" s="465"/>
      <c r="C388" s="440"/>
      <c r="I388" s="463"/>
    </row>
    <row r="389" spans="1:9" s="446" customFormat="1" ht="18">
      <c r="A389" s="465"/>
      <c r="C389" s="440"/>
      <c r="I389" s="463"/>
    </row>
    <row r="390" spans="1:9" s="446" customFormat="1" ht="18">
      <c r="A390" s="465"/>
      <c r="C390" s="440"/>
      <c r="I390" s="463"/>
    </row>
    <row r="391" spans="1:9" s="446" customFormat="1" ht="18">
      <c r="A391" s="465"/>
      <c r="C391" s="440"/>
      <c r="I391" s="463"/>
    </row>
    <row r="392" spans="1:9" s="446" customFormat="1" ht="18">
      <c r="A392" s="465"/>
      <c r="C392" s="440"/>
      <c r="I392" s="463"/>
    </row>
    <row r="393" spans="1:9" s="446" customFormat="1" ht="18">
      <c r="A393" s="465"/>
      <c r="C393" s="440"/>
      <c r="I393" s="463"/>
    </row>
    <row r="394" spans="1:9" s="446" customFormat="1" ht="18">
      <c r="A394" s="465"/>
      <c r="C394" s="440"/>
      <c r="I394" s="463"/>
    </row>
    <row r="395" spans="1:9" s="446" customFormat="1" ht="18">
      <c r="A395" s="465"/>
      <c r="C395" s="440"/>
      <c r="I395" s="463"/>
    </row>
    <row r="396" spans="1:9" s="446" customFormat="1" ht="18">
      <c r="A396" s="465"/>
      <c r="C396" s="440"/>
      <c r="I396" s="463"/>
    </row>
    <row r="397" spans="1:9" s="446" customFormat="1" ht="18">
      <c r="A397" s="465"/>
      <c r="C397" s="440"/>
      <c r="I397" s="463"/>
    </row>
    <row r="398" spans="1:9" s="446" customFormat="1" ht="18">
      <c r="A398" s="465"/>
      <c r="C398" s="440"/>
      <c r="I398" s="463"/>
    </row>
    <row r="399" spans="1:9" s="446" customFormat="1" ht="18">
      <c r="A399" s="465"/>
      <c r="C399" s="440"/>
      <c r="I399" s="463"/>
    </row>
    <row r="400" spans="1:9" s="446" customFormat="1" ht="18">
      <c r="A400" s="465"/>
      <c r="C400" s="440"/>
      <c r="I400" s="463"/>
    </row>
    <row r="401" spans="1:9" s="446" customFormat="1" ht="18">
      <c r="A401" s="465"/>
      <c r="C401" s="440"/>
      <c r="I401" s="463"/>
    </row>
    <row r="402" spans="1:9" s="446" customFormat="1" ht="18">
      <c r="A402" s="465"/>
      <c r="C402" s="440"/>
      <c r="I402" s="463"/>
    </row>
    <row r="403" spans="1:9" s="446" customFormat="1" ht="18">
      <c r="A403" s="465"/>
      <c r="C403" s="440"/>
      <c r="I403" s="463"/>
    </row>
    <row r="404" spans="1:9" s="446" customFormat="1" ht="18">
      <c r="A404" s="465"/>
      <c r="C404" s="440"/>
      <c r="I404" s="463"/>
    </row>
    <row r="405" spans="1:9" s="446" customFormat="1" ht="18">
      <c r="A405" s="465"/>
      <c r="C405" s="440"/>
      <c r="I405" s="463"/>
    </row>
    <row r="406" spans="1:9" s="446" customFormat="1" ht="18">
      <c r="A406" s="465"/>
      <c r="C406" s="440"/>
      <c r="I406" s="463"/>
    </row>
    <row r="407" spans="1:9" s="446" customFormat="1" ht="18">
      <c r="A407" s="465"/>
      <c r="C407" s="440"/>
      <c r="I407" s="463"/>
    </row>
    <row r="408" spans="1:9" s="446" customFormat="1" ht="18">
      <c r="A408" s="465"/>
      <c r="C408" s="440"/>
      <c r="I408" s="463"/>
    </row>
    <row r="409" spans="1:9" s="446" customFormat="1" ht="18">
      <c r="A409" s="465"/>
      <c r="C409" s="440"/>
      <c r="I409" s="463"/>
    </row>
    <row r="410" spans="1:9" s="446" customFormat="1" ht="18">
      <c r="A410" s="465"/>
      <c r="C410" s="440"/>
      <c r="I410" s="463"/>
    </row>
    <row r="411" spans="1:9" s="446" customFormat="1" ht="18">
      <c r="A411" s="465"/>
      <c r="C411" s="440"/>
      <c r="I411" s="463"/>
    </row>
    <row r="412" spans="1:9" s="446" customFormat="1" ht="18">
      <c r="A412" s="465"/>
      <c r="C412" s="440"/>
      <c r="I412" s="463"/>
    </row>
    <row r="413" spans="1:9" s="446" customFormat="1" ht="18">
      <c r="A413" s="465"/>
      <c r="C413" s="440"/>
      <c r="I413" s="463"/>
    </row>
    <row r="414" spans="1:9" s="446" customFormat="1" ht="18">
      <c r="A414" s="465"/>
      <c r="C414" s="440"/>
      <c r="I414" s="463"/>
    </row>
    <row r="415" spans="1:9" s="446" customFormat="1" ht="18">
      <c r="A415" s="465"/>
      <c r="C415" s="440"/>
      <c r="I415" s="463"/>
    </row>
    <row r="416" spans="1:9" s="446" customFormat="1" ht="18">
      <c r="A416" s="465"/>
      <c r="C416" s="440"/>
      <c r="I416" s="463"/>
    </row>
    <row r="417" spans="1:9" s="446" customFormat="1" ht="18">
      <c r="A417" s="465"/>
      <c r="C417" s="440"/>
      <c r="I417" s="463"/>
    </row>
    <row r="418" spans="1:9" s="446" customFormat="1" ht="18">
      <c r="A418" s="465"/>
      <c r="C418" s="440"/>
      <c r="I418" s="463"/>
    </row>
    <row r="419" spans="1:9" s="446" customFormat="1" ht="18">
      <c r="A419" s="465"/>
      <c r="C419" s="440"/>
      <c r="I419" s="463"/>
    </row>
    <row r="420" spans="1:9" s="446" customFormat="1" ht="18">
      <c r="A420" s="465"/>
      <c r="C420" s="440"/>
      <c r="I420" s="463"/>
    </row>
    <row r="421" spans="1:9" s="446" customFormat="1" ht="18">
      <c r="A421" s="465"/>
      <c r="C421" s="440"/>
      <c r="I421" s="463"/>
    </row>
    <row r="422" spans="1:9" s="446" customFormat="1" ht="18">
      <c r="A422" s="465"/>
      <c r="C422" s="440"/>
      <c r="I422" s="463"/>
    </row>
    <row r="423" spans="1:9" s="446" customFormat="1" ht="18">
      <c r="A423" s="465"/>
      <c r="C423" s="440"/>
      <c r="I423" s="463"/>
    </row>
    <row r="424" spans="1:9" s="446" customFormat="1" ht="18">
      <c r="A424" s="465"/>
      <c r="C424" s="440"/>
      <c r="I424" s="463"/>
    </row>
    <row r="425" spans="1:9" s="446" customFormat="1" ht="18">
      <c r="A425" s="465"/>
      <c r="C425" s="440"/>
      <c r="I425" s="463"/>
    </row>
    <row r="426" spans="1:9" s="446" customFormat="1" ht="18">
      <c r="A426" s="465"/>
      <c r="C426" s="440"/>
      <c r="I426" s="463"/>
    </row>
    <row r="427" spans="1:9" s="446" customFormat="1" ht="18">
      <c r="A427" s="465"/>
      <c r="C427" s="440"/>
      <c r="I427" s="463"/>
    </row>
    <row r="428" spans="1:9" s="446" customFormat="1" ht="18">
      <c r="A428" s="465"/>
      <c r="C428" s="440"/>
      <c r="I428" s="463"/>
    </row>
    <row r="429" spans="1:9" s="446" customFormat="1" ht="18">
      <c r="A429" s="465"/>
      <c r="C429" s="440"/>
      <c r="I429" s="463"/>
    </row>
    <row r="430" spans="1:9" s="446" customFormat="1" ht="18">
      <c r="A430" s="465"/>
      <c r="C430" s="440"/>
      <c r="I430" s="463"/>
    </row>
    <row r="431" spans="1:9" s="446" customFormat="1" ht="18">
      <c r="A431" s="465"/>
      <c r="C431" s="440"/>
      <c r="I431" s="463"/>
    </row>
    <row r="432" spans="1:9" s="446" customFormat="1" ht="18">
      <c r="A432" s="465"/>
      <c r="C432" s="440"/>
      <c r="I432" s="463"/>
    </row>
    <row r="433" spans="1:9" s="446" customFormat="1" ht="18">
      <c r="A433" s="465"/>
      <c r="C433" s="440"/>
      <c r="I433" s="463"/>
    </row>
    <row r="434" spans="1:9" s="446" customFormat="1" ht="18">
      <c r="A434" s="465"/>
      <c r="C434" s="440"/>
      <c r="I434" s="463"/>
    </row>
    <row r="435" spans="1:9" s="446" customFormat="1" ht="18">
      <c r="A435" s="465"/>
      <c r="C435" s="440"/>
      <c r="I435" s="463"/>
    </row>
    <row r="436" spans="1:9" s="446" customFormat="1" ht="18">
      <c r="A436" s="465"/>
      <c r="C436" s="440"/>
      <c r="I436" s="463"/>
    </row>
    <row r="437" spans="1:9" s="446" customFormat="1" ht="18">
      <c r="A437" s="465"/>
      <c r="C437" s="440"/>
      <c r="I437" s="463"/>
    </row>
    <row r="438" spans="1:9" s="446" customFormat="1" ht="18">
      <c r="A438" s="465"/>
      <c r="C438" s="440"/>
      <c r="I438" s="463"/>
    </row>
    <row r="439" spans="1:9" s="446" customFormat="1" ht="18">
      <c r="A439" s="465"/>
      <c r="C439" s="440"/>
      <c r="I439" s="463"/>
    </row>
    <row r="440" spans="1:9" s="446" customFormat="1" ht="18">
      <c r="A440" s="465"/>
      <c r="C440" s="440"/>
      <c r="I440" s="463"/>
    </row>
    <row r="441" spans="1:9" s="446" customFormat="1" ht="18">
      <c r="A441" s="465"/>
      <c r="C441" s="440"/>
      <c r="I441" s="463"/>
    </row>
    <row r="442" spans="1:9" s="446" customFormat="1" ht="18">
      <c r="A442" s="465"/>
      <c r="C442" s="440"/>
      <c r="I442" s="463"/>
    </row>
    <row r="443" spans="1:9" s="446" customFormat="1" ht="18">
      <c r="A443" s="465"/>
      <c r="C443" s="440"/>
      <c r="I443" s="463"/>
    </row>
    <row r="444" spans="1:9" s="446" customFormat="1" ht="18">
      <c r="A444" s="465"/>
      <c r="C444" s="440"/>
      <c r="I444" s="463"/>
    </row>
    <row r="445" spans="1:9" s="446" customFormat="1" ht="18">
      <c r="A445" s="465"/>
      <c r="C445" s="440"/>
      <c r="I445" s="463"/>
    </row>
    <row r="446" spans="1:9" s="446" customFormat="1" ht="18">
      <c r="A446" s="465"/>
      <c r="C446" s="440"/>
      <c r="I446" s="463"/>
    </row>
    <row r="447" spans="1:9" s="446" customFormat="1" ht="18">
      <c r="A447" s="465"/>
      <c r="C447" s="440"/>
      <c r="I447" s="463"/>
    </row>
    <row r="448" spans="1:9" s="446" customFormat="1" ht="18">
      <c r="A448" s="465"/>
      <c r="C448" s="440"/>
      <c r="I448" s="463"/>
    </row>
    <row r="449" spans="1:9" s="446" customFormat="1" ht="18">
      <c r="A449" s="465"/>
      <c r="C449" s="440"/>
      <c r="I449" s="463"/>
    </row>
    <row r="450" spans="1:9" s="446" customFormat="1" ht="18">
      <c r="A450" s="465"/>
      <c r="C450" s="440"/>
      <c r="I450" s="463"/>
    </row>
    <row r="451" spans="1:9" s="446" customFormat="1" ht="18">
      <c r="A451" s="465"/>
      <c r="C451" s="440"/>
      <c r="I451" s="463"/>
    </row>
    <row r="452" spans="1:9" s="446" customFormat="1" ht="18">
      <c r="A452" s="465"/>
      <c r="C452" s="440"/>
      <c r="I452" s="463"/>
    </row>
    <row r="453" spans="1:9" s="446" customFormat="1" ht="18">
      <c r="A453" s="465"/>
      <c r="C453" s="440"/>
      <c r="I453" s="463"/>
    </row>
    <row r="454" spans="1:9" s="446" customFormat="1" ht="18">
      <c r="A454" s="465"/>
      <c r="C454" s="440"/>
      <c r="I454" s="463"/>
    </row>
    <row r="455" spans="1:9" s="446" customFormat="1" ht="18">
      <c r="A455" s="465"/>
      <c r="C455" s="440"/>
      <c r="I455" s="463"/>
    </row>
    <row r="456" spans="1:9" s="446" customFormat="1" ht="18">
      <c r="A456" s="465"/>
      <c r="C456" s="440"/>
      <c r="I456" s="463"/>
    </row>
    <row r="457" spans="1:9" s="446" customFormat="1" ht="18">
      <c r="A457" s="465"/>
      <c r="C457" s="440"/>
      <c r="I457" s="463"/>
    </row>
    <row r="458" spans="1:9" s="446" customFormat="1" ht="18">
      <c r="A458" s="465"/>
      <c r="C458" s="440"/>
      <c r="I458" s="463"/>
    </row>
    <row r="459" spans="1:9" s="446" customFormat="1" ht="18">
      <c r="A459" s="465"/>
      <c r="C459" s="440"/>
      <c r="I459" s="463"/>
    </row>
    <row r="460" spans="1:9" s="446" customFormat="1" ht="18">
      <c r="A460" s="465"/>
      <c r="C460" s="440"/>
      <c r="I460" s="463"/>
    </row>
    <row r="461" spans="1:9" s="446" customFormat="1" ht="18">
      <c r="A461" s="465"/>
      <c r="C461" s="440"/>
      <c r="I461" s="463"/>
    </row>
    <row r="462" spans="1:9" s="446" customFormat="1" ht="18">
      <c r="A462" s="465"/>
      <c r="C462" s="440"/>
      <c r="I462" s="463"/>
    </row>
    <row r="463" spans="1:9" s="446" customFormat="1" ht="18">
      <c r="A463" s="465"/>
      <c r="C463" s="440"/>
      <c r="I463" s="463"/>
    </row>
    <row r="464" spans="1:9" s="446" customFormat="1" ht="18">
      <c r="A464" s="465"/>
      <c r="C464" s="440"/>
      <c r="I464" s="463"/>
    </row>
    <row r="465" spans="1:9" s="446" customFormat="1" ht="18">
      <c r="A465" s="465"/>
      <c r="C465" s="440"/>
      <c r="I465" s="463"/>
    </row>
    <row r="466" spans="1:9" s="446" customFormat="1" ht="18">
      <c r="A466" s="465"/>
      <c r="C466" s="440"/>
      <c r="I466" s="463"/>
    </row>
    <row r="467" spans="1:9" s="446" customFormat="1" ht="18">
      <c r="A467" s="465"/>
      <c r="C467" s="440"/>
      <c r="I467" s="463"/>
    </row>
    <row r="468" spans="1:9" s="446" customFormat="1" ht="18">
      <c r="A468" s="465"/>
      <c r="C468" s="440"/>
      <c r="I468" s="463"/>
    </row>
    <row r="469" spans="1:9" s="446" customFormat="1" ht="18">
      <c r="A469" s="465"/>
      <c r="C469" s="440"/>
      <c r="I469" s="463"/>
    </row>
    <row r="470" spans="1:9" s="446" customFormat="1" ht="18">
      <c r="A470" s="465"/>
      <c r="C470" s="440"/>
      <c r="I470" s="463"/>
    </row>
    <row r="471" spans="1:9" s="446" customFormat="1" ht="18">
      <c r="A471" s="465"/>
      <c r="C471" s="440"/>
      <c r="I471" s="463"/>
    </row>
    <row r="472" spans="1:9" s="446" customFormat="1" ht="18">
      <c r="A472" s="465"/>
      <c r="C472" s="440"/>
      <c r="I472" s="463"/>
    </row>
    <row r="473" spans="1:9" s="446" customFormat="1" ht="18">
      <c r="A473" s="465"/>
      <c r="C473" s="440"/>
      <c r="I473" s="463"/>
    </row>
    <row r="474" spans="1:9" s="446" customFormat="1" ht="18">
      <c r="A474" s="465"/>
      <c r="C474" s="440"/>
      <c r="I474" s="463"/>
    </row>
    <row r="475" spans="1:9" s="446" customFormat="1" ht="18">
      <c r="A475" s="465"/>
      <c r="C475" s="440"/>
      <c r="I475" s="463"/>
    </row>
    <row r="476" spans="1:9" s="446" customFormat="1" ht="18">
      <c r="A476" s="465"/>
      <c r="C476" s="440"/>
      <c r="I476" s="463"/>
    </row>
    <row r="477" spans="1:9" s="446" customFormat="1" ht="18">
      <c r="A477" s="465"/>
      <c r="C477" s="440"/>
      <c r="I477" s="463"/>
    </row>
    <row r="478" spans="1:9" s="446" customFormat="1" ht="18">
      <c r="A478" s="465"/>
      <c r="C478" s="440"/>
      <c r="I478" s="463"/>
    </row>
    <row r="479" spans="1:9" s="446" customFormat="1" ht="18">
      <c r="A479" s="465"/>
      <c r="C479" s="440"/>
      <c r="I479" s="463"/>
    </row>
    <row r="480" spans="1:9" s="446" customFormat="1" ht="18">
      <c r="A480" s="465"/>
      <c r="C480" s="440"/>
      <c r="I480" s="463"/>
    </row>
    <row r="481" spans="1:9" s="446" customFormat="1" ht="18">
      <c r="A481" s="465"/>
      <c r="C481" s="440"/>
      <c r="I481" s="463"/>
    </row>
    <row r="482" spans="1:9" s="446" customFormat="1" ht="18">
      <c r="A482" s="465"/>
      <c r="C482" s="440"/>
      <c r="I482" s="463"/>
    </row>
    <row r="483" spans="1:9" s="446" customFormat="1" ht="18">
      <c r="A483" s="465"/>
      <c r="C483" s="440"/>
      <c r="I483" s="463"/>
    </row>
    <row r="484" spans="1:9" s="446" customFormat="1" ht="18">
      <c r="A484" s="465"/>
      <c r="C484" s="440"/>
      <c r="I484" s="463"/>
    </row>
    <row r="485" spans="1:9" s="446" customFormat="1" ht="18">
      <c r="A485" s="465"/>
      <c r="C485" s="440"/>
      <c r="I485" s="463"/>
    </row>
    <row r="486" spans="1:9" s="446" customFormat="1" ht="18">
      <c r="A486" s="465"/>
      <c r="C486" s="440"/>
      <c r="I486" s="463"/>
    </row>
    <row r="487" spans="1:9" s="446" customFormat="1" ht="18">
      <c r="A487" s="465"/>
      <c r="C487" s="440"/>
      <c r="I487" s="463"/>
    </row>
    <row r="488" spans="1:9" s="446" customFormat="1" ht="18">
      <c r="A488" s="465"/>
      <c r="C488" s="440"/>
      <c r="I488" s="463"/>
    </row>
    <row r="489" spans="1:9" s="446" customFormat="1" ht="18">
      <c r="A489" s="465"/>
      <c r="C489" s="440"/>
      <c r="I489" s="463"/>
    </row>
    <row r="490" spans="1:9" s="446" customFormat="1" ht="18">
      <c r="A490" s="465"/>
      <c r="C490" s="440"/>
      <c r="I490" s="463"/>
    </row>
    <row r="491" spans="1:9" s="446" customFormat="1" ht="18">
      <c r="A491" s="465"/>
      <c r="C491" s="440"/>
      <c r="I491" s="463"/>
    </row>
    <row r="492" spans="1:9" s="446" customFormat="1" ht="18">
      <c r="A492" s="465"/>
      <c r="C492" s="440"/>
      <c r="I492" s="463"/>
    </row>
    <row r="493" spans="1:9" s="446" customFormat="1" ht="18">
      <c r="A493" s="465"/>
      <c r="C493" s="440"/>
      <c r="I493" s="463"/>
    </row>
    <row r="494" spans="1:9" s="446" customFormat="1" ht="18">
      <c r="A494" s="465"/>
      <c r="C494" s="440"/>
      <c r="I494" s="463"/>
    </row>
    <row r="495" spans="1:9" s="446" customFormat="1" ht="18">
      <c r="A495" s="465"/>
      <c r="C495" s="440"/>
      <c r="I495" s="463"/>
    </row>
    <row r="496" spans="1:9" s="446" customFormat="1" ht="18">
      <c r="A496" s="465"/>
      <c r="C496" s="440"/>
      <c r="I496" s="463"/>
    </row>
    <row r="497" spans="1:9" s="446" customFormat="1" ht="18">
      <c r="A497" s="465"/>
      <c r="C497" s="440"/>
      <c r="I497" s="463"/>
    </row>
    <row r="498" spans="1:9" s="446" customFormat="1" ht="18">
      <c r="A498" s="465"/>
      <c r="C498" s="440"/>
      <c r="I498" s="463"/>
    </row>
    <row r="499" spans="1:9" s="446" customFormat="1" ht="18">
      <c r="A499" s="465"/>
      <c r="C499" s="440"/>
      <c r="I499" s="463"/>
    </row>
    <row r="500" spans="1:9" s="446" customFormat="1" ht="18">
      <c r="A500" s="465"/>
      <c r="C500" s="440"/>
      <c r="I500" s="463"/>
    </row>
    <row r="501" spans="1:9" s="446" customFormat="1" ht="18">
      <c r="A501" s="465"/>
      <c r="C501" s="440"/>
      <c r="I501" s="463"/>
    </row>
    <row r="502" spans="1:9" s="446" customFormat="1" ht="18">
      <c r="A502" s="465"/>
      <c r="C502" s="440"/>
      <c r="I502" s="463"/>
    </row>
    <row r="503" spans="1:9" s="446" customFormat="1" ht="18">
      <c r="A503" s="465"/>
      <c r="C503" s="440"/>
      <c r="I503" s="463"/>
    </row>
    <row r="504" spans="1:9" s="446" customFormat="1" ht="18">
      <c r="A504" s="465"/>
      <c r="C504" s="440"/>
      <c r="I504" s="463"/>
    </row>
    <row r="505" spans="1:9" s="446" customFormat="1" ht="18">
      <c r="A505" s="465"/>
      <c r="C505" s="440"/>
      <c r="I505" s="463"/>
    </row>
    <row r="506" spans="1:9" s="446" customFormat="1" ht="18">
      <c r="A506" s="465"/>
      <c r="C506" s="440"/>
      <c r="I506" s="463"/>
    </row>
    <row r="507" spans="1:9" s="446" customFormat="1" ht="18">
      <c r="A507" s="465"/>
      <c r="C507" s="440"/>
      <c r="I507" s="463"/>
    </row>
    <row r="508" spans="1:9" s="446" customFormat="1" ht="18">
      <c r="A508" s="465"/>
      <c r="C508" s="440"/>
      <c r="I508" s="463"/>
    </row>
    <row r="509" spans="1:9" s="446" customFormat="1" ht="18">
      <c r="A509" s="465"/>
      <c r="C509" s="440"/>
      <c r="I509" s="463"/>
    </row>
    <row r="510" spans="1:9" s="446" customFormat="1" ht="18">
      <c r="A510" s="465"/>
      <c r="C510" s="440"/>
      <c r="I510" s="463"/>
    </row>
    <row r="511" spans="1:9" s="446" customFormat="1" ht="18">
      <c r="A511" s="465"/>
      <c r="C511" s="440"/>
      <c r="I511" s="463"/>
    </row>
    <row r="512" spans="1:9" s="446" customFormat="1" ht="18">
      <c r="A512" s="465"/>
      <c r="C512" s="440"/>
      <c r="I512" s="463"/>
    </row>
    <row r="513" spans="1:9" s="446" customFormat="1" ht="18">
      <c r="A513" s="465"/>
      <c r="C513" s="440"/>
      <c r="I513" s="463"/>
    </row>
    <row r="514" spans="1:9" s="446" customFormat="1" ht="18">
      <c r="A514" s="465"/>
      <c r="C514" s="440"/>
      <c r="I514" s="463"/>
    </row>
    <row r="515" spans="1:9" s="446" customFormat="1" ht="18">
      <c r="A515" s="465"/>
      <c r="C515" s="440"/>
      <c r="I515" s="463"/>
    </row>
    <row r="516" spans="1:9" s="446" customFormat="1" ht="18">
      <c r="A516" s="465"/>
      <c r="C516" s="440"/>
      <c r="I516" s="463"/>
    </row>
    <row r="517" spans="1:9" s="446" customFormat="1" ht="18">
      <c r="A517" s="465"/>
      <c r="C517" s="440"/>
      <c r="I517" s="463"/>
    </row>
    <row r="518" spans="1:9" s="446" customFormat="1" ht="18">
      <c r="A518" s="465"/>
      <c r="C518" s="440"/>
      <c r="I518" s="463"/>
    </row>
    <row r="519" spans="1:9" s="446" customFormat="1" ht="18">
      <c r="A519" s="465"/>
      <c r="C519" s="440"/>
      <c r="I519" s="463"/>
    </row>
    <row r="520" spans="1:9" s="446" customFormat="1" ht="18">
      <c r="A520" s="465"/>
      <c r="C520" s="440"/>
      <c r="I520" s="463"/>
    </row>
    <row r="521" spans="1:9" s="446" customFormat="1" ht="18">
      <c r="A521" s="465"/>
      <c r="C521" s="440"/>
      <c r="I521" s="463"/>
    </row>
    <row r="522" spans="1:9" s="446" customFormat="1" ht="18">
      <c r="A522" s="465"/>
      <c r="C522" s="440"/>
      <c r="I522" s="463"/>
    </row>
    <row r="523" spans="1:9" s="446" customFormat="1" ht="18">
      <c r="A523" s="465"/>
      <c r="C523" s="440"/>
      <c r="I523" s="463"/>
    </row>
    <row r="524" spans="1:9" s="446" customFormat="1" ht="18">
      <c r="A524" s="465"/>
      <c r="C524" s="440"/>
      <c r="I524" s="463"/>
    </row>
    <row r="525" spans="1:9" s="446" customFormat="1" ht="18">
      <c r="A525" s="465"/>
      <c r="C525" s="440"/>
      <c r="I525" s="463"/>
    </row>
    <row r="526" spans="1:9" s="446" customFormat="1" ht="18">
      <c r="A526" s="465"/>
      <c r="C526" s="440"/>
      <c r="I526" s="463"/>
    </row>
    <row r="527" spans="1:9" s="446" customFormat="1" ht="18">
      <c r="A527" s="465"/>
      <c r="C527" s="440"/>
      <c r="I527" s="463"/>
    </row>
    <row r="528" spans="1:9" s="446" customFormat="1" ht="18">
      <c r="A528" s="465"/>
      <c r="C528" s="440"/>
      <c r="I528" s="463"/>
    </row>
    <row r="529" spans="1:9" s="446" customFormat="1" ht="18">
      <c r="A529" s="465"/>
      <c r="C529" s="440"/>
      <c r="I529" s="463"/>
    </row>
    <row r="530" spans="1:9" s="446" customFormat="1" ht="18">
      <c r="A530" s="465"/>
      <c r="C530" s="440"/>
      <c r="I530" s="463"/>
    </row>
    <row r="531" spans="1:9" s="446" customFormat="1" ht="18">
      <c r="A531" s="465"/>
      <c r="C531" s="440"/>
      <c r="I531" s="463"/>
    </row>
    <row r="532" spans="1:9" s="446" customFormat="1" ht="18">
      <c r="A532" s="465"/>
      <c r="C532" s="440"/>
      <c r="I532" s="463"/>
    </row>
    <row r="533" spans="1:9" s="446" customFormat="1" ht="18">
      <c r="A533" s="465"/>
      <c r="C533" s="440"/>
      <c r="I533" s="463"/>
    </row>
    <row r="534" spans="1:9" s="446" customFormat="1" ht="18">
      <c r="A534" s="465"/>
      <c r="C534" s="440"/>
      <c r="I534" s="463"/>
    </row>
    <row r="535" spans="1:9" s="446" customFormat="1" ht="18">
      <c r="A535" s="465"/>
      <c r="C535" s="440"/>
      <c r="I535" s="463"/>
    </row>
    <row r="536" spans="1:9" s="446" customFormat="1" ht="18">
      <c r="A536" s="465"/>
      <c r="C536" s="440"/>
      <c r="I536" s="463"/>
    </row>
    <row r="537" spans="1:9" s="446" customFormat="1" ht="18">
      <c r="A537" s="465"/>
      <c r="C537" s="440"/>
      <c r="I537" s="463"/>
    </row>
    <row r="538" spans="1:9" s="446" customFormat="1" ht="18">
      <c r="A538" s="465"/>
      <c r="C538" s="440"/>
      <c r="I538" s="463"/>
    </row>
    <row r="539" spans="1:9" s="446" customFormat="1" ht="18">
      <c r="A539" s="465"/>
      <c r="C539" s="440"/>
      <c r="I539" s="463"/>
    </row>
    <row r="540" spans="1:9" s="446" customFormat="1" ht="18">
      <c r="A540" s="465"/>
      <c r="C540" s="440"/>
      <c r="I540" s="463"/>
    </row>
    <row r="541" spans="1:9" s="446" customFormat="1" ht="18">
      <c r="A541" s="465"/>
      <c r="C541" s="440"/>
      <c r="I541" s="463"/>
    </row>
    <row r="542" spans="1:9" s="446" customFormat="1" ht="18">
      <c r="A542" s="465"/>
      <c r="C542" s="440"/>
      <c r="I542" s="463"/>
    </row>
    <row r="543" spans="1:9" s="446" customFormat="1" ht="18">
      <c r="A543" s="465"/>
      <c r="C543" s="440"/>
      <c r="I543" s="463"/>
    </row>
    <row r="544" spans="1:9" s="446" customFormat="1" ht="18">
      <c r="A544" s="465"/>
      <c r="C544" s="440"/>
      <c r="I544" s="463"/>
    </row>
    <row r="545" spans="1:9" s="446" customFormat="1" ht="18">
      <c r="A545" s="465"/>
      <c r="C545" s="440"/>
      <c r="I545" s="463"/>
    </row>
    <row r="546" spans="1:9" s="446" customFormat="1" ht="18">
      <c r="A546" s="465"/>
      <c r="C546" s="440"/>
      <c r="I546" s="463"/>
    </row>
    <row r="547" spans="1:9" s="446" customFormat="1" ht="18">
      <c r="A547" s="465"/>
      <c r="C547" s="440"/>
      <c r="I547" s="463"/>
    </row>
    <row r="548" spans="1:9" s="446" customFormat="1" ht="18">
      <c r="A548" s="465"/>
      <c r="C548" s="440"/>
      <c r="I548" s="463"/>
    </row>
    <row r="549" spans="1:9" s="446" customFormat="1" ht="18">
      <c r="A549" s="465"/>
      <c r="C549" s="440"/>
      <c r="I549" s="463"/>
    </row>
    <row r="550" spans="1:9" s="446" customFormat="1" ht="18">
      <c r="A550" s="465"/>
      <c r="C550" s="440"/>
      <c r="I550" s="463"/>
    </row>
    <row r="551" spans="1:9" s="446" customFormat="1" ht="18">
      <c r="A551" s="465"/>
      <c r="C551" s="440"/>
      <c r="I551" s="463"/>
    </row>
    <row r="552" spans="1:9" s="446" customFormat="1" ht="18">
      <c r="A552" s="465"/>
      <c r="C552" s="440"/>
      <c r="I552" s="463"/>
    </row>
    <row r="553" spans="1:9" s="446" customFormat="1" ht="18">
      <c r="A553" s="465"/>
      <c r="C553" s="440"/>
      <c r="I553" s="463"/>
    </row>
    <row r="554" spans="1:9" s="446" customFormat="1" ht="18">
      <c r="A554" s="465"/>
      <c r="C554" s="440"/>
      <c r="I554" s="463"/>
    </row>
    <row r="555" spans="1:9" s="446" customFormat="1" ht="18">
      <c r="A555" s="465"/>
      <c r="C555" s="440"/>
      <c r="I555" s="463"/>
    </row>
    <row r="556" spans="1:9" s="446" customFormat="1" ht="18">
      <c r="A556" s="465"/>
      <c r="C556" s="440"/>
      <c r="I556" s="463"/>
    </row>
    <row r="557" spans="1:9" s="446" customFormat="1" ht="18">
      <c r="A557" s="465"/>
      <c r="C557" s="440"/>
      <c r="I557" s="463"/>
    </row>
    <row r="558" spans="1:9" s="446" customFormat="1" ht="18">
      <c r="A558" s="465"/>
      <c r="C558" s="440"/>
      <c r="I558" s="463"/>
    </row>
    <row r="559" spans="1:9" s="446" customFormat="1" ht="18">
      <c r="A559" s="465"/>
      <c r="C559" s="440"/>
      <c r="I559" s="463"/>
    </row>
    <row r="560" spans="1:9" s="446" customFormat="1" ht="18">
      <c r="A560" s="465"/>
      <c r="C560" s="440"/>
      <c r="I560" s="463"/>
    </row>
    <row r="561" spans="1:9" s="446" customFormat="1" ht="18">
      <c r="A561" s="465"/>
      <c r="C561" s="440"/>
      <c r="I561" s="463"/>
    </row>
    <row r="562" spans="1:9" s="446" customFormat="1" ht="18">
      <c r="A562" s="465"/>
      <c r="C562" s="440"/>
      <c r="I562" s="463"/>
    </row>
    <row r="563" spans="1:9" s="446" customFormat="1" ht="18">
      <c r="A563" s="465"/>
      <c r="C563" s="440"/>
      <c r="I563" s="463"/>
    </row>
    <row r="564" spans="1:9" s="446" customFormat="1" ht="18">
      <c r="A564" s="465"/>
      <c r="C564" s="440"/>
      <c r="I564" s="463"/>
    </row>
    <row r="565" spans="1:9" s="446" customFormat="1" ht="18">
      <c r="A565" s="465"/>
      <c r="C565" s="440"/>
      <c r="I565" s="463"/>
    </row>
    <row r="566" spans="1:9" s="446" customFormat="1" ht="18">
      <c r="A566" s="465"/>
      <c r="C566" s="440"/>
      <c r="I566" s="463"/>
    </row>
    <row r="567" spans="1:9" s="446" customFormat="1" ht="18">
      <c r="A567" s="465"/>
      <c r="C567" s="440"/>
      <c r="I567" s="463"/>
    </row>
    <row r="568" spans="1:9" s="446" customFormat="1" ht="18">
      <c r="A568" s="465"/>
      <c r="C568" s="440"/>
      <c r="I568" s="463"/>
    </row>
    <row r="569" spans="1:9" s="446" customFormat="1" ht="18">
      <c r="A569" s="465"/>
      <c r="C569" s="440"/>
      <c r="I569" s="463"/>
    </row>
    <row r="570" spans="1:9" s="446" customFormat="1" ht="18">
      <c r="A570" s="465"/>
      <c r="C570" s="440"/>
      <c r="I570" s="463"/>
    </row>
    <row r="571" spans="1:9" s="446" customFormat="1" ht="18">
      <c r="A571" s="465"/>
      <c r="C571" s="440"/>
      <c r="I571" s="463"/>
    </row>
    <row r="572" spans="1:9" s="446" customFormat="1" ht="18">
      <c r="A572" s="465"/>
      <c r="C572" s="440"/>
      <c r="I572" s="463"/>
    </row>
    <row r="573" spans="1:9" s="446" customFormat="1" ht="18">
      <c r="A573" s="465"/>
      <c r="C573" s="440"/>
      <c r="I573" s="463"/>
    </row>
    <row r="574" spans="1:9" s="446" customFormat="1" ht="18">
      <c r="A574" s="465"/>
      <c r="C574" s="440"/>
      <c r="I574" s="463"/>
    </row>
    <row r="575" spans="1:9" s="446" customFormat="1" ht="18">
      <c r="A575" s="465"/>
      <c r="C575" s="440"/>
      <c r="I575" s="463"/>
    </row>
    <row r="576" spans="1:9" s="446" customFormat="1" ht="18">
      <c r="A576" s="465"/>
      <c r="C576" s="440"/>
      <c r="I576" s="463"/>
    </row>
    <row r="577" spans="1:9" s="446" customFormat="1" ht="18">
      <c r="A577" s="465"/>
      <c r="C577" s="440"/>
      <c r="I577" s="463"/>
    </row>
    <row r="578" spans="1:9" s="446" customFormat="1" ht="18">
      <c r="A578" s="465"/>
      <c r="C578" s="440"/>
      <c r="I578" s="463"/>
    </row>
    <row r="579" spans="1:9" s="446" customFormat="1" ht="18">
      <c r="A579" s="465"/>
      <c r="C579" s="440"/>
      <c r="I579" s="463"/>
    </row>
    <row r="580" spans="1:9" s="446" customFormat="1" ht="18">
      <c r="A580" s="465"/>
      <c r="C580" s="440"/>
      <c r="I580" s="463"/>
    </row>
    <row r="581" spans="1:9" s="446" customFormat="1" ht="18">
      <c r="A581" s="465"/>
      <c r="C581" s="440"/>
      <c r="I581" s="463"/>
    </row>
    <row r="582" spans="1:9" s="446" customFormat="1" ht="18">
      <c r="A582" s="465"/>
      <c r="C582" s="440"/>
      <c r="I582" s="463"/>
    </row>
    <row r="583" spans="1:9" s="446" customFormat="1" ht="18">
      <c r="A583" s="465"/>
      <c r="C583" s="440"/>
      <c r="I583" s="463"/>
    </row>
    <row r="584" spans="1:9" s="446" customFormat="1" ht="18">
      <c r="A584" s="465"/>
      <c r="C584" s="440"/>
      <c r="I584" s="463"/>
    </row>
    <row r="585" spans="1:9" s="446" customFormat="1" ht="18">
      <c r="A585" s="465"/>
      <c r="C585" s="440"/>
      <c r="I585" s="463"/>
    </row>
    <row r="586" spans="1:9" s="446" customFormat="1" ht="18">
      <c r="A586" s="465"/>
      <c r="C586" s="440"/>
      <c r="I586" s="463"/>
    </row>
    <row r="587" spans="1:9" s="446" customFormat="1" ht="18">
      <c r="A587" s="465"/>
      <c r="C587" s="440"/>
      <c r="I587" s="463"/>
    </row>
    <row r="588" spans="1:9" s="446" customFormat="1" ht="18">
      <c r="A588" s="465"/>
      <c r="C588" s="440"/>
      <c r="I588" s="463"/>
    </row>
    <row r="589" spans="1:9" s="446" customFormat="1" ht="18">
      <c r="A589" s="465"/>
      <c r="C589" s="440"/>
      <c r="I589" s="463"/>
    </row>
    <row r="590" spans="1:9" s="446" customFormat="1" ht="18">
      <c r="A590" s="465"/>
      <c r="C590" s="440"/>
      <c r="I590" s="463"/>
    </row>
    <row r="591" spans="1:9" s="446" customFormat="1" ht="18">
      <c r="A591" s="465"/>
      <c r="C591" s="440"/>
      <c r="I591" s="463"/>
    </row>
    <row r="592" spans="1:9" s="446" customFormat="1" ht="18">
      <c r="A592" s="465"/>
      <c r="C592" s="440"/>
      <c r="I592" s="463"/>
    </row>
    <row r="593" spans="1:9" s="446" customFormat="1" ht="18">
      <c r="A593" s="465"/>
      <c r="C593" s="440"/>
      <c r="I593" s="463"/>
    </row>
    <row r="594" spans="1:9" s="446" customFormat="1" ht="18">
      <c r="A594" s="465"/>
      <c r="C594" s="440"/>
      <c r="I594" s="463"/>
    </row>
    <row r="595" spans="1:9" s="446" customFormat="1" ht="18">
      <c r="A595" s="465"/>
      <c r="C595" s="440"/>
      <c r="I595" s="463"/>
    </row>
    <row r="596" spans="1:9" s="446" customFormat="1" ht="18">
      <c r="A596" s="465"/>
      <c r="C596" s="440"/>
      <c r="I596" s="463"/>
    </row>
    <row r="597" spans="1:9" s="446" customFormat="1" ht="18">
      <c r="A597" s="465"/>
      <c r="C597" s="440"/>
      <c r="I597" s="463"/>
    </row>
    <row r="598" spans="1:9" s="446" customFormat="1" ht="18">
      <c r="A598" s="465"/>
      <c r="C598" s="440"/>
      <c r="I598" s="463"/>
    </row>
    <row r="599" spans="1:9" s="446" customFormat="1" ht="18">
      <c r="A599" s="465"/>
      <c r="C599" s="440"/>
      <c r="I599" s="463"/>
    </row>
    <row r="600" spans="1:9" s="446" customFormat="1" ht="18">
      <c r="A600" s="465"/>
      <c r="C600" s="440"/>
      <c r="I600" s="463"/>
    </row>
    <row r="601" spans="1:9" s="446" customFormat="1" ht="18">
      <c r="A601" s="465"/>
      <c r="C601" s="440"/>
      <c r="I601" s="463"/>
    </row>
    <row r="602" spans="1:9" s="446" customFormat="1" ht="18">
      <c r="A602" s="465"/>
      <c r="C602" s="440"/>
      <c r="I602" s="463"/>
    </row>
    <row r="603" spans="1:9" s="446" customFormat="1" ht="18">
      <c r="A603" s="465"/>
      <c r="C603" s="440"/>
      <c r="I603" s="463"/>
    </row>
    <row r="604" spans="1:9" s="446" customFormat="1" ht="18">
      <c r="A604" s="465"/>
      <c r="C604" s="440"/>
      <c r="I604" s="463"/>
    </row>
    <row r="605" spans="1:9" s="446" customFormat="1" ht="18">
      <c r="A605" s="465"/>
      <c r="C605" s="440"/>
      <c r="I605" s="463"/>
    </row>
    <row r="606" spans="1:9" s="446" customFormat="1" ht="18">
      <c r="A606" s="465"/>
      <c r="C606" s="440"/>
      <c r="I606" s="463"/>
    </row>
    <row r="607" spans="1:9" s="446" customFormat="1" ht="18">
      <c r="A607" s="465"/>
      <c r="C607" s="440"/>
      <c r="I607" s="463"/>
    </row>
    <row r="608" spans="1:9" s="446" customFormat="1" ht="18">
      <c r="A608" s="465"/>
      <c r="C608" s="440"/>
      <c r="I608" s="463"/>
    </row>
    <row r="609" spans="1:9" s="446" customFormat="1" ht="18">
      <c r="A609" s="465"/>
      <c r="C609" s="440"/>
      <c r="I609" s="463"/>
    </row>
    <row r="610" spans="1:9" s="446" customFormat="1" ht="18">
      <c r="A610" s="465"/>
      <c r="C610" s="440"/>
      <c r="I610" s="463"/>
    </row>
    <row r="611" spans="1:9" s="446" customFormat="1" ht="18">
      <c r="A611" s="465"/>
      <c r="C611" s="440"/>
      <c r="I611" s="463"/>
    </row>
    <row r="612" spans="1:9" s="446" customFormat="1" ht="18">
      <c r="A612" s="465"/>
      <c r="C612" s="440"/>
      <c r="I612" s="463"/>
    </row>
    <row r="613" spans="1:9" s="446" customFormat="1" ht="18">
      <c r="A613" s="465"/>
      <c r="C613" s="440"/>
      <c r="I613" s="463"/>
    </row>
    <row r="614" spans="1:9" s="446" customFormat="1" ht="18">
      <c r="A614" s="465"/>
      <c r="C614" s="440"/>
      <c r="I614" s="463"/>
    </row>
    <row r="615" spans="1:9" s="446" customFormat="1" ht="18">
      <c r="A615" s="465"/>
      <c r="C615" s="440"/>
      <c r="I615" s="463"/>
    </row>
    <row r="616" spans="1:9" s="446" customFormat="1" ht="18">
      <c r="A616" s="465"/>
      <c r="C616" s="440"/>
      <c r="I616" s="463"/>
    </row>
    <row r="617" spans="1:9" s="446" customFormat="1" ht="18">
      <c r="A617" s="465"/>
      <c r="C617" s="440"/>
      <c r="I617" s="463"/>
    </row>
    <row r="618" spans="1:9" s="446" customFormat="1" ht="18">
      <c r="A618" s="465"/>
      <c r="C618" s="440"/>
      <c r="I618" s="463"/>
    </row>
    <row r="619" spans="1:9" s="446" customFormat="1" ht="18">
      <c r="A619" s="465"/>
      <c r="C619" s="440"/>
      <c r="I619" s="463"/>
    </row>
    <row r="620" spans="1:9" s="446" customFormat="1" ht="18">
      <c r="A620" s="465"/>
      <c r="C620" s="440"/>
      <c r="I620" s="463"/>
    </row>
    <row r="621" spans="1:9" s="446" customFormat="1" ht="18">
      <c r="A621" s="465"/>
      <c r="C621" s="440"/>
      <c r="I621" s="463"/>
    </row>
    <row r="622" spans="1:9" s="446" customFormat="1" ht="18">
      <c r="A622" s="465"/>
      <c r="C622" s="440"/>
      <c r="I622" s="463"/>
    </row>
    <row r="623" spans="1:9" s="446" customFormat="1" ht="18">
      <c r="A623" s="465"/>
      <c r="C623" s="440"/>
      <c r="I623" s="463"/>
    </row>
    <row r="624" spans="1:9" s="446" customFormat="1" ht="18">
      <c r="A624" s="465"/>
      <c r="C624" s="440"/>
      <c r="I624" s="463"/>
    </row>
    <row r="625" spans="1:9" s="446" customFormat="1" ht="18">
      <c r="A625" s="465"/>
      <c r="C625" s="440"/>
      <c r="I625" s="463"/>
    </row>
    <row r="626" spans="1:9" s="446" customFormat="1" ht="18">
      <c r="A626" s="465"/>
      <c r="C626" s="440"/>
      <c r="I626" s="463"/>
    </row>
    <row r="627" spans="1:9" s="446" customFormat="1" ht="18">
      <c r="A627" s="465"/>
      <c r="C627" s="440"/>
      <c r="I627" s="463"/>
    </row>
    <row r="628" spans="1:9" s="446" customFormat="1" ht="18">
      <c r="A628" s="465"/>
      <c r="C628" s="440"/>
      <c r="I628" s="463"/>
    </row>
    <row r="629" spans="1:9" s="446" customFormat="1" ht="18">
      <c r="A629" s="465"/>
      <c r="C629" s="440"/>
      <c r="I629" s="463"/>
    </row>
    <row r="630" spans="1:9" s="446" customFormat="1" ht="18">
      <c r="A630" s="465"/>
      <c r="C630" s="440"/>
      <c r="I630" s="463"/>
    </row>
    <row r="631" spans="1:9" s="446" customFormat="1" ht="18">
      <c r="A631" s="465"/>
      <c r="C631" s="440"/>
      <c r="I631" s="463"/>
    </row>
    <row r="632" spans="1:9" s="446" customFormat="1" ht="18">
      <c r="A632" s="465"/>
      <c r="C632" s="440"/>
      <c r="I632" s="463"/>
    </row>
    <row r="633" spans="1:9" s="446" customFormat="1" ht="18">
      <c r="A633" s="465"/>
      <c r="C633" s="440"/>
      <c r="I633" s="463"/>
    </row>
    <row r="634" spans="1:9" s="446" customFormat="1" ht="18">
      <c r="A634" s="465"/>
      <c r="C634" s="440"/>
      <c r="I634" s="463"/>
    </row>
    <row r="635" spans="1:9" s="446" customFormat="1" ht="18">
      <c r="A635" s="465"/>
      <c r="C635" s="440"/>
      <c r="I635" s="463"/>
    </row>
    <row r="636" spans="1:9" s="446" customFormat="1" ht="18">
      <c r="A636" s="465"/>
      <c r="C636" s="440"/>
      <c r="I636" s="463"/>
    </row>
    <row r="637" spans="1:9" s="446" customFormat="1" ht="18">
      <c r="A637" s="465"/>
      <c r="C637" s="440"/>
      <c r="I637" s="463"/>
    </row>
    <row r="638" spans="1:9" s="446" customFormat="1" ht="18">
      <c r="A638" s="465"/>
      <c r="C638" s="440"/>
      <c r="I638" s="463"/>
    </row>
    <row r="639" spans="1:9" s="446" customFormat="1" ht="18">
      <c r="A639" s="465"/>
      <c r="C639" s="440"/>
      <c r="I639" s="463"/>
    </row>
    <row r="640" spans="1:9" s="446" customFormat="1" ht="18">
      <c r="A640" s="465"/>
      <c r="C640" s="440"/>
      <c r="I640" s="463"/>
    </row>
    <row r="641" spans="1:9" s="446" customFormat="1" ht="18">
      <c r="A641" s="465"/>
      <c r="C641" s="440"/>
      <c r="I641" s="463"/>
    </row>
    <row r="642" spans="1:9" s="446" customFormat="1" ht="18">
      <c r="A642" s="465"/>
      <c r="C642" s="440"/>
      <c r="I642" s="463"/>
    </row>
    <row r="643" spans="1:9" s="446" customFormat="1" ht="18">
      <c r="A643" s="465"/>
      <c r="C643" s="440"/>
      <c r="I643" s="463"/>
    </row>
    <row r="644" spans="1:9" s="446" customFormat="1" ht="18">
      <c r="A644" s="465"/>
      <c r="C644" s="440"/>
      <c r="I644" s="463"/>
    </row>
    <row r="645" spans="1:9" s="446" customFormat="1" ht="18">
      <c r="A645" s="465"/>
      <c r="C645" s="440"/>
      <c r="I645" s="463"/>
    </row>
    <row r="646" spans="1:9" s="446" customFormat="1" ht="18">
      <c r="A646" s="465"/>
      <c r="C646" s="440"/>
      <c r="I646" s="463"/>
    </row>
    <row r="647" spans="1:9" s="446" customFormat="1" ht="18">
      <c r="A647" s="465"/>
      <c r="C647" s="440"/>
      <c r="I647" s="463"/>
    </row>
    <row r="648" spans="1:9" s="446" customFormat="1" ht="18">
      <c r="A648" s="465"/>
      <c r="C648" s="440"/>
      <c r="I648" s="463"/>
    </row>
    <row r="649" spans="1:9" s="446" customFormat="1" ht="18">
      <c r="A649" s="465"/>
      <c r="C649" s="440"/>
      <c r="I649" s="463"/>
    </row>
    <row r="650" spans="1:9" s="446" customFormat="1" ht="18">
      <c r="A650" s="465"/>
      <c r="C650" s="440"/>
      <c r="I650" s="463"/>
    </row>
    <row r="651" spans="1:9" s="446" customFormat="1" ht="18">
      <c r="A651" s="465"/>
      <c r="C651" s="440"/>
      <c r="I651" s="463"/>
    </row>
    <row r="652" spans="1:9" s="446" customFormat="1" ht="18">
      <c r="A652" s="465"/>
      <c r="C652" s="440"/>
      <c r="I652" s="463"/>
    </row>
    <row r="653" spans="1:9" s="446" customFormat="1" ht="18">
      <c r="A653" s="465"/>
      <c r="C653" s="440"/>
      <c r="I653" s="463"/>
    </row>
    <row r="654" spans="1:9" s="446" customFormat="1" ht="18">
      <c r="A654" s="465"/>
      <c r="C654" s="440"/>
      <c r="I654" s="463"/>
    </row>
    <row r="655" spans="1:9" s="446" customFormat="1" ht="18">
      <c r="A655" s="465"/>
      <c r="C655" s="440"/>
      <c r="I655" s="463"/>
    </row>
    <row r="656" spans="1:9" s="446" customFormat="1" ht="18">
      <c r="A656" s="465"/>
      <c r="C656" s="440"/>
      <c r="I656" s="463"/>
    </row>
    <row r="657" spans="1:9" s="446" customFormat="1" ht="18">
      <c r="A657" s="465"/>
      <c r="C657" s="440"/>
      <c r="I657" s="463"/>
    </row>
    <row r="658" spans="1:9" s="446" customFormat="1" ht="18">
      <c r="A658" s="465"/>
      <c r="C658" s="440"/>
      <c r="I658" s="463"/>
    </row>
    <row r="659" spans="1:9" s="446" customFormat="1" ht="18">
      <c r="A659" s="465"/>
      <c r="C659" s="440"/>
      <c r="I659" s="463"/>
    </row>
    <row r="660" spans="1:9" s="446" customFormat="1" ht="18">
      <c r="A660" s="465"/>
      <c r="C660" s="440"/>
      <c r="I660" s="463"/>
    </row>
    <row r="661" spans="1:9" s="446" customFormat="1" ht="18">
      <c r="A661" s="465"/>
      <c r="C661" s="440"/>
      <c r="I661" s="463"/>
    </row>
    <row r="662" spans="1:9" s="446" customFormat="1" ht="18">
      <c r="A662" s="465"/>
      <c r="C662" s="440"/>
      <c r="I662" s="463"/>
    </row>
    <row r="663" spans="1:9" s="446" customFormat="1" ht="18">
      <c r="A663" s="465"/>
      <c r="C663" s="440"/>
      <c r="I663" s="463"/>
    </row>
    <row r="664" spans="1:9" s="446" customFormat="1" ht="18">
      <c r="A664" s="465"/>
      <c r="C664" s="440"/>
      <c r="I664" s="463"/>
    </row>
    <row r="665" spans="1:9" s="446" customFormat="1" ht="18">
      <c r="A665" s="465"/>
      <c r="C665" s="440"/>
      <c r="I665" s="463"/>
    </row>
    <row r="666" spans="1:9" s="446" customFormat="1" ht="18">
      <c r="A666" s="465"/>
      <c r="C666" s="440"/>
      <c r="I666" s="463"/>
    </row>
    <row r="667" spans="1:9" s="446" customFormat="1" ht="18">
      <c r="A667" s="465"/>
      <c r="C667" s="440"/>
      <c r="I667" s="463"/>
    </row>
    <row r="668" spans="1:9" s="446" customFormat="1" ht="18">
      <c r="A668" s="465"/>
      <c r="C668" s="440"/>
      <c r="I668" s="463"/>
    </row>
    <row r="669" spans="1:9" s="446" customFormat="1" ht="18">
      <c r="A669" s="465"/>
      <c r="C669" s="440"/>
      <c r="I669" s="463"/>
    </row>
    <row r="670" spans="1:9" s="446" customFormat="1" ht="18">
      <c r="A670" s="465"/>
      <c r="C670" s="440"/>
      <c r="I670" s="463"/>
    </row>
    <row r="671" spans="1:9" s="446" customFormat="1" ht="18">
      <c r="A671" s="465"/>
      <c r="C671" s="440"/>
      <c r="I671" s="463"/>
    </row>
    <row r="672" spans="1:9" s="446" customFormat="1" ht="18">
      <c r="A672" s="465"/>
      <c r="C672" s="440"/>
      <c r="I672" s="463"/>
    </row>
    <row r="673" spans="1:9" s="446" customFormat="1" ht="18">
      <c r="A673" s="465"/>
      <c r="C673" s="440"/>
      <c r="I673" s="463"/>
    </row>
    <row r="674" spans="1:9" s="446" customFormat="1" ht="18">
      <c r="A674" s="465"/>
      <c r="C674" s="440"/>
      <c r="I674" s="463"/>
    </row>
    <row r="675" spans="1:9" s="446" customFormat="1" ht="18">
      <c r="A675" s="465"/>
      <c r="C675" s="440"/>
      <c r="I675" s="463"/>
    </row>
    <row r="676" spans="1:9" s="446" customFormat="1" ht="18">
      <c r="A676" s="465"/>
      <c r="C676" s="440"/>
      <c r="I676" s="463"/>
    </row>
    <row r="677" spans="1:9" s="446" customFormat="1" ht="18">
      <c r="A677" s="465"/>
      <c r="C677" s="440"/>
      <c r="I677" s="463"/>
    </row>
    <row r="678" spans="1:9" s="446" customFormat="1" ht="18">
      <c r="A678" s="465"/>
      <c r="C678" s="440"/>
      <c r="I678" s="463"/>
    </row>
    <row r="679" spans="1:9" s="446" customFormat="1" ht="18">
      <c r="A679" s="465"/>
      <c r="C679" s="440"/>
      <c r="I679" s="463"/>
    </row>
    <row r="680" spans="1:9" s="446" customFormat="1" ht="18">
      <c r="A680" s="465"/>
      <c r="C680" s="440"/>
      <c r="I680" s="463"/>
    </row>
    <row r="681" spans="1:9" s="446" customFormat="1" ht="18">
      <c r="A681" s="465"/>
      <c r="C681" s="440"/>
      <c r="I681" s="463"/>
    </row>
    <row r="682" spans="1:9" s="446" customFormat="1" ht="18">
      <c r="A682" s="465"/>
      <c r="C682" s="440"/>
      <c r="I682" s="463"/>
    </row>
    <row r="683" spans="1:9" s="446" customFormat="1" ht="18">
      <c r="A683" s="465"/>
      <c r="C683" s="440"/>
      <c r="I683" s="463"/>
    </row>
    <row r="684" spans="1:9" s="446" customFormat="1" ht="18">
      <c r="A684" s="465"/>
      <c r="C684" s="440"/>
      <c r="I684" s="463"/>
    </row>
    <row r="685" spans="1:9" s="446" customFormat="1" ht="18">
      <c r="A685" s="465"/>
      <c r="C685" s="440"/>
      <c r="I685" s="463"/>
    </row>
    <row r="686" spans="1:9" s="446" customFormat="1" ht="18">
      <c r="A686" s="465"/>
      <c r="C686" s="440"/>
      <c r="I686" s="463"/>
    </row>
    <row r="687" spans="1:9" s="446" customFormat="1" ht="18">
      <c r="A687" s="465"/>
      <c r="C687" s="440"/>
      <c r="I687" s="463"/>
    </row>
    <row r="688" spans="1:9" s="446" customFormat="1" ht="18">
      <c r="A688" s="465"/>
      <c r="C688" s="440"/>
      <c r="I688" s="463"/>
    </row>
    <row r="689" spans="1:13" s="446" customFormat="1" ht="18">
      <c r="A689" s="465"/>
      <c r="C689" s="440"/>
      <c r="I689" s="463"/>
    </row>
    <row r="690" spans="1:13" s="446" customFormat="1" ht="18">
      <c r="A690" s="465"/>
      <c r="C690" s="440"/>
      <c r="I690" s="463"/>
    </row>
    <row r="691" spans="1:13" s="446" customFormat="1" ht="18">
      <c r="A691" s="465"/>
      <c r="C691" s="440"/>
      <c r="I691" s="463"/>
    </row>
    <row r="692" spans="1:13" s="446" customFormat="1" ht="18">
      <c r="A692" s="465"/>
      <c r="C692" s="440"/>
      <c r="I692" s="463"/>
    </row>
    <row r="693" spans="1:13" s="446" customFormat="1" ht="18">
      <c r="A693" s="465"/>
      <c r="C693" s="440"/>
      <c r="I693" s="463"/>
    </row>
    <row r="694" spans="1:13" s="446" customFormat="1" ht="18">
      <c r="A694" s="465"/>
      <c r="C694" s="440"/>
      <c r="I694" s="463"/>
    </row>
    <row r="695" spans="1:13" s="446" customFormat="1" ht="18">
      <c r="A695" s="465"/>
      <c r="C695" s="440"/>
      <c r="I695" s="463"/>
    </row>
    <row r="696" spans="1:13" ht="18">
      <c r="M696" s="446"/>
    </row>
  </sheetData>
  <mergeCells count="1">
    <mergeCell ref="Q12:Q15"/>
  </mergeCells>
  <conditionalFormatting sqref="E13">
    <cfRule type="expression" dxfId="0" priority="1" stopIfTrue="1">
      <formula>NOT(ISERROR(SEARCH("AC",E13)))</formula>
    </cfRule>
  </conditionalFormatting>
  <dataValidations count="2">
    <dataValidation type="textLength" allowBlank="1" showInputMessage="1" showErrorMessage="1" errorTitle="Business Area format error" error="You must enter 3 Leading Zeros_x000a_eg, 0001 and 0002" sqref="I380:I65246 I1:I16 I63:I77" xr:uid="{B6A2F873-CF61-410A-955C-EB6AE823C031}">
      <formula1>4</formula1>
      <formula2>4</formula2>
    </dataValidation>
    <dataValidation type="list" allowBlank="1" showInputMessage="1" showErrorMessage="1" errorTitle="Account Code" error="You have not chosen a valid account code.  Select a valid account code from the drop down list." promptTitle="Account Code" prompt="Please select an account code from the drop down list" sqref="J18:J19" xr:uid="{2DA06106-BDCB-4095-AF2B-C952832E424D}">
      <formula1>$AA$1:$AA$19</formula1>
    </dataValidation>
  </dataValidations>
  <pageMargins left="0.7" right="0.7" top="0.75" bottom="0.75" header="0.3" footer="0.3"/>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A1:BZ15"/>
  <sheetViews>
    <sheetView workbookViewId="0">
      <selection activeCell="S4" sqref="S4"/>
    </sheetView>
  </sheetViews>
  <sheetFormatPr defaultRowHeight="12.75"/>
  <cols>
    <col min="1" max="1" width="8.59765625" customWidth="1"/>
    <col min="2" max="2" width="13.265625" bestFit="1" customWidth="1"/>
    <col min="3" max="3" width="12" bestFit="1" customWidth="1"/>
    <col min="4" max="4" width="8" customWidth="1"/>
    <col min="5" max="5" width="13.1328125" bestFit="1" customWidth="1"/>
    <col min="6" max="6" width="8.59765625" customWidth="1"/>
    <col min="7" max="7" width="12.1328125" customWidth="1"/>
    <col min="8" max="8" width="3.3984375" customWidth="1"/>
    <col min="9" max="10" width="12.73046875" bestFit="1" customWidth="1"/>
    <col min="11" max="11" width="4.3984375" customWidth="1"/>
    <col min="13" max="13" width="4.86328125" customWidth="1"/>
    <col min="14" max="14" width="3.3984375" customWidth="1"/>
    <col min="20" max="20" width="3.265625" customWidth="1"/>
    <col min="22" max="22" width="2.86328125" customWidth="1"/>
    <col min="25" max="25" width="4.86328125" customWidth="1"/>
    <col min="26" max="26" width="3.3984375" customWidth="1"/>
    <col min="27" max="27" width="4" customWidth="1"/>
    <col min="28" max="28" width="3.265625" customWidth="1"/>
    <col min="29" max="29" width="16" customWidth="1"/>
  </cols>
  <sheetData>
    <row r="1" spans="1:78" s="230" customFormat="1" ht="14.25">
      <c r="A1" s="568" t="s">
        <v>536</v>
      </c>
      <c r="B1" s="569"/>
      <c r="C1" s="569"/>
      <c r="D1" s="569"/>
      <c r="E1" s="569"/>
      <c r="F1" s="569"/>
      <c r="G1" s="569"/>
      <c r="H1" s="569"/>
      <c r="I1" s="569"/>
      <c r="J1" s="569"/>
      <c r="K1" s="569"/>
      <c r="L1" s="569"/>
      <c r="M1" s="569"/>
      <c r="N1" s="569"/>
      <c r="O1" s="569"/>
      <c r="P1" s="569"/>
      <c r="Q1" s="569"/>
      <c r="R1" s="569"/>
      <c r="S1" s="569"/>
      <c r="T1" s="569"/>
      <c r="U1" s="569"/>
      <c r="V1" s="569"/>
      <c r="W1" s="569"/>
      <c r="X1" s="569"/>
      <c r="Y1" s="569"/>
      <c r="Z1" s="569"/>
      <c r="AA1" s="569"/>
      <c r="AB1" s="569"/>
      <c r="AC1" s="569"/>
      <c r="AD1" s="569"/>
      <c r="AE1" s="569"/>
      <c r="AF1" s="569"/>
      <c r="AG1" s="569"/>
      <c r="AH1" s="569"/>
      <c r="AI1" s="569"/>
      <c r="AJ1" s="569"/>
      <c r="AK1" s="569"/>
      <c r="AL1" s="569"/>
      <c r="AM1" s="569"/>
      <c r="AN1" s="569"/>
      <c r="AO1" s="569"/>
      <c r="AP1" s="569"/>
      <c r="AQ1" s="569"/>
      <c r="AR1" s="569"/>
      <c r="AS1" s="569"/>
      <c r="AT1" s="569"/>
      <c r="AU1" s="569"/>
      <c r="AV1" s="569"/>
      <c r="AW1" s="569"/>
      <c r="AX1" s="569"/>
      <c r="AY1" s="569"/>
      <c r="AZ1" s="569"/>
      <c r="BA1" s="569"/>
      <c r="BB1" s="569"/>
      <c r="BC1" s="569"/>
      <c r="BD1" s="569"/>
      <c r="BE1" s="569"/>
      <c r="BF1" s="569"/>
      <c r="BG1" s="569"/>
      <c r="BH1" s="569"/>
      <c r="BI1" s="569"/>
      <c r="BJ1" s="569"/>
      <c r="BK1" s="569"/>
      <c r="BL1" s="569"/>
      <c r="BM1" s="569"/>
      <c r="BN1" s="569"/>
      <c r="BO1" s="569"/>
      <c r="BP1" s="569"/>
      <c r="BQ1" s="569"/>
      <c r="BR1" s="569"/>
      <c r="BS1" s="569"/>
      <c r="BT1" s="569"/>
      <c r="BU1" s="231" t="s">
        <v>183</v>
      </c>
      <c r="BV1" s="231" t="s">
        <v>183</v>
      </c>
      <c r="BW1" s="231" t="s">
        <v>183</v>
      </c>
      <c r="BX1" s="231" t="s">
        <v>183</v>
      </c>
      <c r="BY1" s="231" t="s">
        <v>183</v>
      </c>
      <c r="BZ1" s="231" t="s">
        <v>183</v>
      </c>
    </row>
    <row r="2" spans="1:78" s="230" customFormat="1" ht="14.25">
      <c r="A2" s="232" t="s">
        <v>88</v>
      </c>
      <c r="B2" s="232" t="s">
        <v>89</v>
      </c>
      <c r="C2" s="232" t="s">
        <v>90</v>
      </c>
      <c r="D2" s="232" t="s">
        <v>91</v>
      </c>
      <c r="E2" s="232" t="s">
        <v>92</v>
      </c>
      <c r="F2" s="232" t="s">
        <v>93</v>
      </c>
      <c r="G2" s="232" t="s">
        <v>94</v>
      </c>
      <c r="H2" s="232" t="s">
        <v>95</v>
      </c>
      <c r="I2" s="232" t="s">
        <v>96</v>
      </c>
      <c r="J2" s="232" t="s">
        <v>97</v>
      </c>
      <c r="K2" s="232" t="s">
        <v>98</v>
      </c>
      <c r="L2" s="232" t="s">
        <v>99</v>
      </c>
      <c r="M2" s="232" t="s">
        <v>100</v>
      </c>
      <c r="N2" s="232" t="s">
        <v>101</v>
      </c>
      <c r="O2" s="232" t="s">
        <v>102</v>
      </c>
      <c r="P2" s="232" t="s">
        <v>103</v>
      </c>
      <c r="Q2" s="232" t="s">
        <v>104</v>
      </c>
      <c r="R2" s="232" t="s">
        <v>105</v>
      </c>
      <c r="S2" s="232" t="s">
        <v>106</v>
      </c>
      <c r="T2" s="232" t="s">
        <v>107</v>
      </c>
      <c r="U2" s="232" t="s">
        <v>108</v>
      </c>
      <c r="V2" s="232" t="s">
        <v>109</v>
      </c>
      <c r="W2" s="232" t="s">
        <v>110</v>
      </c>
      <c r="X2" s="232" t="s">
        <v>111</v>
      </c>
      <c r="Y2" s="232" t="s">
        <v>112</v>
      </c>
      <c r="Z2" s="232" t="s">
        <v>113</v>
      </c>
      <c r="AA2" s="232" t="s">
        <v>114</v>
      </c>
      <c r="AB2" s="232" t="s">
        <v>115</v>
      </c>
      <c r="AC2" s="232" t="s">
        <v>116</v>
      </c>
      <c r="AD2" s="232" t="s">
        <v>117</v>
      </c>
      <c r="AE2" s="232" t="s">
        <v>118</v>
      </c>
      <c r="AF2" s="232" t="s">
        <v>119</v>
      </c>
      <c r="AG2" s="232" t="s">
        <v>120</v>
      </c>
      <c r="AH2" s="232" t="s">
        <v>121</v>
      </c>
      <c r="AI2" s="232" t="s">
        <v>122</v>
      </c>
      <c r="AJ2" s="232" t="s">
        <v>123</v>
      </c>
      <c r="AK2" s="232" t="s">
        <v>124</v>
      </c>
      <c r="AL2" s="232" t="s">
        <v>125</v>
      </c>
      <c r="AM2" s="232" t="s">
        <v>126</v>
      </c>
      <c r="AN2" s="232" t="s">
        <v>127</v>
      </c>
      <c r="AO2" s="232" t="s">
        <v>128</v>
      </c>
      <c r="AP2" s="232" t="s">
        <v>129</v>
      </c>
      <c r="AQ2" s="232" t="s">
        <v>130</v>
      </c>
      <c r="AR2" s="232" t="s">
        <v>131</v>
      </c>
      <c r="AS2" s="232" t="s">
        <v>132</v>
      </c>
      <c r="AT2" s="232" t="s">
        <v>133</v>
      </c>
      <c r="AU2" s="232" t="s">
        <v>134</v>
      </c>
      <c r="AV2" s="232" t="s">
        <v>135</v>
      </c>
      <c r="AW2" s="232" t="s">
        <v>136</v>
      </c>
      <c r="AX2" s="232" t="s">
        <v>137</v>
      </c>
      <c r="AY2" s="232" t="s">
        <v>138</v>
      </c>
      <c r="AZ2" s="232" t="s">
        <v>139</v>
      </c>
      <c r="BA2" s="232" t="s">
        <v>140</v>
      </c>
      <c r="BB2" s="232" t="s">
        <v>141</v>
      </c>
      <c r="BC2" s="232" t="s">
        <v>142</v>
      </c>
      <c r="BD2" s="232" t="s">
        <v>143</v>
      </c>
      <c r="BE2" s="232" t="s">
        <v>144</v>
      </c>
      <c r="BF2" s="232" t="s">
        <v>145</v>
      </c>
      <c r="BG2" s="232" t="s">
        <v>146</v>
      </c>
      <c r="BH2" s="232" t="s">
        <v>147</v>
      </c>
      <c r="BI2" s="232" t="s">
        <v>148</v>
      </c>
      <c r="BJ2" s="232" t="s">
        <v>149</v>
      </c>
      <c r="BK2" s="232" t="s">
        <v>150</v>
      </c>
      <c r="BL2" s="232" t="s">
        <v>151</v>
      </c>
      <c r="BM2" s="232" t="s">
        <v>152</v>
      </c>
      <c r="BN2" s="232" t="s">
        <v>153</v>
      </c>
      <c r="BO2" s="232" t="s">
        <v>154</v>
      </c>
      <c r="BP2" s="232" t="s">
        <v>155</v>
      </c>
      <c r="BQ2" s="232" t="s">
        <v>156</v>
      </c>
      <c r="BR2" s="232" t="s">
        <v>157</v>
      </c>
      <c r="BS2" s="232" t="s">
        <v>158</v>
      </c>
      <c r="BT2" s="232" t="s">
        <v>159</v>
      </c>
      <c r="BU2" s="232" t="s">
        <v>160</v>
      </c>
      <c r="BV2" s="232" t="s">
        <v>161</v>
      </c>
      <c r="BW2" s="232" t="s">
        <v>162</v>
      </c>
      <c r="BX2" s="232" t="s">
        <v>163</v>
      </c>
      <c r="BY2" s="232" t="s">
        <v>164</v>
      </c>
      <c r="BZ2" s="232" t="s">
        <v>165</v>
      </c>
    </row>
    <row r="4" spans="1:78" s="230" customFormat="1" ht="14.25">
      <c r="A4" s="220" t="s">
        <v>166</v>
      </c>
      <c r="B4" s="220" t="s">
        <v>537</v>
      </c>
      <c r="C4" s="220" t="s">
        <v>538</v>
      </c>
      <c r="D4" s="220" t="s">
        <v>169</v>
      </c>
      <c r="E4" s="220" t="s">
        <v>539</v>
      </c>
      <c r="F4" s="220" t="s">
        <v>171</v>
      </c>
      <c r="G4" s="220">
        <v>931599103</v>
      </c>
      <c r="H4" s="220" t="s">
        <v>540</v>
      </c>
      <c r="I4" s="220" t="s">
        <v>541</v>
      </c>
      <c r="J4" s="220" t="s">
        <v>542</v>
      </c>
      <c r="K4" s="221" t="s">
        <v>5</v>
      </c>
      <c r="L4" s="221" t="s">
        <v>543</v>
      </c>
      <c r="M4" s="222" t="s">
        <v>183</v>
      </c>
      <c r="N4" s="222" t="s">
        <v>183</v>
      </c>
      <c r="O4" s="220" t="s">
        <v>544</v>
      </c>
      <c r="P4" s="220" t="s">
        <v>179</v>
      </c>
      <c r="Q4" s="220" t="s">
        <v>180</v>
      </c>
      <c r="R4" s="220" t="s">
        <v>545</v>
      </c>
      <c r="S4" s="220" t="s">
        <v>182</v>
      </c>
      <c r="T4" s="220" t="s">
        <v>183</v>
      </c>
      <c r="U4" s="220" t="s">
        <v>167</v>
      </c>
      <c r="V4" s="220" t="s">
        <v>183</v>
      </c>
      <c r="W4" s="220" t="s">
        <v>546</v>
      </c>
      <c r="X4" s="220" t="s">
        <v>547</v>
      </c>
      <c r="Y4" s="220"/>
      <c r="Z4" s="220"/>
      <c r="AA4" s="220"/>
      <c r="AB4" s="220"/>
      <c r="AC4" s="220" t="s">
        <v>548</v>
      </c>
      <c r="AD4" s="223">
        <v>43217.584580127303</v>
      </c>
      <c r="AE4" s="223">
        <v>43365</v>
      </c>
      <c r="AF4" s="223">
        <v>43369</v>
      </c>
      <c r="AG4" s="221">
        <v>149</v>
      </c>
      <c r="AH4" s="220" t="s">
        <v>186</v>
      </c>
      <c r="AI4" s="221">
        <v>0</v>
      </c>
      <c r="AJ4" s="221">
        <v>4</v>
      </c>
      <c r="AK4" s="220" t="s">
        <v>187</v>
      </c>
      <c r="AL4" s="220" t="s">
        <v>188</v>
      </c>
      <c r="AM4" s="220" t="s">
        <v>189</v>
      </c>
      <c r="AN4" s="224">
        <v>0</v>
      </c>
      <c r="AO4" s="224">
        <v>0</v>
      </c>
      <c r="AP4" s="225" t="b">
        <v>0</v>
      </c>
      <c r="AQ4" s="224">
        <v>85</v>
      </c>
      <c r="AR4" s="224">
        <v>60</v>
      </c>
      <c r="AS4" s="224">
        <v>60</v>
      </c>
      <c r="AT4" s="224">
        <v>0</v>
      </c>
      <c r="AU4" s="220" t="s">
        <v>190</v>
      </c>
      <c r="AV4" s="224">
        <v>240</v>
      </c>
      <c r="AW4" s="224">
        <v>60</v>
      </c>
      <c r="AX4" s="224">
        <v>0</v>
      </c>
      <c r="AY4" s="220" t="s">
        <v>167</v>
      </c>
      <c r="AZ4" s="220" t="s">
        <v>183</v>
      </c>
      <c r="BA4" s="220" t="s">
        <v>549</v>
      </c>
      <c r="BB4" s="220" t="s">
        <v>193</v>
      </c>
      <c r="BC4" s="224">
        <v>134</v>
      </c>
      <c r="BD4" s="226">
        <v>1</v>
      </c>
      <c r="BE4" s="226">
        <v>1</v>
      </c>
      <c r="BF4" s="227">
        <v>0</v>
      </c>
      <c r="BG4" s="227">
        <v>0</v>
      </c>
      <c r="BH4" s="226">
        <v>0</v>
      </c>
      <c r="BI4" s="226">
        <v>1</v>
      </c>
      <c r="BJ4" s="227">
        <v>1</v>
      </c>
      <c r="BK4" s="228">
        <v>2</v>
      </c>
      <c r="BL4" s="224">
        <v>120</v>
      </c>
      <c r="BM4" s="220" t="s">
        <v>183</v>
      </c>
      <c r="BN4" s="220" t="s">
        <v>183</v>
      </c>
      <c r="BO4" s="220" t="s">
        <v>183</v>
      </c>
      <c r="BP4" s="220" t="s">
        <v>183</v>
      </c>
      <c r="BQ4" s="220" t="s">
        <v>183</v>
      </c>
      <c r="BR4" s="220" t="s">
        <v>183</v>
      </c>
      <c r="BS4" s="220" t="s">
        <v>183</v>
      </c>
      <c r="BT4" s="220"/>
      <c r="BU4" s="220"/>
      <c r="BV4" s="220"/>
      <c r="BW4" s="220" t="s">
        <v>550</v>
      </c>
      <c r="BX4" s="229">
        <v>0</v>
      </c>
      <c r="BY4" s="220"/>
      <c r="BZ4" s="220" t="s">
        <v>551</v>
      </c>
    </row>
    <row r="5" spans="1:78" s="230" customFormat="1" ht="14.25">
      <c r="A5" s="220" t="s">
        <v>166</v>
      </c>
      <c r="B5" s="220" t="s">
        <v>537</v>
      </c>
      <c r="C5" s="220" t="s">
        <v>538</v>
      </c>
      <c r="D5" s="220" t="s">
        <v>169</v>
      </c>
      <c r="E5" s="220" t="s">
        <v>539</v>
      </c>
      <c r="F5" s="220" t="s">
        <v>171</v>
      </c>
      <c r="G5" s="220">
        <v>931599128</v>
      </c>
      <c r="H5" s="220" t="s">
        <v>172</v>
      </c>
      <c r="I5" s="220" t="s">
        <v>173</v>
      </c>
      <c r="J5" s="220" t="s">
        <v>552</v>
      </c>
      <c r="K5" s="221" t="s">
        <v>5</v>
      </c>
      <c r="L5" s="221" t="s">
        <v>543</v>
      </c>
      <c r="M5" s="222" t="s">
        <v>183</v>
      </c>
      <c r="N5" s="222" t="s">
        <v>183</v>
      </c>
      <c r="O5" s="220" t="s">
        <v>544</v>
      </c>
      <c r="P5" s="220" t="s">
        <v>179</v>
      </c>
      <c r="Q5" s="220" t="s">
        <v>180</v>
      </c>
      <c r="R5" s="220" t="s">
        <v>545</v>
      </c>
      <c r="S5" s="220" t="s">
        <v>182</v>
      </c>
      <c r="T5" s="220" t="s">
        <v>183</v>
      </c>
      <c r="U5" s="220" t="s">
        <v>167</v>
      </c>
      <c r="V5" s="220" t="s">
        <v>183</v>
      </c>
      <c r="W5" s="220" t="s">
        <v>546</v>
      </c>
      <c r="X5" s="220" t="s">
        <v>547</v>
      </c>
      <c r="Y5" s="220"/>
      <c r="Z5" s="220"/>
      <c r="AA5" s="220"/>
      <c r="AB5" s="220"/>
      <c r="AC5" s="220" t="s">
        <v>553</v>
      </c>
      <c r="AD5" s="223">
        <v>43220.742535150501</v>
      </c>
      <c r="AE5" s="223">
        <v>43365</v>
      </c>
      <c r="AF5" s="223">
        <v>43368</v>
      </c>
      <c r="AG5" s="221">
        <v>149</v>
      </c>
      <c r="AH5" s="220" t="s">
        <v>186</v>
      </c>
      <c r="AI5" s="221">
        <v>1</v>
      </c>
      <c r="AJ5" s="221">
        <v>3</v>
      </c>
      <c r="AK5" s="220" t="s">
        <v>187</v>
      </c>
      <c r="AL5" s="220" t="s">
        <v>200</v>
      </c>
      <c r="AM5" s="220" t="s">
        <v>189</v>
      </c>
      <c r="AN5" s="224">
        <v>0</v>
      </c>
      <c r="AO5" s="224">
        <v>0</v>
      </c>
      <c r="AP5" s="225" t="b">
        <v>0</v>
      </c>
      <c r="AQ5" s="224">
        <v>85</v>
      </c>
      <c r="AR5" s="224">
        <v>74</v>
      </c>
      <c r="AS5" s="224">
        <v>74</v>
      </c>
      <c r="AT5" s="224">
        <v>0</v>
      </c>
      <c r="AU5" s="220" t="s">
        <v>190</v>
      </c>
      <c r="AV5" s="224">
        <v>222</v>
      </c>
      <c r="AW5" s="224">
        <v>74</v>
      </c>
      <c r="AX5" s="224">
        <v>0</v>
      </c>
      <c r="AY5" s="220" t="s">
        <v>167</v>
      </c>
      <c r="AZ5" s="220" t="s">
        <v>183</v>
      </c>
      <c r="BA5" s="220" t="s">
        <v>549</v>
      </c>
      <c r="BB5" s="220" t="s">
        <v>193</v>
      </c>
      <c r="BC5" s="224">
        <v>100.5</v>
      </c>
      <c r="BD5" s="226">
        <v>1</v>
      </c>
      <c r="BE5" s="226">
        <v>0</v>
      </c>
      <c r="BF5" s="227">
        <v>0</v>
      </c>
      <c r="BG5" s="227">
        <v>0</v>
      </c>
      <c r="BH5" s="226">
        <v>0</v>
      </c>
      <c r="BI5" s="226">
        <v>1</v>
      </c>
      <c r="BJ5" s="227">
        <v>1</v>
      </c>
      <c r="BK5" s="228">
        <v>2</v>
      </c>
      <c r="BL5" s="224">
        <v>148</v>
      </c>
      <c r="BM5" s="220" t="s">
        <v>183</v>
      </c>
      <c r="BN5" s="220" t="s">
        <v>183</v>
      </c>
      <c r="BO5" s="220" t="s">
        <v>183</v>
      </c>
      <c r="BP5" s="220" t="s">
        <v>183</v>
      </c>
      <c r="BQ5" s="220" t="s">
        <v>183</v>
      </c>
      <c r="BR5" s="220" t="s">
        <v>183</v>
      </c>
      <c r="BS5" s="220" t="s">
        <v>183</v>
      </c>
      <c r="BT5" s="220"/>
      <c r="BU5" s="220"/>
      <c r="BV5" s="220"/>
      <c r="BW5" s="220" t="s">
        <v>554</v>
      </c>
      <c r="BX5" s="229">
        <v>0</v>
      </c>
      <c r="BY5" s="220"/>
      <c r="BZ5" s="220" t="s">
        <v>555</v>
      </c>
    </row>
    <row r="6" spans="1:78" s="230" customFormat="1" ht="14.25">
      <c r="A6" s="220" t="s">
        <v>166</v>
      </c>
      <c r="B6" s="220" t="s">
        <v>537</v>
      </c>
      <c r="C6" s="220" t="s">
        <v>538</v>
      </c>
      <c r="D6" s="220" t="s">
        <v>169</v>
      </c>
      <c r="E6" s="220" t="s">
        <v>539</v>
      </c>
      <c r="F6" s="220" t="s">
        <v>171</v>
      </c>
      <c r="G6" s="220">
        <v>931599154</v>
      </c>
      <c r="H6" s="220" t="s">
        <v>172</v>
      </c>
      <c r="I6" s="220" t="s">
        <v>173</v>
      </c>
      <c r="J6" s="220" t="s">
        <v>552</v>
      </c>
      <c r="K6" s="221" t="s">
        <v>5</v>
      </c>
      <c r="L6" s="221" t="s">
        <v>543</v>
      </c>
      <c r="M6" s="222" t="s">
        <v>183</v>
      </c>
      <c r="N6" s="222" t="s">
        <v>183</v>
      </c>
      <c r="O6" s="220" t="s">
        <v>544</v>
      </c>
      <c r="P6" s="220" t="s">
        <v>179</v>
      </c>
      <c r="Q6" s="220" t="s">
        <v>180</v>
      </c>
      <c r="R6" s="220" t="s">
        <v>545</v>
      </c>
      <c r="S6" s="220" t="s">
        <v>182</v>
      </c>
      <c r="T6" s="220" t="s">
        <v>183</v>
      </c>
      <c r="U6" s="220" t="s">
        <v>167</v>
      </c>
      <c r="V6" s="220" t="s">
        <v>183</v>
      </c>
      <c r="W6" s="220" t="s">
        <v>546</v>
      </c>
      <c r="X6" s="220" t="s">
        <v>547</v>
      </c>
      <c r="Y6" s="220"/>
      <c r="Z6" s="220"/>
      <c r="AA6" s="220"/>
      <c r="AB6" s="220"/>
      <c r="AC6" s="220" t="s">
        <v>556</v>
      </c>
      <c r="AD6" s="223">
        <v>43220.742829826399</v>
      </c>
      <c r="AE6" s="223">
        <v>43366</v>
      </c>
      <c r="AF6" s="223">
        <v>43367</v>
      </c>
      <c r="AG6" s="221">
        <v>150</v>
      </c>
      <c r="AH6" s="220" t="s">
        <v>186</v>
      </c>
      <c r="AI6" s="221">
        <v>0</v>
      </c>
      <c r="AJ6" s="221">
        <v>1</v>
      </c>
      <c r="AK6" s="220" t="s">
        <v>187</v>
      </c>
      <c r="AL6" s="220" t="s">
        <v>200</v>
      </c>
      <c r="AM6" s="220" t="s">
        <v>189</v>
      </c>
      <c r="AN6" s="224">
        <v>0</v>
      </c>
      <c r="AO6" s="224">
        <v>0</v>
      </c>
      <c r="AP6" s="225" t="b">
        <v>0</v>
      </c>
      <c r="AQ6" s="224">
        <v>85</v>
      </c>
      <c r="AR6" s="224">
        <v>74</v>
      </c>
      <c r="AS6" s="224">
        <v>74</v>
      </c>
      <c r="AT6" s="224">
        <v>0</v>
      </c>
      <c r="AU6" s="220" t="s">
        <v>190</v>
      </c>
      <c r="AV6" s="224">
        <v>74</v>
      </c>
      <c r="AW6" s="224">
        <v>74</v>
      </c>
      <c r="AX6" s="224">
        <v>0</v>
      </c>
      <c r="AY6" s="220" t="s">
        <v>167</v>
      </c>
      <c r="AZ6" s="220" t="s">
        <v>183</v>
      </c>
      <c r="BA6" s="220" t="s">
        <v>549</v>
      </c>
      <c r="BB6" s="220" t="s">
        <v>193</v>
      </c>
      <c r="BC6" s="224">
        <v>33.5</v>
      </c>
      <c r="BD6" s="226">
        <v>0</v>
      </c>
      <c r="BE6" s="226">
        <v>0</v>
      </c>
      <c r="BF6" s="227">
        <v>0</v>
      </c>
      <c r="BG6" s="227">
        <v>0</v>
      </c>
      <c r="BH6" s="226">
        <v>0</v>
      </c>
      <c r="BI6" s="226">
        <v>0</v>
      </c>
      <c r="BJ6" s="227">
        <v>1</v>
      </c>
      <c r="BK6" s="228">
        <v>1</v>
      </c>
      <c r="BL6" s="224">
        <v>74</v>
      </c>
      <c r="BM6" s="220" t="s">
        <v>183</v>
      </c>
      <c r="BN6" s="220" t="s">
        <v>183</v>
      </c>
      <c r="BO6" s="220" t="s">
        <v>183</v>
      </c>
      <c r="BP6" s="220" t="s">
        <v>183</v>
      </c>
      <c r="BQ6" s="220" t="s">
        <v>183</v>
      </c>
      <c r="BR6" s="220" t="s">
        <v>183</v>
      </c>
      <c r="BS6" s="220" t="s">
        <v>183</v>
      </c>
      <c r="BT6" s="220"/>
      <c r="BU6" s="220"/>
      <c r="BV6" s="220"/>
      <c r="BW6" s="220" t="s">
        <v>554</v>
      </c>
      <c r="BX6" s="229">
        <v>0</v>
      </c>
      <c r="BY6" s="220"/>
      <c r="BZ6" s="220" t="s">
        <v>555</v>
      </c>
    </row>
    <row r="7" spans="1:78" s="230" customFormat="1" ht="14.25">
      <c r="A7" s="220" t="s">
        <v>166</v>
      </c>
      <c r="B7" s="220" t="s">
        <v>537</v>
      </c>
      <c r="C7" s="220" t="s">
        <v>538</v>
      </c>
      <c r="D7" s="220" t="s">
        <v>169</v>
      </c>
      <c r="E7" s="220" t="s">
        <v>539</v>
      </c>
      <c r="F7" s="220" t="s">
        <v>171</v>
      </c>
      <c r="G7" s="220">
        <v>931599168</v>
      </c>
      <c r="H7" s="220" t="s">
        <v>172</v>
      </c>
      <c r="I7" s="220" t="s">
        <v>173</v>
      </c>
      <c r="J7" s="220" t="s">
        <v>552</v>
      </c>
      <c r="K7" s="221" t="s">
        <v>5</v>
      </c>
      <c r="L7" s="221" t="s">
        <v>543</v>
      </c>
      <c r="M7" s="222" t="s">
        <v>183</v>
      </c>
      <c r="N7" s="222" t="s">
        <v>183</v>
      </c>
      <c r="O7" s="220" t="s">
        <v>544</v>
      </c>
      <c r="P7" s="220" t="s">
        <v>179</v>
      </c>
      <c r="Q7" s="220" t="s">
        <v>180</v>
      </c>
      <c r="R7" s="220" t="s">
        <v>545</v>
      </c>
      <c r="S7" s="220" t="s">
        <v>182</v>
      </c>
      <c r="T7" s="220" t="s">
        <v>183</v>
      </c>
      <c r="U7" s="220" t="s">
        <v>167</v>
      </c>
      <c r="V7" s="220" t="s">
        <v>183</v>
      </c>
      <c r="W7" s="220" t="s">
        <v>546</v>
      </c>
      <c r="X7" s="220" t="s">
        <v>547</v>
      </c>
      <c r="Y7" s="220"/>
      <c r="Z7" s="220"/>
      <c r="AA7" s="220"/>
      <c r="AB7" s="220"/>
      <c r="AC7" s="220" t="s">
        <v>557</v>
      </c>
      <c r="AD7" s="223">
        <v>43220.743134259297</v>
      </c>
      <c r="AE7" s="223">
        <v>43366</v>
      </c>
      <c r="AF7" s="223">
        <v>43367</v>
      </c>
      <c r="AG7" s="221">
        <v>150</v>
      </c>
      <c r="AH7" s="220" t="s">
        <v>186</v>
      </c>
      <c r="AI7" s="221">
        <v>1</v>
      </c>
      <c r="AJ7" s="221">
        <v>1</v>
      </c>
      <c r="AK7" s="220" t="s">
        <v>187</v>
      </c>
      <c r="AL7" s="220" t="s">
        <v>200</v>
      </c>
      <c r="AM7" s="220" t="s">
        <v>189</v>
      </c>
      <c r="AN7" s="224">
        <v>0</v>
      </c>
      <c r="AO7" s="224">
        <v>0</v>
      </c>
      <c r="AP7" s="225" t="b">
        <v>0</v>
      </c>
      <c r="AQ7" s="224">
        <v>85</v>
      </c>
      <c r="AR7" s="224">
        <v>74</v>
      </c>
      <c r="AS7" s="224">
        <v>74</v>
      </c>
      <c r="AT7" s="224">
        <v>0</v>
      </c>
      <c r="AU7" s="220" t="s">
        <v>190</v>
      </c>
      <c r="AV7" s="224">
        <v>74</v>
      </c>
      <c r="AW7" s="224">
        <v>74</v>
      </c>
      <c r="AX7" s="224">
        <v>0</v>
      </c>
      <c r="AY7" s="220" t="s">
        <v>167</v>
      </c>
      <c r="AZ7" s="220" t="s">
        <v>183</v>
      </c>
      <c r="BA7" s="220" t="s">
        <v>549</v>
      </c>
      <c r="BB7" s="220" t="s">
        <v>193</v>
      </c>
      <c r="BC7" s="224">
        <v>33.5</v>
      </c>
      <c r="BD7" s="226">
        <v>0</v>
      </c>
      <c r="BE7" s="226">
        <v>0</v>
      </c>
      <c r="BF7" s="227">
        <v>0</v>
      </c>
      <c r="BG7" s="227">
        <v>0</v>
      </c>
      <c r="BH7" s="226">
        <v>0</v>
      </c>
      <c r="BI7" s="226">
        <v>0</v>
      </c>
      <c r="BJ7" s="227">
        <v>1</v>
      </c>
      <c r="BK7" s="228">
        <v>1</v>
      </c>
      <c r="BL7" s="224">
        <v>74</v>
      </c>
      <c r="BM7" s="220" t="s">
        <v>183</v>
      </c>
      <c r="BN7" s="220" t="s">
        <v>183</v>
      </c>
      <c r="BO7" s="220" t="s">
        <v>183</v>
      </c>
      <c r="BP7" s="220" t="s">
        <v>183</v>
      </c>
      <c r="BQ7" s="220" t="s">
        <v>183</v>
      </c>
      <c r="BR7" s="220" t="s">
        <v>183</v>
      </c>
      <c r="BS7" s="220" t="s">
        <v>183</v>
      </c>
      <c r="BT7" s="220"/>
      <c r="BU7" s="220"/>
      <c r="BV7" s="220"/>
      <c r="BW7" s="220" t="s">
        <v>554</v>
      </c>
      <c r="BX7" s="229">
        <v>0</v>
      </c>
      <c r="BY7" s="220"/>
      <c r="BZ7" s="220" t="s">
        <v>555</v>
      </c>
    </row>
    <row r="8" spans="1:78" s="230" customFormat="1" ht="19.5" customHeight="1">
      <c r="A8" s="220" t="s">
        <v>166</v>
      </c>
      <c r="B8" s="220" t="s">
        <v>537</v>
      </c>
      <c r="C8" s="220" t="s">
        <v>538</v>
      </c>
      <c r="D8" s="220" t="s">
        <v>169</v>
      </c>
      <c r="E8" s="220" t="s">
        <v>539</v>
      </c>
      <c r="F8" s="220" t="s">
        <v>171</v>
      </c>
      <c r="G8" s="220">
        <v>931599213</v>
      </c>
      <c r="H8" s="220" t="s">
        <v>172</v>
      </c>
      <c r="I8" s="220" t="s">
        <v>173</v>
      </c>
      <c r="J8" s="220" t="s">
        <v>552</v>
      </c>
      <c r="K8" s="221" t="s">
        <v>5</v>
      </c>
      <c r="L8" s="221" t="s">
        <v>543</v>
      </c>
      <c r="M8" s="222" t="s">
        <v>183</v>
      </c>
      <c r="N8" s="222" t="s">
        <v>183</v>
      </c>
      <c r="O8" s="220" t="s">
        <v>544</v>
      </c>
      <c r="P8" s="220" t="s">
        <v>179</v>
      </c>
      <c r="Q8" s="220" t="s">
        <v>180</v>
      </c>
      <c r="R8" s="220" t="s">
        <v>545</v>
      </c>
      <c r="S8" s="220" t="s">
        <v>182</v>
      </c>
      <c r="T8" s="220" t="s">
        <v>183</v>
      </c>
      <c r="U8" s="220" t="s">
        <v>167</v>
      </c>
      <c r="V8" s="220" t="s">
        <v>183</v>
      </c>
      <c r="W8" s="220" t="s">
        <v>546</v>
      </c>
      <c r="X8" s="220" t="s">
        <v>547</v>
      </c>
      <c r="Y8" s="220"/>
      <c r="Z8" s="220"/>
      <c r="AA8" s="220"/>
      <c r="AB8" s="220"/>
      <c r="AC8" s="220" t="s">
        <v>558</v>
      </c>
      <c r="AD8" s="223">
        <v>43220.743774536997</v>
      </c>
      <c r="AE8" s="223">
        <v>43366</v>
      </c>
      <c r="AF8" s="223">
        <v>43368</v>
      </c>
      <c r="AG8" s="221">
        <v>150</v>
      </c>
      <c r="AH8" s="220" t="s">
        <v>186</v>
      </c>
      <c r="AI8" s="221">
        <v>0</v>
      </c>
      <c r="AJ8" s="221">
        <v>2</v>
      </c>
      <c r="AK8" s="220" t="s">
        <v>187</v>
      </c>
      <c r="AL8" s="220" t="s">
        <v>200</v>
      </c>
      <c r="AM8" s="220" t="s">
        <v>189</v>
      </c>
      <c r="AN8" s="224">
        <v>0</v>
      </c>
      <c r="AO8" s="224">
        <v>0</v>
      </c>
      <c r="AP8" s="225" t="b">
        <v>0</v>
      </c>
      <c r="AQ8" s="224">
        <v>85</v>
      </c>
      <c r="AR8" s="224">
        <v>74</v>
      </c>
      <c r="AS8" s="224">
        <v>74</v>
      </c>
      <c r="AT8" s="224">
        <v>0</v>
      </c>
      <c r="AU8" s="220" t="s">
        <v>190</v>
      </c>
      <c r="AV8" s="224">
        <v>148</v>
      </c>
      <c r="AW8" s="224">
        <v>74</v>
      </c>
      <c r="AX8" s="224">
        <v>0</v>
      </c>
      <c r="AY8" s="220" t="s">
        <v>167</v>
      </c>
      <c r="AZ8" s="220" t="s">
        <v>183</v>
      </c>
      <c r="BA8" s="220" t="s">
        <v>549</v>
      </c>
      <c r="BB8" s="220" t="s">
        <v>193</v>
      </c>
      <c r="BC8" s="224">
        <v>67</v>
      </c>
      <c r="BD8" s="226">
        <v>1</v>
      </c>
      <c r="BE8" s="226">
        <v>0</v>
      </c>
      <c r="BF8" s="227">
        <v>0</v>
      </c>
      <c r="BG8" s="227">
        <v>0</v>
      </c>
      <c r="BH8" s="226">
        <v>0</v>
      </c>
      <c r="BI8" s="226">
        <v>0</v>
      </c>
      <c r="BJ8" s="227">
        <v>1</v>
      </c>
      <c r="BK8" s="228">
        <v>1</v>
      </c>
      <c r="BL8" s="224">
        <v>74</v>
      </c>
      <c r="BM8" s="220" t="s">
        <v>183</v>
      </c>
      <c r="BN8" s="220" t="s">
        <v>183</v>
      </c>
      <c r="BO8" s="220" t="s">
        <v>183</v>
      </c>
      <c r="BP8" s="220" t="s">
        <v>183</v>
      </c>
      <c r="BQ8" s="220" t="s">
        <v>183</v>
      </c>
      <c r="BR8" s="220" t="s">
        <v>183</v>
      </c>
      <c r="BS8" s="220" t="s">
        <v>183</v>
      </c>
      <c r="BT8" s="220"/>
      <c r="BU8" s="220"/>
      <c r="BV8" s="220"/>
      <c r="BW8" s="220" t="s">
        <v>554</v>
      </c>
      <c r="BX8" s="229">
        <v>0</v>
      </c>
      <c r="BY8" s="220" t="s">
        <v>559</v>
      </c>
      <c r="BZ8" s="220" t="s">
        <v>555</v>
      </c>
    </row>
    <row r="9" spans="1:78" s="230" customFormat="1" ht="19.5" customHeight="1">
      <c r="A9" s="220" t="s">
        <v>166</v>
      </c>
      <c r="B9" s="220" t="s">
        <v>537</v>
      </c>
      <c r="C9" s="220" t="s">
        <v>538</v>
      </c>
      <c r="D9" s="220" t="s">
        <v>169</v>
      </c>
      <c r="E9" s="220" t="s">
        <v>539</v>
      </c>
      <c r="F9" s="220" t="s">
        <v>171</v>
      </c>
      <c r="G9" s="220">
        <v>931599352</v>
      </c>
      <c r="H9" s="220" t="s">
        <v>172</v>
      </c>
      <c r="I9" s="220" t="s">
        <v>173</v>
      </c>
      <c r="J9" s="220" t="s">
        <v>552</v>
      </c>
      <c r="K9" s="221" t="s">
        <v>5</v>
      </c>
      <c r="L9" s="221" t="s">
        <v>543</v>
      </c>
      <c r="M9" s="222" t="s">
        <v>183</v>
      </c>
      <c r="N9" s="222" t="s">
        <v>183</v>
      </c>
      <c r="O9" s="220" t="s">
        <v>544</v>
      </c>
      <c r="P9" s="220" t="s">
        <v>179</v>
      </c>
      <c r="Q9" s="220" t="s">
        <v>180</v>
      </c>
      <c r="R9" s="220" t="s">
        <v>545</v>
      </c>
      <c r="S9" s="220" t="s">
        <v>182</v>
      </c>
      <c r="T9" s="220" t="s">
        <v>183</v>
      </c>
      <c r="U9" s="220" t="s">
        <v>167</v>
      </c>
      <c r="V9" s="220" t="s">
        <v>183</v>
      </c>
      <c r="W9" s="220" t="s">
        <v>546</v>
      </c>
      <c r="X9" s="220" t="s">
        <v>547</v>
      </c>
      <c r="Y9" s="220"/>
      <c r="Z9" s="220"/>
      <c r="AA9" s="220"/>
      <c r="AB9" s="220"/>
      <c r="AC9" s="220" t="s">
        <v>560</v>
      </c>
      <c r="AD9" s="223">
        <v>43220.745114664402</v>
      </c>
      <c r="AE9" s="223">
        <v>43366</v>
      </c>
      <c r="AF9" s="223">
        <v>43368</v>
      </c>
      <c r="AG9" s="221">
        <v>150</v>
      </c>
      <c r="AH9" s="220" t="s">
        <v>186</v>
      </c>
      <c r="AI9" s="221">
        <v>0</v>
      </c>
      <c r="AJ9" s="221">
        <v>2</v>
      </c>
      <c r="AK9" s="220" t="s">
        <v>187</v>
      </c>
      <c r="AL9" s="220" t="s">
        <v>200</v>
      </c>
      <c r="AM9" s="220" t="s">
        <v>189</v>
      </c>
      <c r="AN9" s="224">
        <v>0</v>
      </c>
      <c r="AO9" s="224">
        <v>0</v>
      </c>
      <c r="AP9" s="225" t="b">
        <v>0</v>
      </c>
      <c r="AQ9" s="224">
        <v>85</v>
      </c>
      <c r="AR9" s="224">
        <v>74</v>
      </c>
      <c r="AS9" s="224">
        <v>74</v>
      </c>
      <c r="AT9" s="224">
        <v>0</v>
      </c>
      <c r="AU9" s="220" t="s">
        <v>190</v>
      </c>
      <c r="AV9" s="224">
        <v>148</v>
      </c>
      <c r="AW9" s="224">
        <v>74</v>
      </c>
      <c r="AX9" s="224">
        <v>0</v>
      </c>
      <c r="AY9" s="220" t="s">
        <v>167</v>
      </c>
      <c r="AZ9" s="220" t="s">
        <v>183</v>
      </c>
      <c r="BA9" s="220" t="s">
        <v>549</v>
      </c>
      <c r="BB9" s="220" t="s">
        <v>193</v>
      </c>
      <c r="BC9" s="224">
        <v>67</v>
      </c>
      <c r="BD9" s="226">
        <v>1</v>
      </c>
      <c r="BE9" s="226">
        <v>0</v>
      </c>
      <c r="BF9" s="227">
        <v>0</v>
      </c>
      <c r="BG9" s="227">
        <v>0</v>
      </c>
      <c r="BH9" s="226">
        <v>0</v>
      </c>
      <c r="BI9" s="226">
        <v>0</v>
      </c>
      <c r="BJ9" s="227">
        <v>1</v>
      </c>
      <c r="BK9" s="228">
        <v>1</v>
      </c>
      <c r="BL9" s="224">
        <v>74</v>
      </c>
      <c r="BM9" s="220" t="s">
        <v>183</v>
      </c>
      <c r="BN9" s="220" t="s">
        <v>183</v>
      </c>
      <c r="BO9" s="220" t="s">
        <v>183</v>
      </c>
      <c r="BP9" s="220" t="s">
        <v>183</v>
      </c>
      <c r="BQ9" s="220" t="s">
        <v>183</v>
      </c>
      <c r="BR9" s="220" t="s">
        <v>183</v>
      </c>
      <c r="BS9" s="220" t="s">
        <v>183</v>
      </c>
      <c r="BT9" s="220"/>
      <c r="BU9" s="220"/>
      <c r="BV9" s="220"/>
      <c r="BW9" s="220" t="s">
        <v>554</v>
      </c>
      <c r="BX9" s="229">
        <v>0</v>
      </c>
      <c r="BY9" s="220" t="s">
        <v>561</v>
      </c>
      <c r="BZ9" s="220" t="s">
        <v>555</v>
      </c>
    </row>
    <row r="10" spans="1:78" s="230" customFormat="1" ht="19.5" customHeight="1"/>
    <row r="11" spans="1:78" s="230" customFormat="1" ht="19.5" customHeight="1"/>
    <row r="12" spans="1:78" ht="19.5" customHeight="1"/>
    <row r="13" spans="1:78" ht="19.5" customHeight="1"/>
    <row r="14" spans="1:78" ht="19.5" customHeight="1"/>
    <row r="15" spans="1:78" ht="19.5" customHeight="1"/>
  </sheetData>
  <mergeCells count="1">
    <mergeCell ref="A1:BT1"/>
  </mergeCells>
  <pageMargins left="0.7" right="0.7" top="0.75" bottom="0.75" header="0.3" footer="0.3"/>
  <pageSetup paperSize="9" orientation="portrait" r:id="rId1"/>
  <ignoredErrors>
    <ignoredError sqref="K4:K9"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A7"/>
  <sheetViews>
    <sheetView topLeftCell="K1" workbookViewId="0">
      <selection activeCell="AI4" activeCellId="1" sqref="AD4:AE4 AI4"/>
    </sheetView>
  </sheetViews>
  <sheetFormatPr defaultRowHeight="12.75"/>
  <cols>
    <col min="3" max="3" width="11.59765625" bestFit="1" customWidth="1"/>
    <col min="10" max="10" width="16" bestFit="1" customWidth="1"/>
    <col min="16" max="16" width="10.73046875" bestFit="1" customWidth="1"/>
  </cols>
  <sheetData>
    <row r="2" spans="1:53">
      <c r="P2" s="204"/>
    </row>
    <row r="3" spans="1:53">
      <c r="A3" s="174" t="s">
        <v>562</v>
      </c>
      <c r="B3" s="174" t="s">
        <v>563</v>
      </c>
      <c r="C3" s="174" t="s">
        <v>564</v>
      </c>
      <c r="D3" s="174" t="s">
        <v>565</v>
      </c>
      <c r="E3" s="174" t="s">
        <v>566</v>
      </c>
      <c r="F3" s="175" t="s">
        <v>567</v>
      </c>
      <c r="G3" s="174" t="s">
        <v>568</v>
      </c>
      <c r="H3" s="174" t="s">
        <v>569</v>
      </c>
      <c r="I3" s="174" t="s">
        <v>570</v>
      </c>
      <c r="J3" s="174" t="s">
        <v>571</v>
      </c>
      <c r="K3" s="174" t="s">
        <v>572</v>
      </c>
      <c r="L3" s="174" t="s">
        <v>573</v>
      </c>
      <c r="M3" s="174" t="s">
        <v>574</v>
      </c>
      <c r="N3" s="174" t="s">
        <v>575</v>
      </c>
      <c r="O3" s="175" t="s">
        <v>576</v>
      </c>
      <c r="P3" s="176" t="s">
        <v>577</v>
      </c>
      <c r="Q3" s="175" t="s">
        <v>578</v>
      </c>
      <c r="R3" s="174" t="s">
        <v>579</v>
      </c>
      <c r="S3" s="174" t="s">
        <v>580</v>
      </c>
      <c r="T3" s="174" t="s">
        <v>581</v>
      </c>
      <c r="U3" s="175" t="s">
        <v>582</v>
      </c>
      <c r="V3" s="175" t="s">
        <v>583</v>
      </c>
      <c r="W3" s="174" t="s">
        <v>584</v>
      </c>
      <c r="X3" s="174" t="s">
        <v>585</v>
      </c>
      <c r="Y3" s="174" t="s">
        <v>586</v>
      </c>
      <c r="Z3" s="175" t="s">
        <v>587</v>
      </c>
      <c r="AA3" s="175" t="s">
        <v>588</v>
      </c>
      <c r="AB3" s="175" t="s">
        <v>589</v>
      </c>
      <c r="AC3" s="175" t="s">
        <v>590</v>
      </c>
      <c r="AD3" s="175" t="s">
        <v>591</v>
      </c>
      <c r="AE3" s="175" t="s">
        <v>592</v>
      </c>
      <c r="AF3" s="175" t="s">
        <v>593</v>
      </c>
      <c r="AG3" s="175" t="s">
        <v>594</v>
      </c>
      <c r="AH3" s="175" t="s">
        <v>595</v>
      </c>
      <c r="AI3" s="175" t="s">
        <v>596</v>
      </c>
      <c r="AJ3" s="177" t="s">
        <v>597</v>
      </c>
      <c r="AK3" s="177" t="s">
        <v>598</v>
      </c>
      <c r="AL3" s="177" t="s">
        <v>599</v>
      </c>
      <c r="AM3" s="177" t="s">
        <v>600</v>
      </c>
      <c r="AN3" s="177" t="s">
        <v>601</v>
      </c>
      <c r="AO3" s="177" t="s">
        <v>602</v>
      </c>
      <c r="AP3" s="177" t="s">
        <v>603</v>
      </c>
      <c r="AQ3" s="177" t="s">
        <v>604</v>
      </c>
      <c r="AR3" s="177" t="s">
        <v>605</v>
      </c>
      <c r="AS3" s="177" t="s">
        <v>606</v>
      </c>
      <c r="AT3" s="177" t="s">
        <v>607</v>
      </c>
      <c r="AU3" s="177" t="s">
        <v>608</v>
      </c>
      <c r="AV3" s="177" t="s">
        <v>609</v>
      </c>
      <c r="AW3" s="177" t="s">
        <v>610</v>
      </c>
      <c r="AX3" s="177" t="s">
        <v>611</v>
      </c>
      <c r="AY3" s="177" t="s">
        <v>612</v>
      </c>
      <c r="AZ3" s="177" t="s">
        <v>613</v>
      </c>
      <c r="BA3" s="177" t="s">
        <v>614</v>
      </c>
    </row>
    <row r="4" spans="1:53" s="203" customFormat="1" ht="14.25">
      <c r="A4" s="197" t="s">
        <v>169</v>
      </c>
      <c r="B4" s="197" t="s">
        <v>615</v>
      </c>
      <c r="C4" s="198">
        <v>43328</v>
      </c>
      <c r="D4" s="199"/>
      <c r="E4" s="197" t="s">
        <v>616</v>
      </c>
      <c r="F4" s="197" t="s">
        <v>617</v>
      </c>
      <c r="G4" s="197" t="s">
        <v>618</v>
      </c>
      <c r="H4" s="197" t="s">
        <v>619</v>
      </c>
      <c r="I4" s="197" t="s">
        <v>620</v>
      </c>
      <c r="J4" s="197" t="s">
        <v>621</v>
      </c>
      <c r="K4" s="197" t="s">
        <v>622</v>
      </c>
      <c r="L4" s="197" t="s">
        <v>623</v>
      </c>
      <c r="M4" s="197" t="s">
        <v>624</v>
      </c>
      <c r="N4" s="197" t="s">
        <v>625</v>
      </c>
      <c r="O4" s="199"/>
      <c r="P4" s="205">
        <v>43354</v>
      </c>
      <c r="Q4" s="197" t="s">
        <v>626</v>
      </c>
      <c r="R4" s="197" t="s">
        <v>627</v>
      </c>
      <c r="S4" s="197" t="s">
        <v>628</v>
      </c>
      <c r="T4" s="197" t="s">
        <v>629</v>
      </c>
      <c r="U4" s="199"/>
      <c r="V4" s="197" t="s">
        <v>630</v>
      </c>
      <c r="W4" s="197" t="s">
        <v>631</v>
      </c>
      <c r="X4" s="200">
        <v>0</v>
      </c>
      <c r="Y4" s="201">
        <v>0</v>
      </c>
      <c r="Z4" s="201">
        <v>0</v>
      </c>
      <c r="AA4" s="201">
        <v>0</v>
      </c>
      <c r="AB4" s="197" t="s">
        <v>632</v>
      </c>
      <c r="AC4" s="201">
        <v>0</v>
      </c>
      <c r="AD4" s="201">
        <v>579.41</v>
      </c>
      <c r="AE4" s="201">
        <v>6748</v>
      </c>
      <c r="AF4" s="201">
        <v>0</v>
      </c>
      <c r="AG4" s="201">
        <v>0</v>
      </c>
      <c r="AH4" s="201">
        <v>6748</v>
      </c>
      <c r="AI4" s="201">
        <v>11.5</v>
      </c>
      <c r="AJ4" s="202">
        <v>0</v>
      </c>
      <c r="AK4" s="201">
        <v>0</v>
      </c>
      <c r="AL4" s="201">
        <v>0</v>
      </c>
      <c r="AM4" s="201">
        <v>0</v>
      </c>
      <c r="AN4" s="201">
        <v>0</v>
      </c>
      <c r="AO4" s="201">
        <v>7338.91</v>
      </c>
      <c r="AP4" s="201">
        <v>0</v>
      </c>
      <c r="AQ4" s="201">
        <v>7338.91</v>
      </c>
      <c r="AR4" s="197" t="s">
        <v>633</v>
      </c>
      <c r="AS4" s="197" t="s">
        <v>633</v>
      </c>
      <c r="AT4" s="197" t="s">
        <v>633</v>
      </c>
      <c r="AU4" s="197" t="s">
        <v>633</v>
      </c>
      <c r="AV4" s="199"/>
      <c r="AW4" s="199"/>
      <c r="AX4" s="197" t="s">
        <v>634</v>
      </c>
      <c r="AY4" s="197" t="s">
        <v>635</v>
      </c>
      <c r="AZ4" s="199"/>
      <c r="BA4" s="199"/>
    </row>
    <row r="5" spans="1:53" s="203" customFormat="1" ht="14.25">
      <c r="A5" s="197" t="s">
        <v>169</v>
      </c>
      <c r="B5" s="197" t="s">
        <v>615</v>
      </c>
      <c r="C5" s="198">
        <v>43328</v>
      </c>
      <c r="D5" s="199"/>
      <c r="E5" s="197" t="s">
        <v>616</v>
      </c>
      <c r="F5" s="197" t="s">
        <v>617</v>
      </c>
      <c r="G5" s="197" t="s">
        <v>618</v>
      </c>
      <c r="H5" s="197" t="s">
        <v>619</v>
      </c>
      <c r="I5" s="197" t="s">
        <v>620</v>
      </c>
      <c r="J5" s="197" t="s">
        <v>621</v>
      </c>
      <c r="K5" s="197" t="s">
        <v>622</v>
      </c>
      <c r="L5" s="197" t="s">
        <v>623</v>
      </c>
      <c r="M5" s="197" t="s">
        <v>624</v>
      </c>
      <c r="N5" s="197" t="s">
        <v>625</v>
      </c>
      <c r="O5" s="199"/>
      <c r="P5" s="205">
        <v>43354</v>
      </c>
      <c r="Q5" s="197" t="s">
        <v>626</v>
      </c>
      <c r="R5" s="197" t="s">
        <v>627</v>
      </c>
      <c r="S5" s="197" t="s">
        <v>636</v>
      </c>
      <c r="T5" s="197" t="s">
        <v>637</v>
      </c>
      <c r="U5" s="199"/>
      <c r="V5" s="197" t="s">
        <v>630</v>
      </c>
      <c r="W5" s="197" t="s">
        <v>636</v>
      </c>
      <c r="X5" s="200">
        <v>0</v>
      </c>
      <c r="Y5" s="201">
        <v>0</v>
      </c>
      <c r="Z5" s="201">
        <v>0</v>
      </c>
      <c r="AA5" s="201">
        <v>0</v>
      </c>
      <c r="AB5" s="197" t="s">
        <v>632</v>
      </c>
      <c r="AC5" s="201">
        <v>0</v>
      </c>
      <c r="AD5" s="201">
        <v>0</v>
      </c>
      <c r="AE5" s="201">
        <v>0</v>
      </c>
      <c r="AF5" s="201">
        <v>0</v>
      </c>
      <c r="AG5" s="201">
        <v>0</v>
      </c>
      <c r="AH5" s="201">
        <v>0</v>
      </c>
      <c r="AI5" s="201">
        <v>1</v>
      </c>
      <c r="AJ5" s="202">
        <v>0</v>
      </c>
      <c r="AK5" s="201">
        <v>0</v>
      </c>
      <c r="AL5" s="201">
        <v>0</v>
      </c>
      <c r="AM5" s="201">
        <v>0</v>
      </c>
      <c r="AN5" s="201">
        <v>0</v>
      </c>
      <c r="AO5" s="201">
        <v>1</v>
      </c>
      <c r="AP5" s="201">
        <v>0</v>
      </c>
      <c r="AQ5" s="201">
        <v>1</v>
      </c>
      <c r="AR5" s="197" t="s">
        <v>633</v>
      </c>
      <c r="AS5" s="197" t="s">
        <v>633</v>
      </c>
      <c r="AT5" s="197" t="s">
        <v>633</v>
      </c>
      <c r="AU5" s="197" t="s">
        <v>633</v>
      </c>
      <c r="AV5" s="199"/>
      <c r="AW5" s="199"/>
      <c r="AX5" s="197" t="s">
        <v>634</v>
      </c>
      <c r="AY5" s="197" t="s">
        <v>635</v>
      </c>
      <c r="AZ5" s="199"/>
      <c r="BA5" s="199"/>
    </row>
    <row r="6" spans="1:53">
      <c r="P6" s="204"/>
      <c r="AO6" s="217">
        <f>SUM(AO4:AO5)</f>
        <v>7339.91</v>
      </c>
    </row>
    <row r="7" spans="1:53">
      <c r="P7" s="204"/>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BA25"/>
  <sheetViews>
    <sheetView workbookViewId="0">
      <selection activeCell="J14" sqref="J14"/>
    </sheetView>
  </sheetViews>
  <sheetFormatPr defaultRowHeight="12.75"/>
  <cols>
    <col min="4" max="4" width="9.1328125" customWidth="1"/>
    <col min="5" max="5" width="9.86328125" customWidth="1"/>
    <col min="6" max="6" width="15.265625" bestFit="1" customWidth="1"/>
    <col min="7" max="7" width="16.265625" bestFit="1" customWidth="1"/>
    <col min="8" max="8" width="0" hidden="1" customWidth="1"/>
    <col min="9" max="9" width="15.1328125" bestFit="1" customWidth="1"/>
    <col min="10" max="10" width="10.1328125" bestFit="1" customWidth="1"/>
    <col min="11" max="11" width="12.59765625" customWidth="1"/>
    <col min="17" max="17" width="14.73046875" bestFit="1" customWidth="1"/>
    <col min="19" max="19" width="10.265625" bestFit="1" customWidth="1"/>
    <col min="22" max="42" width="0" hidden="1" customWidth="1"/>
    <col min="43" max="43" width="14.265625" bestFit="1" customWidth="1"/>
    <col min="44" max="44" width="26.73046875" bestFit="1" customWidth="1"/>
  </cols>
  <sheetData>
    <row r="1" spans="1:14" s="4" customFormat="1" ht="21" customHeight="1">
      <c r="A1" s="158" t="s">
        <v>509</v>
      </c>
      <c r="B1" s="158"/>
      <c r="C1" s="158"/>
      <c r="D1" s="158"/>
      <c r="E1" s="158"/>
      <c r="G1" s="2"/>
      <c r="J1" s="10"/>
      <c r="M1" s="166"/>
      <c r="N1" s="169"/>
    </row>
    <row r="2" spans="1:14" s="2" customFormat="1" ht="30" customHeight="1">
      <c r="A2" s="567" t="s">
        <v>510</v>
      </c>
      <c r="B2" s="567"/>
      <c r="C2" s="567"/>
      <c r="D2" s="567"/>
      <c r="E2" s="567"/>
      <c r="J2" s="3"/>
      <c r="M2" s="165"/>
    </row>
    <row r="3" spans="1:14" s="2" customFormat="1" ht="13.15">
      <c r="A3" s="158" t="s">
        <v>315</v>
      </c>
      <c r="B3" s="158"/>
      <c r="C3" s="158"/>
      <c r="D3" s="158"/>
      <c r="E3" s="158"/>
      <c r="J3" s="3"/>
      <c r="M3" s="165"/>
    </row>
    <row r="4" spans="1:14" s="2" customFormat="1" ht="13.5" customHeight="1">
      <c r="J4" s="3"/>
      <c r="K4" s="7"/>
      <c r="M4" s="77"/>
    </row>
    <row r="5" spans="1:14" s="2" customFormat="1" ht="13.5" customHeight="1">
      <c r="A5" s="4" t="s">
        <v>304</v>
      </c>
      <c r="B5" s="4"/>
      <c r="C5" s="6"/>
      <c r="J5" s="3"/>
      <c r="K5" s="7"/>
      <c r="M5" s="77"/>
    </row>
    <row r="6" spans="1:14" s="2" customFormat="1" ht="36.950000000000003" customHeight="1">
      <c r="A6" s="565" t="s">
        <v>305</v>
      </c>
      <c r="B6" s="565"/>
      <c r="C6" s="565"/>
      <c r="D6" s="565"/>
      <c r="E6" s="565"/>
      <c r="F6" s="565"/>
      <c r="G6" s="565"/>
      <c r="H6" s="565"/>
      <c r="I6" s="565"/>
      <c r="J6" s="565"/>
      <c r="K6" s="565"/>
      <c r="M6" s="77"/>
    </row>
    <row r="7" spans="1:14" s="2" customFormat="1" ht="30" customHeight="1">
      <c r="J7" s="3"/>
      <c r="K7" s="7"/>
      <c r="M7" s="77"/>
    </row>
    <row r="8" spans="1:14" s="41" customFormat="1" ht="39.4">
      <c r="A8" s="55" t="s">
        <v>207</v>
      </c>
      <c r="B8" s="55" t="s">
        <v>208</v>
      </c>
      <c r="C8" s="55" t="s">
        <v>209</v>
      </c>
      <c r="D8" s="55" t="s">
        <v>210</v>
      </c>
      <c r="E8" s="55" t="s">
        <v>212</v>
      </c>
      <c r="F8" s="55"/>
      <c r="G8" s="57" t="s">
        <v>306</v>
      </c>
      <c r="H8" s="55"/>
      <c r="I8" s="55" t="s">
        <v>307</v>
      </c>
      <c r="J8" s="56" t="s">
        <v>53</v>
      </c>
      <c r="K8" s="55" t="s">
        <v>308</v>
      </c>
      <c r="M8" s="80"/>
    </row>
    <row r="10" spans="1:14" ht="13.15">
      <c r="C10">
        <v>86.28</v>
      </c>
      <c r="G10">
        <f>SUM(A10:F10)</f>
        <v>86.28</v>
      </c>
      <c r="I10" s="30" t="s">
        <v>534</v>
      </c>
      <c r="J10" s="213">
        <v>43349</v>
      </c>
      <c r="K10" s="215" t="s">
        <v>535</v>
      </c>
      <c r="M10" s="214"/>
    </row>
    <row r="20" spans="1:53">
      <c r="A20" s="174" t="s">
        <v>562</v>
      </c>
      <c r="B20" s="174" t="s">
        <v>563</v>
      </c>
      <c r="C20" s="174" t="s">
        <v>564</v>
      </c>
      <c r="D20" s="174" t="s">
        <v>565</v>
      </c>
      <c r="E20" s="174" t="s">
        <v>566</v>
      </c>
      <c r="F20" s="175" t="s">
        <v>567</v>
      </c>
      <c r="G20" s="176" t="s">
        <v>568</v>
      </c>
      <c r="H20" s="174" t="s">
        <v>569</v>
      </c>
      <c r="I20" s="174" t="s">
        <v>570</v>
      </c>
      <c r="J20" s="174" t="s">
        <v>571</v>
      </c>
      <c r="K20" s="174" t="s">
        <v>572</v>
      </c>
      <c r="L20" s="174" t="s">
        <v>573</v>
      </c>
      <c r="M20" s="174" t="s">
        <v>574</v>
      </c>
      <c r="N20" s="174" t="s">
        <v>575</v>
      </c>
      <c r="O20" s="175" t="s">
        <v>576</v>
      </c>
      <c r="P20" s="174" t="s">
        <v>577</v>
      </c>
      <c r="Q20" s="175" t="s">
        <v>578</v>
      </c>
      <c r="R20" s="174" t="s">
        <v>579</v>
      </c>
      <c r="S20" s="174" t="s">
        <v>580</v>
      </c>
      <c r="T20" s="174" t="s">
        <v>581</v>
      </c>
      <c r="U20" s="175" t="s">
        <v>582</v>
      </c>
      <c r="V20" s="175" t="s">
        <v>583</v>
      </c>
      <c r="W20" s="174" t="s">
        <v>584</v>
      </c>
      <c r="X20" s="174" t="s">
        <v>585</v>
      </c>
      <c r="Y20" s="174" t="s">
        <v>586</v>
      </c>
      <c r="Z20" s="175" t="s">
        <v>587</v>
      </c>
      <c r="AA20" s="175" t="s">
        <v>588</v>
      </c>
      <c r="AB20" s="175" t="s">
        <v>589</v>
      </c>
      <c r="AC20" s="175" t="s">
        <v>590</v>
      </c>
      <c r="AD20" s="175" t="s">
        <v>591</v>
      </c>
      <c r="AE20" s="175" t="s">
        <v>592</v>
      </c>
      <c r="AF20" s="175" t="s">
        <v>593</v>
      </c>
      <c r="AG20" s="175" t="s">
        <v>594</v>
      </c>
      <c r="AH20" s="175" t="s">
        <v>595</v>
      </c>
      <c r="AI20" s="175" t="s">
        <v>596</v>
      </c>
      <c r="AJ20" s="177" t="s">
        <v>597</v>
      </c>
      <c r="AK20" s="177" t="s">
        <v>598</v>
      </c>
      <c r="AL20" s="177" t="s">
        <v>599</v>
      </c>
      <c r="AM20" s="177" t="s">
        <v>600</v>
      </c>
      <c r="AN20" s="177" t="s">
        <v>601</v>
      </c>
      <c r="AO20" s="177" t="s">
        <v>602</v>
      </c>
      <c r="AP20" s="177" t="s">
        <v>603</v>
      </c>
      <c r="AQ20" s="211" t="s">
        <v>604</v>
      </c>
      <c r="AR20" s="177" t="s">
        <v>605</v>
      </c>
      <c r="AS20" s="177" t="s">
        <v>606</v>
      </c>
      <c r="AT20" s="177" t="s">
        <v>607</v>
      </c>
      <c r="AU20" s="177" t="s">
        <v>608</v>
      </c>
      <c r="AV20" s="177" t="s">
        <v>609</v>
      </c>
      <c r="AW20" s="177" t="s">
        <v>610</v>
      </c>
      <c r="AX20" s="177" t="s">
        <v>611</v>
      </c>
      <c r="AY20" s="177" t="s">
        <v>612</v>
      </c>
      <c r="AZ20" s="177" t="s">
        <v>613</v>
      </c>
      <c r="BA20" s="177" t="s">
        <v>614</v>
      </c>
    </row>
    <row r="21" spans="1:53" s="204" customFormat="1">
      <c r="A21" s="193" t="s">
        <v>169</v>
      </c>
      <c r="B21" s="193" t="s">
        <v>638</v>
      </c>
      <c r="C21" s="192">
        <v>43342</v>
      </c>
      <c r="D21" s="207"/>
      <c r="E21" s="193" t="s">
        <v>639</v>
      </c>
      <c r="F21" s="193" t="s">
        <v>640</v>
      </c>
      <c r="G21" s="193" t="s">
        <v>641</v>
      </c>
      <c r="H21" s="193" t="s">
        <v>642</v>
      </c>
      <c r="I21" s="193" t="s">
        <v>643</v>
      </c>
      <c r="J21" s="193" t="s">
        <v>621</v>
      </c>
      <c r="K21" s="193" t="s">
        <v>644</v>
      </c>
      <c r="L21" s="207"/>
      <c r="M21" s="193" t="s">
        <v>645</v>
      </c>
      <c r="N21" s="207"/>
      <c r="O21" s="207"/>
      <c r="P21" s="192">
        <v>43349</v>
      </c>
      <c r="Q21" s="193" t="s">
        <v>646</v>
      </c>
      <c r="R21" s="193" t="s">
        <v>647</v>
      </c>
      <c r="S21" s="193" t="s">
        <v>648</v>
      </c>
      <c r="T21" s="193" t="s">
        <v>649</v>
      </c>
      <c r="U21" s="193" t="s">
        <v>650</v>
      </c>
      <c r="V21" s="207"/>
      <c r="W21" s="193" t="s">
        <v>651</v>
      </c>
      <c r="X21" s="208">
        <v>0</v>
      </c>
      <c r="Y21" s="209">
        <v>0</v>
      </c>
      <c r="Z21" s="209">
        <v>0</v>
      </c>
      <c r="AA21" s="209">
        <v>0</v>
      </c>
      <c r="AB21" s="193" t="s">
        <v>632</v>
      </c>
      <c r="AC21" s="209">
        <v>0</v>
      </c>
      <c r="AD21" s="209">
        <v>0</v>
      </c>
      <c r="AE21" s="209">
        <v>48.6</v>
      </c>
      <c r="AF21" s="209">
        <v>0</v>
      </c>
      <c r="AG21" s="209">
        <v>0</v>
      </c>
      <c r="AH21" s="209">
        <v>48.6</v>
      </c>
      <c r="AI21" s="209">
        <v>3.38</v>
      </c>
      <c r="AJ21" s="210">
        <v>0</v>
      </c>
      <c r="AK21" s="209">
        <v>0</v>
      </c>
      <c r="AL21" s="209">
        <v>0</v>
      </c>
      <c r="AM21" s="209">
        <v>0</v>
      </c>
      <c r="AN21" s="209">
        <v>0</v>
      </c>
      <c r="AO21" s="209">
        <v>51.98</v>
      </c>
      <c r="AP21" s="209">
        <v>0</v>
      </c>
      <c r="AQ21" s="212">
        <v>51.98</v>
      </c>
      <c r="AR21" s="193" t="s">
        <v>633</v>
      </c>
      <c r="AS21" s="193" t="s">
        <v>633</v>
      </c>
      <c r="AT21" s="193" t="s">
        <v>633</v>
      </c>
      <c r="AU21" s="193" t="s">
        <v>633</v>
      </c>
      <c r="AV21" s="207"/>
      <c r="AW21" s="207"/>
      <c r="AX21" s="193" t="s">
        <v>634</v>
      </c>
      <c r="AY21" s="193" t="s">
        <v>635</v>
      </c>
      <c r="AZ21" s="207"/>
      <c r="BA21" s="193" t="s">
        <v>642</v>
      </c>
    </row>
    <row r="22" spans="1:53" s="204" customFormat="1">
      <c r="A22" s="193" t="s">
        <v>169</v>
      </c>
      <c r="B22" s="193" t="s">
        <v>638</v>
      </c>
      <c r="C22" s="192">
        <v>43342</v>
      </c>
      <c r="D22" s="207"/>
      <c r="E22" s="193" t="s">
        <v>639</v>
      </c>
      <c r="F22" s="193" t="s">
        <v>652</v>
      </c>
      <c r="G22" s="193" t="s">
        <v>641</v>
      </c>
      <c r="H22" s="193" t="s">
        <v>642</v>
      </c>
      <c r="I22" s="193" t="s">
        <v>643</v>
      </c>
      <c r="J22" s="193" t="s">
        <v>621</v>
      </c>
      <c r="K22" s="193" t="s">
        <v>644</v>
      </c>
      <c r="L22" s="207"/>
      <c r="M22" s="193" t="s">
        <v>645</v>
      </c>
      <c r="N22" s="207"/>
      <c r="O22" s="207"/>
      <c r="P22" s="192">
        <v>43349</v>
      </c>
      <c r="Q22" s="193" t="s">
        <v>647</v>
      </c>
      <c r="R22" s="193" t="s">
        <v>646</v>
      </c>
      <c r="S22" s="193" t="s">
        <v>648</v>
      </c>
      <c r="T22" s="193" t="s">
        <v>649</v>
      </c>
      <c r="U22" s="193" t="s">
        <v>650</v>
      </c>
      <c r="V22" s="207"/>
      <c r="W22" s="193" t="s">
        <v>651</v>
      </c>
      <c r="X22" s="208">
        <v>0</v>
      </c>
      <c r="Y22" s="209">
        <v>0</v>
      </c>
      <c r="Z22" s="209">
        <v>0</v>
      </c>
      <c r="AA22" s="209">
        <v>0</v>
      </c>
      <c r="AB22" s="193" t="s">
        <v>632</v>
      </c>
      <c r="AC22" s="209">
        <v>0</v>
      </c>
      <c r="AD22" s="209">
        <v>0</v>
      </c>
      <c r="AE22" s="209">
        <v>34.299999999999997</v>
      </c>
      <c r="AF22" s="209">
        <v>0</v>
      </c>
      <c r="AG22" s="209">
        <v>0</v>
      </c>
      <c r="AH22" s="209">
        <v>34.299999999999997</v>
      </c>
      <c r="AI22" s="209">
        <v>0</v>
      </c>
      <c r="AJ22" s="210">
        <v>0</v>
      </c>
      <c r="AK22" s="209">
        <v>0</v>
      </c>
      <c r="AL22" s="209">
        <v>0</v>
      </c>
      <c r="AM22" s="209">
        <v>0</v>
      </c>
      <c r="AN22" s="209">
        <v>0</v>
      </c>
      <c r="AO22" s="209">
        <v>34.299999999999997</v>
      </c>
      <c r="AP22" s="209">
        <v>0</v>
      </c>
      <c r="AQ22" s="212">
        <v>34.299999999999997</v>
      </c>
      <c r="AR22" s="193" t="s">
        <v>633</v>
      </c>
      <c r="AS22" s="193" t="s">
        <v>633</v>
      </c>
      <c r="AT22" s="193" t="s">
        <v>633</v>
      </c>
      <c r="AU22" s="193" t="s">
        <v>633</v>
      </c>
      <c r="AV22" s="207"/>
      <c r="AW22" s="207"/>
      <c r="AX22" s="193" t="s">
        <v>634</v>
      </c>
      <c r="AY22" s="193" t="s">
        <v>635</v>
      </c>
      <c r="AZ22" s="207"/>
      <c r="BA22" s="193" t="s">
        <v>642</v>
      </c>
    </row>
    <row r="23" spans="1:53" ht="13.15">
      <c r="AQ23" s="188">
        <f>SUM(AQ21:AQ22)</f>
        <v>86.28</v>
      </c>
    </row>
    <row r="24" spans="1:53">
      <c r="AR24" s="30"/>
    </row>
    <row r="25" spans="1:53" ht="13.15">
      <c r="AQ25" s="109"/>
    </row>
  </sheetData>
  <mergeCells count="2">
    <mergeCell ref="A2:E2"/>
    <mergeCell ref="A6:K6"/>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9" tint="0.39997558519241921"/>
  </sheetPr>
  <dimension ref="A1:BA16"/>
  <sheetViews>
    <sheetView zoomScale="75" zoomScaleNormal="75" workbookViewId="0">
      <selection activeCell="A9" sqref="A9:XFD9"/>
    </sheetView>
  </sheetViews>
  <sheetFormatPr defaultRowHeight="12.75"/>
  <cols>
    <col min="5" max="5" width="10.265625" customWidth="1"/>
    <col min="6" max="6" width="16" bestFit="1" customWidth="1"/>
    <col min="7" max="7" width="12.73046875" bestFit="1" customWidth="1"/>
    <col min="8" max="8" width="13.59765625" bestFit="1" customWidth="1"/>
    <col min="9" max="9" width="27.1328125" bestFit="1" customWidth="1"/>
    <col min="10" max="10" width="10.1328125" bestFit="1" customWidth="1"/>
    <col min="11" max="11" width="22.3984375" customWidth="1"/>
    <col min="12" max="12" width="4.59765625" bestFit="1" customWidth="1"/>
    <col min="13" max="13" width="13.1328125" bestFit="1" customWidth="1"/>
    <col min="14" max="14" width="8" bestFit="1" customWidth="1"/>
    <col min="15" max="15" width="12.59765625" customWidth="1"/>
    <col min="16" max="16" width="11.265625" customWidth="1"/>
    <col min="17" max="17" width="22.73046875" bestFit="1" customWidth="1"/>
    <col min="18" max="18" width="13.1328125" bestFit="1" customWidth="1"/>
    <col min="19" max="19" width="14.1328125" customWidth="1"/>
    <col min="20" max="40" width="9.1328125" hidden="1" customWidth="1"/>
    <col min="41" max="41" width="12.86328125" customWidth="1"/>
    <col min="43" max="43" width="15.1328125" bestFit="1" customWidth="1"/>
  </cols>
  <sheetData>
    <row r="1" spans="1:53" s="4" customFormat="1" ht="13.15">
      <c r="A1" s="158" t="s">
        <v>653</v>
      </c>
      <c r="B1" s="158"/>
      <c r="C1" s="158"/>
      <c r="D1" s="158"/>
      <c r="E1" s="158"/>
      <c r="G1" s="2"/>
      <c r="J1" s="10"/>
      <c r="M1" s="166"/>
      <c r="N1" s="169"/>
    </row>
    <row r="2" spans="1:53" s="2" customFormat="1" ht="13.15">
      <c r="A2" s="567" t="s">
        <v>281</v>
      </c>
      <c r="B2" s="567"/>
      <c r="C2" s="567"/>
      <c r="D2" s="567"/>
      <c r="E2" s="567"/>
      <c r="J2" s="3"/>
      <c r="M2" s="165"/>
    </row>
    <row r="3" spans="1:53" s="2" customFormat="1" ht="13.15">
      <c r="A3" s="158" t="s">
        <v>302</v>
      </c>
      <c r="B3" s="158"/>
      <c r="C3" s="158"/>
      <c r="D3" s="158"/>
      <c r="E3" s="158"/>
      <c r="J3" s="3"/>
      <c r="M3" s="165"/>
    </row>
    <row r="4" spans="1:53" s="2" customFormat="1" ht="13.5" customHeight="1">
      <c r="I4" s="142"/>
      <c r="J4" s="3"/>
      <c r="K4" s="7"/>
      <c r="M4" s="77"/>
    </row>
    <row r="5" spans="1:53" s="2" customFormat="1" ht="13.5" customHeight="1">
      <c r="A5" s="4" t="s">
        <v>304</v>
      </c>
      <c r="B5" s="4"/>
      <c r="C5" s="6"/>
      <c r="I5" s="142"/>
      <c r="J5" s="3"/>
      <c r="K5" s="7"/>
      <c r="M5" s="77"/>
    </row>
    <row r="6" spans="1:53" s="2" customFormat="1" ht="36.950000000000003" customHeight="1">
      <c r="A6" s="565" t="s">
        <v>305</v>
      </c>
      <c r="B6" s="565"/>
      <c r="C6" s="565"/>
      <c r="D6" s="565"/>
      <c r="E6" s="565"/>
      <c r="F6" s="565"/>
      <c r="G6" s="565"/>
      <c r="H6" s="565"/>
      <c r="I6" s="565"/>
      <c r="J6" s="565"/>
      <c r="K6" s="565"/>
      <c r="M6" s="77"/>
    </row>
    <row r="7" spans="1:53" s="41" customFormat="1" ht="30" customHeight="1">
      <c r="G7" s="187"/>
      <c r="I7" s="145"/>
      <c r="J7" s="60"/>
      <c r="K7" s="11"/>
      <c r="M7" s="81"/>
    </row>
    <row r="8" spans="1:53" s="41" customFormat="1" ht="39.4">
      <c r="A8" s="55" t="s">
        <v>207</v>
      </c>
      <c r="B8" s="55" t="s">
        <v>208</v>
      </c>
      <c r="C8" s="55" t="s">
        <v>209</v>
      </c>
      <c r="D8" s="55" t="s">
        <v>210</v>
      </c>
      <c r="E8" s="55" t="s">
        <v>212</v>
      </c>
      <c r="F8" s="55"/>
      <c r="G8" s="57" t="s">
        <v>306</v>
      </c>
      <c r="H8" s="55"/>
      <c r="I8" s="55" t="s">
        <v>307</v>
      </c>
      <c r="J8" s="56" t="s">
        <v>53</v>
      </c>
      <c r="K8" s="55" t="s">
        <v>308</v>
      </c>
      <c r="M8" s="80"/>
    </row>
    <row r="9" spans="1:53" s="41" customFormat="1" ht="51.4">
      <c r="A9" s="55"/>
      <c r="B9" s="55"/>
      <c r="C9" s="55"/>
      <c r="D9" s="189">
        <f>AO16</f>
        <v>4061.41</v>
      </c>
      <c r="E9" s="55"/>
      <c r="F9" s="55"/>
      <c r="G9" s="57">
        <f>SUM(A9:E9)</f>
        <v>4061.41</v>
      </c>
      <c r="H9" s="55"/>
      <c r="I9" s="191" t="s">
        <v>654</v>
      </c>
      <c r="J9" s="190">
        <v>43416</v>
      </c>
      <c r="K9" s="143" t="s">
        <v>655</v>
      </c>
      <c r="M9" s="80"/>
    </row>
    <row r="10" spans="1:53" s="41" customFormat="1" ht="13.15">
      <c r="A10" s="55"/>
      <c r="B10" s="55"/>
      <c r="C10" s="55"/>
      <c r="D10" s="55"/>
      <c r="E10" s="55"/>
      <c r="F10" s="55"/>
      <c r="G10" s="57"/>
      <c r="H10" s="55"/>
      <c r="I10" s="55"/>
      <c r="J10" s="56"/>
      <c r="K10" s="55"/>
      <c r="M10" s="80"/>
    </row>
    <row r="11" spans="1:53" s="41" customFormat="1" ht="13.15">
      <c r="A11" s="55"/>
      <c r="B11" s="55"/>
      <c r="C11" s="55"/>
      <c r="D11" s="55"/>
      <c r="E11" s="55"/>
      <c r="F11" s="55"/>
      <c r="G11" s="57"/>
      <c r="H11" s="55"/>
      <c r="I11" s="55"/>
      <c r="J11" s="56"/>
      <c r="K11" s="55"/>
      <c r="M11" s="80"/>
    </row>
    <row r="12" spans="1:53" s="41" customFormat="1" ht="13.15">
      <c r="A12" s="55"/>
      <c r="B12" s="55"/>
      <c r="C12" s="55"/>
      <c r="D12" s="55"/>
      <c r="E12" s="55"/>
      <c r="F12" s="55"/>
      <c r="G12" s="57"/>
      <c r="H12" s="55"/>
      <c r="I12" s="55"/>
      <c r="J12" s="56"/>
      <c r="K12" s="55"/>
      <c r="M12" s="80"/>
    </row>
    <row r="13" spans="1:53" s="178" customFormat="1" ht="10.5">
      <c r="A13" s="174" t="s">
        <v>562</v>
      </c>
      <c r="B13" s="174" t="s">
        <v>563</v>
      </c>
      <c r="C13" s="174" t="s">
        <v>564</v>
      </c>
      <c r="D13" s="174" t="s">
        <v>565</v>
      </c>
      <c r="E13" s="174" t="s">
        <v>566</v>
      </c>
      <c r="F13" s="175" t="s">
        <v>567</v>
      </c>
      <c r="G13" s="176" t="s">
        <v>568</v>
      </c>
      <c r="H13" s="174" t="s">
        <v>569</v>
      </c>
      <c r="I13" s="174" t="s">
        <v>570</v>
      </c>
      <c r="J13" s="174" t="s">
        <v>571</v>
      </c>
      <c r="K13" s="174" t="s">
        <v>572</v>
      </c>
      <c r="L13" s="174" t="s">
        <v>573</v>
      </c>
      <c r="M13" s="174" t="s">
        <v>574</v>
      </c>
      <c r="N13" s="174" t="s">
        <v>575</v>
      </c>
      <c r="O13" s="175" t="s">
        <v>576</v>
      </c>
      <c r="P13" s="176" t="s">
        <v>577</v>
      </c>
      <c r="Q13" s="175" t="s">
        <v>578</v>
      </c>
      <c r="R13" s="174" t="s">
        <v>579</v>
      </c>
      <c r="S13" s="174" t="s">
        <v>580</v>
      </c>
      <c r="T13" s="174" t="s">
        <v>581</v>
      </c>
      <c r="U13" s="175" t="s">
        <v>582</v>
      </c>
      <c r="V13" s="175" t="s">
        <v>583</v>
      </c>
      <c r="W13" s="174" t="s">
        <v>584</v>
      </c>
      <c r="X13" s="174" t="s">
        <v>585</v>
      </c>
      <c r="Y13" s="174" t="s">
        <v>586</v>
      </c>
      <c r="Z13" s="175" t="s">
        <v>587</v>
      </c>
      <c r="AA13" s="175" t="s">
        <v>588</v>
      </c>
      <c r="AB13" s="175" t="s">
        <v>589</v>
      </c>
      <c r="AC13" s="175" t="s">
        <v>590</v>
      </c>
      <c r="AD13" s="175" t="s">
        <v>591</v>
      </c>
      <c r="AE13" s="175" t="s">
        <v>592</v>
      </c>
      <c r="AF13" s="175" t="s">
        <v>593</v>
      </c>
      <c r="AG13" s="175" t="s">
        <v>594</v>
      </c>
      <c r="AH13" s="175" t="s">
        <v>595</v>
      </c>
      <c r="AI13" s="175" t="s">
        <v>596</v>
      </c>
      <c r="AJ13" s="177" t="s">
        <v>597</v>
      </c>
      <c r="AK13" s="177" t="s">
        <v>598</v>
      </c>
      <c r="AL13" s="177" t="s">
        <v>599</v>
      </c>
      <c r="AM13" s="177" t="s">
        <v>600</v>
      </c>
      <c r="AN13" s="177" t="s">
        <v>601</v>
      </c>
      <c r="AO13" s="177" t="s">
        <v>602</v>
      </c>
      <c r="AP13" s="177" t="s">
        <v>603</v>
      </c>
      <c r="AQ13" s="177" t="s">
        <v>604</v>
      </c>
      <c r="AR13" s="177" t="s">
        <v>605</v>
      </c>
      <c r="AS13" s="177" t="s">
        <v>606</v>
      </c>
      <c r="AT13" s="177" t="s">
        <v>607</v>
      </c>
      <c r="AU13" s="177" t="s">
        <v>608</v>
      </c>
      <c r="AV13" s="177" t="s">
        <v>609</v>
      </c>
      <c r="AW13" s="177" t="s">
        <v>610</v>
      </c>
      <c r="AX13" s="177" t="s">
        <v>611</v>
      </c>
      <c r="AY13" s="177" t="s">
        <v>612</v>
      </c>
      <c r="AZ13" s="177" t="s">
        <v>613</v>
      </c>
      <c r="BA13" s="177" t="s">
        <v>614</v>
      </c>
    </row>
    <row r="14" spans="1:53" s="186" customFormat="1" ht="10.5">
      <c r="A14" s="179" t="s">
        <v>169</v>
      </c>
      <c r="B14" s="179" t="s">
        <v>656</v>
      </c>
      <c r="C14" s="180">
        <v>43284</v>
      </c>
      <c r="D14" s="181"/>
      <c r="E14" s="182" t="s">
        <v>657</v>
      </c>
      <c r="F14" s="179">
        <v>71781512</v>
      </c>
      <c r="G14" s="193" t="s">
        <v>658</v>
      </c>
      <c r="H14" s="179" t="s">
        <v>659</v>
      </c>
      <c r="I14" s="179" t="s">
        <v>660</v>
      </c>
      <c r="J14" s="179" t="s">
        <v>661</v>
      </c>
      <c r="K14" s="179" t="s">
        <v>622</v>
      </c>
      <c r="L14" s="179">
        <v>1688</v>
      </c>
      <c r="M14" s="179" t="s">
        <v>624</v>
      </c>
      <c r="N14" s="179" t="s">
        <v>662</v>
      </c>
      <c r="O14" s="179"/>
      <c r="P14" s="192">
        <v>43416</v>
      </c>
      <c r="Q14" s="179" t="s">
        <v>626</v>
      </c>
      <c r="R14" s="179" t="s">
        <v>627</v>
      </c>
      <c r="S14" s="179" t="s">
        <v>628</v>
      </c>
      <c r="T14" s="179" t="s">
        <v>637</v>
      </c>
      <c r="U14" s="181"/>
      <c r="V14" s="179" t="s">
        <v>630</v>
      </c>
      <c r="W14" s="179" t="s">
        <v>631</v>
      </c>
      <c r="X14" s="183">
        <v>0</v>
      </c>
      <c r="Y14" s="184">
        <v>0</v>
      </c>
      <c r="Z14" s="184">
        <v>0</v>
      </c>
      <c r="AA14" s="184">
        <v>0</v>
      </c>
      <c r="AB14" s="179" t="s">
        <v>632</v>
      </c>
      <c r="AC14" s="184">
        <v>0</v>
      </c>
      <c r="AD14" s="184">
        <v>577.91</v>
      </c>
      <c r="AE14" s="184">
        <v>3471</v>
      </c>
      <c r="AF14" s="184">
        <v>0</v>
      </c>
      <c r="AG14" s="184">
        <v>0</v>
      </c>
      <c r="AH14" s="184">
        <v>3471</v>
      </c>
      <c r="AI14" s="184">
        <v>11.5</v>
      </c>
      <c r="AJ14" s="185">
        <v>0</v>
      </c>
      <c r="AK14" s="184">
        <v>0</v>
      </c>
      <c r="AL14" s="184">
        <v>0</v>
      </c>
      <c r="AM14" s="184">
        <v>0</v>
      </c>
      <c r="AN14" s="184">
        <v>0</v>
      </c>
      <c r="AO14" s="184">
        <v>4060.41</v>
      </c>
      <c r="AP14" s="184">
        <v>0</v>
      </c>
      <c r="AQ14" s="184">
        <v>4060.41</v>
      </c>
      <c r="AR14" s="179" t="s">
        <v>633</v>
      </c>
      <c r="AS14" s="179" t="s">
        <v>633</v>
      </c>
      <c r="AT14" s="179" t="s">
        <v>633</v>
      </c>
      <c r="AU14" s="179" t="s">
        <v>633</v>
      </c>
      <c r="AV14" s="181"/>
      <c r="AW14" s="179" t="s">
        <v>663</v>
      </c>
      <c r="AX14" s="179"/>
      <c r="AY14" s="179">
        <v>520410</v>
      </c>
      <c r="AZ14" s="181"/>
      <c r="BA14" s="181"/>
    </row>
    <row r="15" spans="1:53" s="186" customFormat="1" ht="10.5">
      <c r="A15" s="179" t="s">
        <v>169</v>
      </c>
      <c r="B15" s="179" t="s">
        <v>656</v>
      </c>
      <c r="C15" s="180">
        <v>43284</v>
      </c>
      <c r="D15" s="181"/>
      <c r="E15" s="182" t="s">
        <v>657</v>
      </c>
      <c r="F15" s="179">
        <v>71781512</v>
      </c>
      <c r="G15" s="193" t="s">
        <v>658</v>
      </c>
      <c r="H15" s="179" t="s">
        <v>659</v>
      </c>
      <c r="I15" s="179" t="s">
        <v>660</v>
      </c>
      <c r="J15" s="179" t="s">
        <v>661</v>
      </c>
      <c r="K15" s="179" t="s">
        <v>622</v>
      </c>
      <c r="L15" s="179">
        <v>1688</v>
      </c>
      <c r="M15" s="179" t="s">
        <v>624</v>
      </c>
      <c r="N15" s="179" t="s">
        <v>662</v>
      </c>
      <c r="O15" s="181"/>
      <c r="P15" s="192">
        <v>43416</v>
      </c>
      <c r="Q15" s="179" t="s">
        <v>664</v>
      </c>
      <c r="R15" s="179" t="s">
        <v>627</v>
      </c>
      <c r="S15" s="179" t="s">
        <v>636</v>
      </c>
      <c r="T15" s="179" t="s">
        <v>637</v>
      </c>
      <c r="U15" s="181"/>
      <c r="V15" s="179" t="s">
        <v>630</v>
      </c>
      <c r="W15" s="179" t="s">
        <v>636</v>
      </c>
      <c r="X15" s="183">
        <v>0</v>
      </c>
      <c r="Y15" s="184">
        <v>0</v>
      </c>
      <c r="Z15" s="184">
        <v>0</v>
      </c>
      <c r="AA15" s="184">
        <v>0</v>
      </c>
      <c r="AB15" s="179" t="s">
        <v>632</v>
      </c>
      <c r="AC15" s="184">
        <v>0</v>
      </c>
      <c r="AD15" s="184">
        <v>0</v>
      </c>
      <c r="AE15" s="184">
        <v>0</v>
      </c>
      <c r="AF15" s="184">
        <v>0</v>
      </c>
      <c r="AG15" s="184">
        <v>0</v>
      </c>
      <c r="AH15" s="184">
        <v>0</v>
      </c>
      <c r="AI15" s="184">
        <v>1</v>
      </c>
      <c r="AJ15" s="185">
        <v>0</v>
      </c>
      <c r="AK15" s="184">
        <v>0</v>
      </c>
      <c r="AL15" s="184">
        <v>0</v>
      </c>
      <c r="AM15" s="184">
        <v>0</v>
      </c>
      <c r="AN15" s="184">
        <v>0</v>
      </c>
      <c r="AO15" s="184">
        <v>1</v>
      </c>
      <c r="AP15" s="184">
        <v>0</v>
      </c>
      <c r="AQ15" s="184">
        <v>1</v>
      </c>
      <c r="AR15" s="179" t="s">
        <v>633</v>
      </c>
      <c r="AS15" s="179" t="s">
        <v>633</v>
      </c>
      <c r="AT15" s="179" t="s">
        <v>633</v>
      </c>
      <c r="AU15" s="179" t="s">
        <v>633</v>
      </c>
      <c r="AV15" s="181"/>
      <c r="AW15" s="179" t="s">
        <v>663</v>
      </c>
      <c r="AX15" s="179"/>
      <c r="AY15" s="179">
        <v>520410</v>
      </c>
      <c r="AZ15" s="181"/>
      <c r="BA15" s="181"/>
    </row>
    <row r="16" spans="1:53" ht="13.15">
      <c r="AO16" s="188">
        <f>SUM(AO14:AO15)</f>
        <v>4061.41</v>
      </c>
    </row>
  </sheetData>
  <mergeCells count="2">
    <mergeCell ref="A2:E2"/>
    <mergeCell ref="A6:K6"/>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43">
    <pageSetUpPr fitToPage="1"/>
  </sheetPr>
  <dimension ref="A1:K69"/>
  <sheetViews>
    <sheetView zoomScale="85" zoomScaleNormal="85" workbookViewId="0">
      <selection activeCell="K13" sqref="K13"/>
    </sheetView>
  </sheetViews>
  <sheetFormatPr defaultColWidth="9.1328125" defaultRowHeight="30" customHeight="1"/>
  <cols>
    <col min="1" max="1" width="10.1328125" style="16" customWidth="1"/>
    <col min="2" max="3" width="9.3984375" style="16" bestFit="1" customWidth="1"/>
    <col min="4" max="4" width="10.3984375" style="16" customWidth="1"/>
    <col min="5" max="5" width="10.59765625" style="16" customWidth="1"/>
    <col min="6" max="6" width="10.1328125" style="16" customWidth="1"/>
    <col min="7" max="7" width="2" style="30" customWidth="1"/>
    <col min="8" max="8" width="9.59765625" style="16" bestFit="1" customWidth="1"/>
    <col min="9" max="9" width="19.1328125" style="16" customWidth="1"/>
    <col min="10" max="10" width="16.3984375" style="16" customWidth="1"/>
    <col min="11" max="11" width="58.3984375" style="16" customWidth="1"/>
    <col min="12" max="16384" width="9.1328125" style="16"/>
  </cols>
  <sheetData>
    <row r="1" spans="1:11" s="4" customFormat="1" ht="13.5" customHeight="1">
      <c r="A1" s="13" t="s">
        <v>481</v>
      </c>
      <c r="B1" s="13"/>
      <c r="C1" s="13"/>
      <c r="D1" s="13"/>
      <c r="E1" s="13"/>
      <c r="J1" s="10"/>
    </row>
    <row r="2" spans="1:11" s="2" customFormat="1" ht="13.5" customHeight="1">
      <c r="A2" s="37" t="s">
        <v>282</v>
      </c>
      <c r="B2" s="13"/>
      <c r="C2" s="13"/>
      <c r="D2" s="37"/>
      <c r="E2" s="37"/>
      <c r="J2" s="3"/>
    </row>
    <row r="3" spans="1:11" s="2" customFormat="1" ht="13.5" customHeight="1">
      <c r="A3" s="13" t="s">
        <v>665</v>
      </c>
      <c r="B3" s="13"/>
      <c r="C3" s="13"/>
      <c r="D3" s="13"/>
      <c r="E3" s="13"/>
      <c r="J3" s="3"/>
    </row>
    <row r="4" spans="1:11" s="2" customFormat="1" ht="13.5" customHeight="1">
      <c r="J4" s="3"/>
    </row>
    <row r="5" spans="1:11" s="4" customFormat="1" ht="13.5" customHeight="1">
      <c r="A5" s="4" t="s">
        <v>304</v>
      </c>
      <c r="C5" s="6">
        <v>42735</v>
      </c>
      <c r="D5" s="2"/>
      <c r="E5" s="2"/>
      <c r="F5" s="2"/>
      <c r="G5" s="2"/>
      <c r="H5" s="2"/>
      <c r="I5" s="2"/>
      <c r="J5" s="3"/>
      <c r="K5" s="2"/>
    </row>
    <row r="6" spans="1:11" s="4" customFormat="1" ht="36.950000000000003" customHeight="1">
      <c r="A6" s="565" t="s">
        <v>305</v>
      </c>
      <c r="B6" s="565"/>
      <c r="C6" s="565"/>
      <c r="D6" s="565"/>
      <c r="E6" s="565"/>
      <c r="F6" s="565"/>
      <c r="G6" s="565"/>
      <c r="H6" s="565"/>
      <c r="I6" s="565"/>
      <c r="J6" s="565"/>
      <c r="K6" s="565"/>
    </row>
    <row r="7" spans="1:11" s="2" customFormat="1" ht="11.25" customHeight="1">
      <c r="A7" s="12"/>
    </row>
    <row r="8" spans="1:11" s="26" customFormat="1" ht="39.4">
      <c r="A8" s="24" t="s">
        <v>666</v>
      </c>
      <c r="B8" s="24" t="s">
        <v>207</v>
      </c>
      <c r="C8" s="24" t="s">
        <v>208</v>
      </c>
      <c r="D8" s="24" t="s">
        <v>209</v>
      </c>
      <c r="E8" s="24" t="s">
        <v>210</v>
      </c>
      <c r="F8" s="24" t="s">
        <v>212</v>
      </c>
      <c r="G8" s="24"/>
      <c r="H8" s="25" t="s">
        <v>306</v>
      </c>
      <c r="J8" s="26" t="s">
        <v>307</v>
      </c>
      <c r="K8" s="26" t="s">
        <v>308</v>
      </c>
    </row>
    <row r="9" spans="1:11" ht="30" customHeight="1">
      <c r="A9" s="27"/>
      <c r="B9" s="27"/>
      <c r="C9" s="27"/>
      <c r="D9" s="27"/>
      <c r="E9" s="27"/>
      <c r="F9" s="27"/>
      <c r="G9" s="27"/>
      <c r="H9" s="16">
        <f>SUM(A9:F9)</f>
        <v>0</v>
      </c>
    </row>
    <row r="10" spans="1:11" ht="30" customHeight="1">
      <c r="A10" s="27"/>
      <c r="B10" s="27"/>
      <c r="C10" s="27"/>
      <c r="D10" s="27"/>
      <c r="E10" s="27"/>
      <c r="F10" s="27"/>
      <c r="G10" s="27"/>
    </row>
    <row r="11" spans="1:11" ht="30" customHeight="1" thickBot="1">
      <c r="A11" s="17">
        <f t="shared" ref="A11:F11" si="0">SUM(A9:A10)</f>
        <v>0</v>
      </c>
      <c r="B11" s="17">
        <f t="shared" si="0"/>
        <v>0</v>
      </c>
      <c r="C11" s="17">
        <f t="shared" si="0"/>
        <v>0</v>
      </c>
      <c r="D11" s="17">
        <f t="shared" si="0"/>
        <v>0</v>
      </c>
      <c r="E11" s="17">
        <f t="shared" si="0"/>
        <v>0</v>
      </c>
      <c r="F11" s="17">
        <f t="shared" si="0"/>
        <v>0</v>
      </c>
      <c r="G11" s="17"/>
      <c r="H11" s="28">
        <f>SUM(H9:H10)</f>
        <v>0</v>
      </c>
      <c r="I11" s="26"/>
    </row>
    <row r="12" spans="1:11" ht="30" customHeight="1">
      <c r="A12" s="27"/>
      <c r="B12" s="27"/>
      <c r="C12" s="27"/>
      <c r="D12" s="27"/>
      <c r="E12" s="27"/>
      <c r="F12" s="27"/>
      <c r="G12" s="29"/>
    </row>
    <row r="13" spans="1:11" ht="30" customHeight="1">
      <c r="A13" s="27"/>
      <c r="B13" s="27"/>
      <c r="C13" s="27"/>
      <c r="D13" s="27"/>
      <c r="E13" s="27"/>
      <c r="F13" s="27"/>
      <c r="G13" s="29"/>
    </row>
    <row r="14" spans="1:11" ht="30" customHeight="1">
      <c r="A14" s="27"/>
      <c r="B14" s="27"/>
      <c r="C14" s="21"/>
      <c r="D14" s="27"/>
      <c r="E14" s="27"/>
      <c r="F14" s="27"/>
      <c r="G14" s="29"/>
    </row>
    <row r="15" spans="1:11" ht="30" customHeight="1">
      <c r="A15" s="27"/>
      <c r="B15" s="27"/>
      <c r="C15" s="27"/>
      <c r="D15" s="27"/>
      <c r="E15" s="27"/>
      <c r="F15" s="27"/>
      <c r="G15" s="29"/>
    </row>
    <row r="16" spans="1:11" ht="30" customHeight="1">
      <c r="A16" s="27"/>
      <c r="B16" s="27"/>
      <c r="C16" s="27"/>
      <c r="D16" s="27"/>
      <c r="E16" s="27"/>
      <c r="F16" s="27"/>
      <c r="G16" s="29"/>
    </row>
    <row r="17" spans="1:7" ht="30" customHeight="1">
      <c r="A17" s="27"/>
      <c r="B17" s="27"/>
      <c r="C17" s="27"/>
      <c r="D17" s="27"/>
      <c r="E17" s="27"/>
      <c r="F17" s="27"/>
      <c r="G17" s="29"/>
    </row>
    <row r="18" spans="1:7" ht="30" customHeight="1">
      <c r="A18" s="27"/>
      <c r="B18" s="27"/>
      <c r="C18" s="27"/>
      <c r="D18" s="27"/>
      <c r="E18" s="27"/>
      <c r="F18" s="27"/>
      <c r="G18" s="29"/>
    </row>
    <row r="19" spans="1:7" ht="30" customHeight="1">
      <c r="A19" s="27"/>
      <c r="B19" s="27"/>
      <c r="C19" s="27"/>
      <c r="D19" s="27"/>
      <c r="E19" s="27"/>
      <c r="F19" s="27"/>
      <c r="G19" s="29"/>
    </row>
    <row r="20" spans="1:7" ht="30" customHeight="1">
      <c r="A20" s="27"/>
      <c r="B20" s="27"/>
      <c r="C20" s="27"/>
      <c r="D20" s="27"/>
      <c r="E20" s="27"/>
      <c r="F20" s="27"/>
      <c r="G20" s="29"/>
    </row>
    <row r="21" spans="1:7" ht="30" customHeight="1">
      <c r="A21" s="27"/>
      <c r="B21" s="27"/>
      <c r="C21" s="27"/>
      <c r="D21" s="27"/>
      <c r="E21" s="27"/>
      <c r="F21" s="27"/>
      <c r="G21" s="29"/>
    </row>
    <row r="22" spans="1:7" ht="30" customHeight="1">
      <c r="A22" s="27"/>
      <c r="B22" s="27"/>
      <c r="C22" s="27"/>
      <c r="D22" s="27"/>
      <c r="E22" s="27"/>
      <c r="F22" s="27"/>
      <c r="G22" s="29"/>
    </row>
    <row r="23" spans="1:7" ht="30" customHeight="1">
      <c r="A23" s="27"/>
      <c r="B23" s="27"/>
      <c r="C23" s="27"/>
      <c r="D23" s="27"/>
      <c r="E23" s="27"/>
      <c r="F23" s="27"/>
      <c r="G23" s="29"/>
    </row>
    <row r="24" spans="1:7" ht="30" customHeight="1">
      <c r="A24" s="27"/>
      <c r="B24" s="27"/>
      <c r="C24" s="27"/>
      <c r="D24" s="27"/>
      <c r="E24" s="27"/>
      <c r="F24" s="27"/>
      <c r="G24" s="29"/>
    </row>
    <row r="25" spans="1:7" ht="30" customHeight="1">
      <c r="A25" s="27"/>
      <c r="B25" s="27"/>
      <c r="C25" s="27"/>
      <c r="D25" s="27"/>
      <c r="E25" s="27"/>
      <c r="F25" s="27"/>
      <c r="G25" s="29"/>
    </row>
    <row r="26" spans="1:7" ht="30" customHeight="1">
      <c r="A26" s="27"/>
      <c r="B26" s="27"/>
      <c r="C26" s="27"/>
      <c r="D26" s="27"/>
      <c r="E26" s="27"/>
      <c r="F26" s="27"/>
      <c r="G26" s="29"/>
    </row>
    <row r="27" spans="1:7" ht="30" customHeight="1">
      <c r="A27" s="27"/>
      <c r="B27" s="27"/>
      <c r="C27" s="27"/>
      <c r="D27" s="27"/>
      <c r="E27" s="27"/>
      <c r="F27" s="27"/>
      <c r="G27" s="29"/>
    </row>
    <row r="28" spans="1:7" ht="30" customHeight="1">
      <c r="A28" s="27"/>
      <c r="B28" s="27"/>
      <c r="C28" s="27"/>
      <c r="D28" s="27"/>
      <c r="E28" s="27"/>
      <c r="F28" s="27"/>
      <c r="G28" s="29"/>
    </row>
    <row r="29" spans="1:7" ht="30" customHeight="1">
      <c r="A29" s="27"/>
      <c r="B29" s="27"/>
      <c r="C29" s="27"/>
      <c r="D29" s="27"/>
      <c r="E29" s="27"/>
      <c r="F29" s="27"/>
      <c r="G29" s="29"/>
    </row>
    <row r="30" spans="1:7" ht="30" customHeight="1">
      <c r="A30" s="27"/>
      <c r="B30" s="27"/>
      <c r="C30" s="27"/>
      <c r="D30" s="27"/>
      <c r="E30" s="27"/>
      <c r="F30" s="27"/>
      <c r="G30" s="29"/>
    </row>
    <row r="31" spans="1:7" ht="30" customHeight="1">
      <c r="A31" s="27"/>
      <c r="B31" s="27"/>
      <c r="C31" s="27"/>
      <c r="D31" s="27"/>
      <c r="E31" s="27"/>
      <c r="F31" s="27"/>
      <c r="G31" s="29"/>
    </row>
    <row r="32" spans="1:7" ht="30" customHeight="1">
      <c r="A32" s="27"/>
      <c r="B32" s="27"/>
      <c r="C32" s="27"/>
      <c r="D32" s="27"/>
      <c r="E32" s="27"/>
      <c r="F32" s="27"/>
      <c r="G32" s="29"/>
    </row>
    <row r="33" spans="1:7" ht="30" customHeight="1">
      <c r="A33" s="27"/>
      <c r="B33" s="27"/>
      <c r="C33" s="27"/>
      <c r="D33" s="27"/>
      <c r="E33" s="27"/>
      <c r="F33" s="27"/>
      <c r="G33" s="29"/>
    </row>
    <row r="34" spans="1:7" ht="30" customHeight="1">
      <c r="A34" s="27"/>
      <c r="B34" s="27"/>
      <c r="C34" s="27"/>
      <c r="D34" s="27"/>
      <c r="E34" s="27"/>
      <c r="F34" s="27"/>
      <c r="G34" s="29"/>
    </row>
    <row r="35" spans="1:7" ht="30" customHeight="1">
      <c r="A35" s="27"/>
      <c r="B35" s="27"/>
      <c r="C35" s="27"/>
      <c r="D35" s="27"/>
      <c r="E35" s="27"/>
      <c r="F35" s="27"/>
      <c r="G35" s="29"/>
    </row>
    <row r="36" spans="1:7" ht="30" customHeight="1">
      <c r="A36" s="27"/>
      <c r="B36" s="27"/>
      <c r="C36" s="27"/>
      <c r="D36" s="27"/>
      <c r="E36" s="27"/>
      <c r="F36" s="27"/>
      <c r="G36" s="29"/>
    </row>
    <row r="37" spans="1:7" ht="30" customHeight="1">
      <c r="A37" s="27"/>
      <c r="B37" s="27"/>
      <c r="C37" s="27"/>
      <c r="D37" s="27"/>
      <c r="E37" s="27"/>
      <c r="F37" s="27"/>
      <c r="G37" s="29"/>
    </row>
    <row r="38" spans="1:7" ht="30" customHeight="1">
      <c r="A38" s="27"/>
      <c r="B38" s="27"/>
      <c r="C38" s="27"/>
      <c r="D38" s="27"/>
      <c r="E38" s="27"/>
      <c r="F38" s="27"/>
      <c r="G38" s="29"/>
    </row>
    <row r="39" spans="1:7" ht="30" customHeight="1">
      <c r="A39" s="27"/>
      <c r="B39" s="27"/>
      <c r="C39" s="27"/>
      <c r="D39" s="27"/>
      <c r="E39" s="27"/>
      <c r="F39" s="27"/>
      <c r="G39" s="29"/>
    </row>
    <row r="40" spans="1:7" ht="30" customHeight="1">
      <c r="A40" s="27"/>
      <c r="B40" s="27"/>
      <c r="C40" s="27"/>
      <c r="D40" s="27"/>
      <c r="E40" s="27"/>
      <c r="F40" s="27"/>
      <c r="G40" s="29"/>
    </row>
    <row r="41" spans="1:7" ht="30" customHeight="1">
      <c r="A41" s="27"/>
      <c r="B41" s="27"/>
      <c r="C41" s="27"/>
      <c r="D41" s="27"/>
      <c r="E41" s="27"/>
      <c r="F41" s="27"/>
      <c r="G41" s="29"/>
    </row>
    <row r="42" spans="1:7" ht="30" customHeight="1">
      <c r="A42" s="27"/>
      <c r="B42" s="27"/>
      <c r="C42" s="27"/>
      <c r="D42" s="27"/>
      <c r="E42" s="27"/>
      <c r="F42" s="27"/>
      <c r="G42" s="29"/>
    </row>
    <row r="43" spans="1:7" ht="30" customHeight="1">
      <c r="A43" s="27"/>
      <c r="B43" s="27"/>
      <c r="C43" s="27"/>
      <c r="D43" s="27"/>
      <c r="E43" s="27"/>
      <c r="F43" s="27"/>
      <c r="G43" s="29"/>
    </row>
    <row r="44" spans="1:7" ht="30" customHeight="1">
      <c r="A44" s="27"/>
      <c r="B44" s="27"/>
      <c r="C44" s="27"/>
      <c r="D44" s="27"/>
      <c r="E44" s="27"/>
      <c r="F44" s="27"/>
      <c r="G44" s="29"/>
    </row>
    <row r="45" spans="1:7" ht="30" customHeight="1">
      <c r="A45" s="27"/>
      <c r="B45" s="27"/>
      <c r="C45" s="27"/>
      <c r="D45" s="27"/>
      <c r="E45" s="27"/>
      <c r="F45" s="27"/>
      <c r="G45" s="29"/>
    </row>
    <row r="46" spans="1:7" ht="30" customHeight="1">
      <c r="A46" s="27"/>
      <c r="B46" s="27"/>
      <c r="C46" s="27"/>
      <c r="D46" s="27"/>
      <c r="E46" s="27"/>
      <c r="F46" s="27"/>
      <c r="G46" s="29"/>
    </row>
    <row r="47" spans="1:7" ht="30" customHeight="1">
      <c r="A47" s="27"/>
      <c r="B47" s="27"/>
      <c r="C47" s="27"/>
      <c r="D47" s="27"/>
      <c r="E47" s="27"/>
      <c r="F47" s="27"/>
      <c r="G47" s="29"/>
    </row>
    <row r="48" spans="1:7" ht="30" customHeight="1">
      <c r="A48" s="27"/>
      <c r="B48" s="27"/>
      <c r="C48" s="27"/>
      <c r="D48" s="27"/>
      <c r="E48" s="27"/>
      <c r="F48" s="27"/>
      <c r="G48" s="29"/>
    </row>
    <row r="49" spans="1:7" ht="30" customHeight="1">
      <c r="A49" s="27"/>
      <c r="B49" s="27"/>
      <c r="C49" s="27"/>
      <c r="D49" s="27"/>
      <c r="E49" s="27"/>
      <c r="F49" s="27"/>
      <c r="G49" s="29"/>
    </row>
    <row r="50" spans="1:7" ht="30" customHeight="1">
      <c r="A50" s="27"/>
      <c r="B50" s="27"/>
      <c r="C50" s="27"/>
      <c r="D50" s="27"/>
      <c r="E50" s="27"/>
      <c r="F50" s="27"/>
      <c r="G50" s="29"/>
    </row>
    <row r="51" spans="1:7" ht="30" customHeight="1">
      <c r="A51" s="27"/>
      <c r="B51" s="27"/>
      <c r="C51" s="27"/>
      <c r="D51" s="27"/>
      <c r="E51" s="27"/>
      <c r="F51" s="27"/>
      <c r="G51" s="29"/>
    </row>
    <row r="52" spans="1:7" ht="30" customHeight="1">
      <c r="A52" s="27"/>
      <c r="B52" s="27"/>
      <c r="C52" s="27"/>
      <c r="D52" s="27"/>
      <c r="E52" s="27"/>
      <c r="F52" s="27"/>
      <c r="G52" s="29"/>
    </row>
    <row r="53" spans="1:7" ht="30" customHeight="1">
      <c r="A53" s="27"/>
      <c r="B53" s="27"/>
      <c r="C53" s="27"/>
      <c r="D53" s="27"/>
      <c r="E53" s="27"/>
      <c r="F53" s="27"/>
      <c r="G53" s="29"/>
    </row>
    <row r="54" spans="1:7" ht="30" customHeight="1">
      <c r="A54" s="27"/>
      <c r="B54" s="27"/>
      <c r="C54" s="27"/>
      <c r="D54" s="27"/>
      <c r="E54" s="27"/>
      <c r="F54" s="27"/>
      <c r="G54" s="29"/>
    </row>
    <row r="62" spans="1:7" ht="30" customHeight="1">
      <c r="A62" s="16">
        <f>SUM(A8:A61)</f>
        <v>0</v>
      </c>
      <c r="B62" s="16">
        <f>SUM(B8:B61)</f>
        <v>0</v>
      </c>
      <c r="C62" s="16">
        <f>SUM(C8:C61)</f>
        <v>0</v>
      </c>
      <c r="D62" s="16">
        <f>SUM(D8:D61)</f>
        <v>0</v>
      </c>
      <c r="E62" s="16">
        <f>SUM(E8:E61)</f>
        <v>0</v>
      </c>
      <c r="G62" s="16">
        <f>SUM(G8:G61)</f>
        <v>0</v>
      </c>
    </row>
    <row r="69" spans="2:2" ht="30" customHeight="1">
      <c r="B69" s="22"/>
    </row>
  </sheetData>
  <mergeCells count="1">
    <mergeCell ref="A6:K6"/>
  </mergeCells>
  <phoneticPr fontId="0" type="noConversion"/>
  <pageMargins left="0.39370078740157483" right="0" top="0.39370078740157483" bottom="0.78740157480314965" header="0.51181102362204722" footer="0.51181102362204722"/>
  <pageSetup paperSize="9" scale="2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0000"/>
  </sheetPr>
  <dimension ref="A1:M30"/>
  <sheetViews>
    <sheetView zoomScale="85" zoomScaleNormal="85" workbookViewId="0">
      <pane ySplit="7" topLeftCell="A8" activePane="bottomLeft" state="frozen"/>
      <selection activeCell="L75" sqref="L75"/>
      <selection pane="bottomLeft" activeCell="B26" sqref="B26"/>
    </sheetView>
  </sheetViews>
  <sheetFormatPr defaultColWidth="9.1328125" defaultRowHeight="30" customHeight="1"/>
  <cols>
    <col min="1" max="1" width="9.1328125" style="18"/>
    <col min="2" max="2" width="9.3984375" style="18" bestFit="1" customWidth="1"/>
    <col min="3" max="3" width="10.3984375" style="18" customWidth="1"/>
    <col min="4" max="4" width="10.59765625" style="18" customWidth="1"/>
    <col min="5" max="5" width="10.1328125" style="18" customWidth="1"/>
    <col min="6" max="6" width="1.59765625" style="18" customWidth="1"/>
    <col min="7" max="7" width="9.1328125" style="18"/>
    <col min="8" max="8" width="2.1328125" style="18" customWidth="1"/>
    <col min="9" max="9" width="19.1328125" style="18" customWidth="1"/>
    <col min="10" max="10" width="12" style="19" customWidth="1"/>
    <col min="11" max="11" width="58.3984375" style="31" customWidth="1"/>
    <col min="12" max="12" width="9.1328125" style="18"/>
    <col min="13" max="13" width="14.265625" style="78" hidden="1" customWidth="1"/>
    <col min="14" max="14" width="0" style="18" hidden="1" customWidth="1"/>
    <col min="15" max="16384" width="9.1328125" style="18"/>
  </cols>
  <sheetData>
    <row r="1" spans="1:13" s="2" customFormat="1" ht="13.5" customHeight="1">
      <c r="A1" s="100" t="s">
        <v>667</v>
      </c>
      <c r="B1" s="100"/>
      <c r="C1" s="100"/>
      <c r="D1" s="100"/>
      <c r="E1" s="100"/>
      <c r="J1" s="3"/>
      <c r="K1" s="7"/>
      <c r="M1" s="77" t="s">
        <v>300</v>
      </c>
    </row>
    <row r="2" spans="1:13" s="2" customFormat="1" ht="13.15">
      <c r="A2" s="101" t="s">
        <v>290</v>
      </c>
      <c r="B2" s="103"/>
      <c r="C2" s="103"/>
      <c r="D2" s="103"/>
      <c r="E2" s="103"/>
      <c r="J2" s="3"/>
      <c r="K2" s="7"/>
      <c r="M2" s="77" t="s">
        <v>301</v>
      </c>
    </row>
    <row r="3" spans="1:13" s="2" customFormat="1" ht="13.5" customHeight="1">
      <c r="A3" s="100" t="s">
        <v>665</v>
      </c>
      <c r="B3" s="100"/>
      <c r="C3" s="100"/>
      <c r="D3" s="100"/>
      <c r="E3" s="100"/>
      <c r="J3" s="3"/>
      <c r="K3" s="7"/>
      <c r="M3" s="77" t="s">
        <v>303</v>
      </c>
    </row>
    <row r="4" spans="1:13" s="2" customFormat="1" ht="13.5" customHeight="1">
      <c r="J4" s="3"/>
      <c r="K4" s="7"/>
      <c r="M4" s="77"/>
    </row>
    <row r="5" spans="1:13" s="2" customFormat="1" ht="13.5" customHeight="1">
      <c r="A5" s="4" t="s">
        <v>304</v>
      </c>
      <c r="B5" s="4"/>
      <c r="C5" s="6">
        <v>42809</v>
      </c>
      <c r="J5" s="3"/>
      <c r="K5" s="7"/>
      <c r="M5" s="77"/>
    </row>
    <row r="6" spans="1:13" s="2" customFormat="1" ht="36.950000000000003" customHeight="1">
      <c r="A6" s="565" t="s">
        <v>305</v>
      </c>
      <c r="B6" s="565"/>
      <c r="C6" s="565"/>
      <c r="D6" s="565"/>
      <c r="E6" s="565"/>
      <c r="F6" s="565"/>
      <c r="G6" s="565"/>
      <c r="H6" s="565"/>
      <c r="I6" s="565"/>
      <c r="J6" s="565"/>
      <c r="K6" s="565"/>
      <c r="M6" s="77"/>
    </row>
    <row r="7" spans="1:13" s="2" customFormat="1" ht="30" customHeight="1">
      <c r="J7" s="3"/>
      <c r="K7" s="7"/>
      <c r="M7" s="77"/>
    </row>
    <row r="8" spans="1:13" ht="39.4">
      <c r="A8" s="55" t="s">
        <v>207</v>
      </c>
      <c r="B8" s="55" t="s">
        <v>208</v>
      </c>
      <c r="C8" s="55" t="s">
        <v>209</v>
      </c>
      <c r="D8" s="55" t="s">
        <v>210</v>
      </c>
      <c r="E8" s="55" t="s">
        <v>212</v>
      </c>
      <c r="F8" s="55"/>
      <c r="G8" s="55" t="s">
        <v>306</v>
      </c>
      <c r="H8" s="55"/>
      <c r="I8" s="55" t="s">
        <v>307</v>
      </c>
      <c r="J8" s="56" t="s">
        <v>53</v>
      </c>
      <c r="K8" s="55" t="s">
        <v>308</v>
      </c>
      <c r="M8" s="79">
        <v>0</v>
      </c>
    </row>
    <row r="9" spans="1:13" ht="28.5" customHeight="1">
      <c r="A9" s="57"/>
      <c r="B9" s="57"/>
      <c r="C9" s="57"/>
      <c r="D9" s="57"/>
      <c r="E9" s="57"/>
      <c r="F9" s="57"/>
      <c r="G9" s="61">
        <f>SUM(A9:E9)</f>
        <v>0</v>
      </c>
      <c r="H9" s="58"/>
      <c r="I9" s="57"/>
      <c r="J9" s="59"/>
      <c r="K9" s="58"/>
      <c r="M9" s="79"/>
    </row>
    <row r="10" spans="1:13" ht="30" customHeight="1">
      <c r="A10" s="44"/>
      <c r="B10" s="44"/>
      <c r="C10" s="44"/>
      <c r="D10" s="44"/>
      <c r="E10" s="44"/>
      <c r="F10" s="44"/>
      <c r="G10" s="44"/>
      <c r="H10" s="4"/>
      <c r="I10" s="4"/>
      <c r="J10" s="10"/>
      <c r="K10" s="4"/>
    </row>
    <row r="11" spans="1:13" ht="30" customHeight="1" thickBot="1">
      <c r="A11" s="54">
        <f>SUM(A9:A10)</f>
        <v>0</v>
      </c>
      <c r="B11" s="54">
        <f>SUM(B9:B10)</f>
        <v>0</v>
      </c>
      <c r="C11" s="54">
        <f>SUM(C9:C10)</f>
        <v>0</v>
      </c>
      <c r="D11" s="54">
        <f>SUM(D9:D10)</f>
        <v>0</v>
      </c>
      <c r="E11" s="54">
        <f>SUM(E9:E10)</f>
        <v>0</v>
      </c>
      <c r="F11" s="54">
        <f>SUM(F10:F10)</f>
        <v>0</v>
      </c>
      <c r="G11" s="54">
        <f>SUM(G9:G10)</f>
        <v>0</v>
      </c>
      <c r="H11" s="4"/>
      <c r="I11" s="4"/>
      <c r="J11" s="10"/>
      <c r="K11" s="4"/>
    </row>
    <row r="12" spans="1:13" ht="30" customHeight="1">
      <c r="A12" s="44"/>
      <c r="B12" s="44"/>
      <c r="C12" s="44"/>
      <c r="D12" s="44"/>
      <c r="E12" s="44"/>
      <c r="F12" s="44"/>
      <c r="G12" s="44"/>
      <c r="H12" s="4"/>
      <c r="I12" s="4"/>
      <c r="J12" s="10"/>
      <c r="K12" s="4"/>
    </row>
    <row r="13" spans="1:13" ht="30" customHeight="1">
      <c r="A13" s="40"/>
      <c r="B13" s="40"/>
      <c r="C13" s="40"/>
      <c r="D13" s="40"/>
      <c r="E13" s="40"/>
      <c r="F13" s="40"/>
      <c r="G13" s="40"/>
      <c r="H13" s="41"/>
      <c r="I13" s="41"/>
      <c r="J13" s="60"/>
      <c r="K13" s="11"/>
    </row>
    <row r="14" spans="1:13" ht="30" customHeight="1">
      <c r="A14" s="40"/>
      <c r="B14" s="40"/>
      <c r="C14" s="40"/>
      <c r="D14" s="40"/>
      <c r="E14" s="40"/>
      <c r="F14" s="40"/>
      <c r="G14" s="40"/>
      <c r="H14" s="41"/>
      <c r="I14" s="41"/>
      <c r="J14" s="60"/>
      <c r="K14" s="11"/>
    </row>
    <row r="15" spans="1:13" ht="30" customHeight="1">
      <c r="A15" s="40"/>
      <c r="B15" s="40"/>
      <c r="C15" s="40"/>
      <c r="D15" s="40"/>
      <c r="E15" s="40"/>
      <c r="F15" s="40"/>
      <c r="G15" s="40"/>
      <c r="H15" s="41"/>
      <c r="I15" s="41"/>
      <c r="J15" s="60"/>
      <c r="K15" s="11"/>
    </row>
    <row r="16" spans="1:13" ht="30" customHeight="1">
      <c r="A16" s="27"/>
      <c r="B16" s="27"/>
      <c r="C16" s="27"/>
      <c r="D16" s="27"/>
      <c r="E16" s="27"/>
      <c r="F16" s="27"/>
      <c r="G16" s="27"/>
    </row>
    <row r="30" spans="2:2" ht="30" customHeight="1">
      <c r="B30" s="32"/>
    </row>
  </sheetData>
  <mergeCells count="1">
    <mergeCell ref="A6:K6"/>
  </mergeCells>
  <pageMargins left="0.39370078740157483" right="0" top="0.39370078740157483" bottom="0.78740157480314965" header="0.51181102362204722" footer="0.51181102362204722"/>
  <pageSetup paperSize="8" orientation="landscape" r:id="rId1"/>
  <headerFooter alignWithMargins="0"/>
  <ignoredErrors>
    <ignoredError sqref="F11" formula="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0000"/>
  </sheetPr>
  <dimension ref="A1"/>
  <sheetViews>
    <sheetView workbookViewId="0">
      <selection activeCell="W18" sqref="W18"/>
    </sheetView>
  </sheetViews>
  <sheetFormatPr defaultRowHeight="12.75"/>
  <sheetData/>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0000"/>
  </sheetPr>
  <dimension ref="A1:AD11"/>
  <sheetViews>
    <sheetView workbookViewId="0">
      <selection activeCell="G2" sqref="G2"/>
    </sheetView>
  </sheetViews>
  <sheetFormatPr defaultRowHeight="12.75"/>
  <cols>
    <col min="9" max="9" width="15.86328125" bestFit="1" customWidth="1"/>
    <col min="10" max="10" width="10.1328125" bestFit="1" customWidth="1"/>
    <col min="11" max="11" width="27.265625" customWidth="1"/>
    <col min="14" max="14" width="19" bestFit="1" customWidth="1"/>
  </cols>
  <sheetData>
    <row r="1" spans="1:30" ht="35.25" customHeight="1">
      <c r="A1" s="570" t="s">
        <v>668</v>
      </c>
      <c r="B1" s="570"/>
      <c r="C1" s="570"/>
      <c r="D1" s="570"/>
      <c r="E1" s="570"/>
      <c r="F1" s="570"/>
      <c r="G1" s="570"/>
      <c r="H1" s="570"/>
      <c r="I1" s="570"/>
      <c r="J1" s="570"/>
      <c r="K1" s="570"/>
      <c r="L1" s="570"/>
      <c r="M1" s="570"/>
      <c r="N1" s="570"/>
      <c r="O1" s="570"/>
      <c r="P1" s="570"/>
      <c r="Q1" s="570"/>
      <c r="R1" s="570"/>
      <c r="S1" s="570"/>
      <c r="T1" s="570"/>
    </row>
    <row r="2" spans="1:30" s="18" customFormat="1" ht="49.5" customHeight="1">
      <c r="A2" s="44"/>
      <c r="B2" s="44"/>
      <c r="C2" s="44"/>
      <c r="D2" s="44"/>
      <c r="E2" s="44">
        <f>172.58/4</f>
        <v>43.145000000000003</v>
      </c>
      <c r="F2" s="44"/>
      <c r="G2" s="108">
        <v>43.145000000000003</v>
      </c>
      <c r="H2" s="4"/>
      <c r="I2" s="136" t="s">
        <v>669</v>
      </c>
      <c r="J2" s="10">
        <v>43045</v>
      </c>
      <c r="K2" s="8" t="s">
        <v>670</v>
      </c>
      <c r="L2" s="41"/>
      <c r="M2" s="81"/>
      <c r="N2" s="74"/>
      <c r="O2" s="135" t="s">
        <v>369</v>
      </c>
      <c r="P2" s="41"/>
      <c r="Q2" s="4" t="s">
        <v>671</v>
      </c>
      <c r="R2" s="16" t="s">
        <v>672</v>
      </c>
      <c r="S2" s="41"/>
      <c r="T2" s="41"/>
      <c r="U2" s="152" t="s">
        <v>673</v>
      </c>
      <c r="V2" s="41"/>
      <c r="W2" s="41"/>
      <c r="X2" s="41"/>
      <c r="Y2" s="41"/>
      <c r="Z2" s="41"/>
      <c r="AA2" s="41"/>
      <c r="AB2" s="41"/>
      <c r="AC2" s="41"/>
      <c r="AD2" s="41"/>
    </row>
    <row r="3" spans="1:30" ht="14.25">
      <c r="A3" s="151"/>
    </row>
    <row r="4" spans="1:30" ht="35.25" customHeight="1">
      <c r="A4" s="570" t="s">
        <v>674</v>
      </c>
      <c r="B4" s="570"/>
      <c r="C4" s="570"/>
      <c r="D4" s="570"/>
      <c r="E4" s="570"/>
      <c r="F4" s="570"/>
      <c r="G4" s="570"/>
      <c r="H4" s="570"/>
      <c r="I4" s="570"/>
      <c r="J4" s="570"/>
      <c r="K4" s="570"/>
      <c r="L4" s="570"/>
      <c r="M4" s="570"/>
      <c r="N4" s="570"/>
      <c r="O4" s="570"/>
      <c r="P4" s="570"/>
      <c r="Q4" s="570"/>
      <c r="R4" s="570"/>
      <c r="S4" s="570"/>
      <c r="T4" s="570"/>
    </row>
    <row r="5" spans="1:30" ht="35.25" customHeight="1">
      <c r="A5" s="570" t="s">
        <v>675</v>
      </c>
      <c r="B5" s="570"/>
      <c r="C5" s="570"/>
      <c r="D5" s="570"/>
      <c r="E5" s="570"/>
      <c r="F5" s="570"/>
      <c r="G5" s="570"/>
      <c r="H5" s="570"/>
      <c r="I5" s="570"/>
      <c r="J5" s="570"/>
      <c r="K5" s="570"/>
      <c r="L5" s="570"/>
      <c r="M5" s="570"/>
      <c r="N5" s="570"/>
      <c r="O5" s="570"/>
      <c r="P5" s="570"/>
      <c r="Q5" s="570"/>
      <c r="R5" s="570"/>
      <c r="S5" s="570"/>
      <c r="T5" s="570"/>
    </row>
    <row r="6" spans="1:30" s="41" customFormat="1" ht="39">
      <c r="A6" s="44"/>
      <c r="B6" s="44"/>
      <c r="C6" s="44"/>
      <c r="D6" s="44"/>
      <c r="E6" s="44">
        <v>0.97</v>
      </c>
      <c r="F6" s="44"/>
      <c r="G6" s="154">
        <f t="shared" ref="G6:G8" si="0">SUM(A6:E6)</f>
        <v>0.97</v>
      </c>
      <c r="H6" s="4"/>
      <c r="I6" s="75" t="s">
        <v>396</v>
      </c>
      <c r="J6" s="10">
        <v>43075</v>
      </c>
      <c r="K6" s="8" t="s">
        <v>676</v>
      </c>
      <c r="L6" s="132" t="s">
        <v>395</v>
      </c>
      <c r="N6" s="153" t="s">
        <v>677</v>
      </c>
      <c r="U6" s="152" t="s">
        <v>673</v>
      </c>
    </row>
    <row r="7" spans="1:30" s="41" customFormat="1" ht="51.75">
      <c r="A7" s="44"/>
      <c r="B7" s="44"/>
      <c r="C7" s="44"/>
      <c r="D7" s="44"/>
      <c r="E7" s="44">
        <v>6.46</v>
      </c>
      <c r="F7" s="44"/>
      <c r="G7" s="154">
        <f t="shared" si="0"/>
        <v>6.46</v>
      </c>
      <c r="H7" s="4"/>
      <c r="I7" s="75" t="s">
        <v>396</v>
      </c>
      <c r="J7" s="10">
        <v>43075</v>
      </c>
      <c r="K7" s="8" t="s">
        <v>678</v>
      </c>
      <c r="L7" s="132" t="s">
        <v>395</v>
      </c>
      <c r="N7" s="133" t="s">
        <v>679</v>
      </c>
      <c r="O7" s="44">
        <f>(41.43+3.78)</f>
        <v>45.21</v>
      </c>
      <c r="P7" s="134">
        <v>8</v>
      </c>
      <c r="Q7" s="4">
        <f t="shared" ref="Q7" si="1">O7/P7</f>
        <v>5.6512500000000001</v>
      </c>
      <c r="R7" s="4"/>
      <c r="U7" s="152" t="s">
        <v>673</v>
      </c>
    </row>
    <row r="8" spans="1:30" s="41" customFormat="1" ht="51.75">
      <c r="A8" s="44"/>
      <c r="B8" s="44"/>
      <c r="C8" s="44"/>
      <c r="D8" s="44"/>
      <c r="E8" s="44">
        <v>20.239999999999998</v>
      </c>
      <c r="F8" s="44"/>
      <c r="G8" s="154">
        <f t="shared" si="0"/>
        <v>20.239999999999998</v>
      </c>
      <c r="H8" s="4"/>
      <c r="I8" s="75" t="s">
        <v>680</v>
      </c>
      <c r="J8" s="10">
        <v>43073</v>
      </c>
      <c r="K8" s="8" t="s">
        <v>681</v>
      </c>
      <c r="L8" s="135" t="s">
        <v>369</v>
      </c>
      <c r="N8" s="153" t="s">
        <v>682</v>
      </c>
      <c r="O8" s="4"/>
      <c r="P8" s="134"/>
      <c r="Q8" s="4"/>
      <c r="R8" s="4"/>
      <c r="S8" s="4"/>
      <c r="T8" s="4"/>
      <c r="U8" s="152" t="s">
        <v>673</v>
      </c>
    </row>
    <row r="9" spans="1:30" s="64" customFormat="1" ht="27.75" customHeight="1" thickBot="1">
      <c r="G9" s="155">
        <f>SUM(G6:G8)</f>
        <v>27.669999999999998</v>
      </c>
    </row>
    <row r="11" spans="1:30" s="41" customFormat="1" ht="30" customHeight="1">
      <c r="A11" s="44"/>
      <c r="B11" s="44"/>
      <c r="C11" s="44"/>
      <c r="D11" s="44"/>
      <c r="E11" s="44">
        <f>519.2/81.149</f>
        <v>6.3981071855475733</v>
      </c>
      <c r="F11" s="44"/>
      <c r="G11" s="44">
        <f>SUM(A11:E11)</f>
        <v>6.3981071855475733</v>
      </c>
      <c r="H11" s="4"/>
      <c r="I11" s="75" t="s">
        <v>680</v>
      </c>
      <c r="J11" s="10">
        <v>43074</v>
      </c>
      <c r="K11" s="8" t="s">
        <v>683</v>
      </c>
      <c r="L11" s="135" t="s">
        <v>369</v>
      </c>
      <c r="N11" s="133" t="s">
        <v>684</v>
      </c>
      <c r="U11" s="152" t="s">
        <v>685</v>
      </c>
    </row>
  </sheetData>
  <mergeCells count="3">
    <mergeCell ref="A4:T4"/>
    <mergeCell ref="A5:T5"/>
    <mergeCell ref="A1:T1"/>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1" tint="0.249977111117893"/>
  </sheetPr>
  <dimension ref="A1:M6"/>
  <sheetViews>
    <sheetView workbookViewId="0">
      <selection activeCell="O45" sqref="O44:O45"/>
    </sheetView>
  </sheetViews>
  <sheetFormatPr defaultRowHeight="12.75"/>
  <cols>
    <col min="9" max="9" width="11" bestFit="1" customWidth="1"/>
    <col min="10" max="10" width="10.1328125" bestFit="1" customWidth="1"/>
    <col min="11" max="11" width="43.73046875" customWidth="1"/>
  </cols>
  <sheetData>
    <row r="1" spans="1:13" s="41" customFormat="1" ht="39.4">
      <c r="A1" s="55" t="s">
        <v>207</v>
      </c>
      <c r="B1" s="55" t="s">
        <v>208</v>
      </c>
      <c r="C1" s="55" t="s">
        <v>209</v>
      </c>
      <c r="D1" s="55" t="s">
        <v>210</v>
      </c>
      <c r="E1" s="55" t="s">
        <v>212</v>
      </c>
      <c r="F1" s="55"/>
      <c r="G1" s="55" t="s">
        <v>306</v>
      </c>
      <c r="H1" s="55"/>
      <c r="I1" s="55" t="s">
        <v>307</v>
      </c>
      <c r="J1" s="56" t="s">
        <v>53</v>
      </c>
      <c r="K1" s="55" t="s">
        <v>308</v>
      </c>
      <c r="M1" s="80"/>
    </row>
    <row r="4" spans="1:13">
      <c r="A4" s="64"/>
      <c r="B4" s="64"/>
      <c r="C4" s="64"/>
      <c r="D4" s="64"/>
      <c r="E4" s="64"/>
      <c r="F4" s="64"/>
      <c r="G4" s="64"/>
      <c r="H4" s="64"/>
      <c r="I4" s="64"/>
      <c r="J4" s="64"/>
      <c r="K4" s="64"/>
    </row>
    <row r="5" spans="1:13">
      <c r="A5" s="64"/>
      <c r="B5" s="64"/>
      <c r="C5" s="64"/>
      <c r="D5" s="64"/>
      <c r="E5" s="64"/>
      <c r="F5" s="64"/>
      <c r="G5" s="64"/>
      <c r="H5" s="64"/>
      <c r="I5" s="64"/>
      <c r="J5" s="64"/>
      <c r="K5" s="64"/>
    </row>
    <row r="6" spans="1:13">
      <c r="A6" s="64"/>
      <c r="B6" s="64"/>
      <c r="C6" s="64"/>
      <c r="D6" s="64"/>
      <c r="E6" s="64"/>
      <c r="F6" s="64"/>
      <c r="G6" s="64"/>
      <c r="H6" s="64"/>
      <c r="I6" s="64"/>
      <c r="J6" s="64"/>
      <c r="K6" s="64"/>
    </row>
  </sheetData>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1" tint="0.34998626667073579"/>
  </sheetPr>
  <dimension ref="A1:AQ21"/>
  <sheetViews>
    <sheetView workbookViewId="0">
      <selection activeCell="O45" sqref="O44:O45"/>
    </sheetView>
  </sheetViews>
  <sheetFormatPr defaultRowHeight="12.75"/>
  <cols>
    <col min="5" max="5" width="10.73046875" customWidth="1"/>
    <col min="9" max="9" width="11" bestFit="1" customWidth="1"/>
    <col min="10" max="10" width="10.1328125" bestFit="1" customWidth="1"/>
    <col min="11" max="11" width="50.73046875" bestFit="1" customWidth="1"/>
    <col min="19" max="19" width="3" bestFit="1" customWidth="1"/>
    <col min="21" max="21" width="12.73046875" bestFit="1" customWidth="1"/>
  </cols>
  <sheetData>
    <row r="1" spans="1:43" ht="13.15">
      <c r="A1" s="111" t="s">
        <v>450</v>
      </c>
      <c r="B1" s="112"/>
      <c r="C1" s="112"/>
      <c r="D1" s="112"/>
    </row>
    <row r="2" spans="1:43" ht="13.15">
      <c r="A2" s="111" t="s">
        <v>451</v>
      </c>
      <c r="B2" s="112"/>
      <c r="C2" s="112"/>
      <c r="D2" s="112"/>
      <c r="F2" s="118" t="s">
        <v>686</v>
      </c>
      <c r="G2" s="118"/>
      <c r="H2" s="118"/>
    </row>
    <row r="3" spans="1:43">
      <c r="A3" s="112"/>
      <c r="B3" s="112"/>
      <c r="C3" s="112"/>
      <c r="D3" s="112"/>
    </row>
    <row r="4" spans="1:43" ht="13.15">
      <c r="A4" s="109" t="s">
        <v>687</v>
      </c>
    </row>
    <row r="6" spans="1:43" s="4" customFormat="1" ht="39.4">
      <c r="A6" s="7" t="s">
        <v>207</v>
      </c>
      <c r="B6" s="7" t="s">
        <v>208</v>
      </c>
      <c r="C6" s="7" t="s">
        <v>209</v>
      </c>
      <c r="D6" s="7" t="s">
        <v>210</v>
      </c>
      <c r="E6" s="7" t="s">
        <v>212</v>
      </c>
      <c r="F6" s="7"/>
      <c r="G6" s="7" t="s">
        <v>306</v>
      </c>
      <c r="H6" s="7"/>
      <c r="I6" s="7" t="s">
        <v>307</v>
      </c>
      <c r="J6" s="9" t="s">
        <v>53</v>
      </c>
      <c r="K6" s="7" t="s">
        <v>308</v>
      </c>
      <c r="L6"/>
      <c r="M6"/>
      <c r="N6"/>
      <c r="O6"/>
      <c r="P6"/>
      <c r="Q6"/>
      <c r="R6"/>
      <c r="S6"/>
      <c r="T6"/>
      <c r="U6"/>
      <c r="V6"/>
      <c r="W6"/>
      <c r="X6"/>
      <c r="Y6"/>
      <c r="Z6"/>
      <c r="AA6"/>
      <c r="AB6"/>
      <c r="AC6"/>
      <c r="AD6"/>
      <c r="AE6"/>
      <c r="AF6"/>
      <c r="AG6"/>
      <c r="AH6"/>
      <c r="AI6"/>
      <c r="AJ6"/>
      <c r="AK6"/>
      <c r="AL6"/>
      <c r="AM6"/>
      <c r="AN6"/>
      <c r="AO6"/>
      <c r="AP6"/>
      <c r="AQ6"/>
    </row>
    <row r="18" spans="18:21">
      <c r="R18" s="119" t="s">
        <v>688</v>
      </c>
      <c r="S18" s="119" t="s">
        <v>688</v>
      </c>
      <c r="T18" s="119" t="s">
        <v>688</v>
      </c>
    </row>
    <row r="19" spans="18:21">
      <c r="R19">
        <v>202.48</v>
      </c>
      <c r="S19">
        <v>20</v>
      </c>
      <c r="T19">
        <f>SUM(R19:S19)</f>
        <v>222.48</v>
      </c>
      <c r="U19" t="s">
        <v>689</v>
      </c>
    </row>
    <row r="20" spans="18:21">
      <c r="R20">
        <v>143.77000000000001</v>
      </c>
      <c r="S20">
        <v>20</v>
      </c>
      <c r="T20">
        <f>SUM(R20:S20)</f>
        <v>163.77000000000001</v>
      </c>
      <c r="U20" t="s">
        <v>450</v>
      </c>
    </row>
    <row r="21" spans="18:21" ht="13.5" thickBot="1">
      <c r="T21" s="110">
        <f>SUM(T19:T20)</f>
        <v>386.25</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780C3-1509-4FC7-9775-474BB71484C5}">
  <sheetPr>
    <tabColor rgb="FFFF0000"/>
  </sheetPr>
  <dimension ref="A1:XFC23"/>
  <sheetViews>
    <sheetView workbookViewId="0">
      <selection activeCell="A5" sqref="A5"/>
    </sheetView>
  </sheetViews>
  <sheetFormatPr defaultRowHeight="12.75"/>
  <sheetData>
    <row r="1" spans="1:16383">
      <c r="A1" s="327">
        <v>44440</v>
      </c>
    </row>
    <row r="2" spans="1:16383" ht="13.15">
      <c r="A2" s="206" t="s">
        <v>87</v>
      </c>
      <c r="B2" s="204"/>
    </row>
    <row r="3" spans="1:16383" ht="66" thickBot="1">
      <c r="A3" s="312" t="s">
        <v>88</v>
      </c>
      <c r="B3" s="312" t="s">
        <v>89</v>
      </c>
      <c r="C3" s="312" t="s">
        <v>90</v>
      </c>
      <c r="D3" s="312" t="s">
        <v>91</v>
      </c>
      <c r="E3" s="312" t="s">
        <v>92</v>
      </c>
      <c r="F3" s="312" t="s">
        <v>93</v>
      </c>
      <c r="G3" s="313" t="s">
        <v>94</v>
      </c>
      <c r="H3" s="312" t="s">
        <v>95</v>
      </c>
      <c r="I3" s="312" t="s">
        <v>96</v>
      </c>
      <c r="J3" s="312" t="s">
        <v>97</v>
      </c>
      <c r="K3" s="312" t="s">
        <v>98</v>
      </c>
      <c r="L3" s="312" t="s">
        <v>99</v>
      </c>
      <c r="M3" s="312" t="s">
        <v>100</v>
      </c>
      <c r="N3" s="312" t="s">
        <v>101</v>
      </c>
      <c r="O3" s="312" t="s">
        <v>102</v>
      </c>
      <c r="P3" s="312" t="s">
        <v>103</v>
      </c>
      <c r="Q3" s="312" t="s">
        <v>104</v>
      </c>
      <c r="R3" s="312" t="s">
        <v>105</v>
      </c>
      <c r="S3" s="312" t="s">
        <v>106</v>
      </c>
      <c r="T3" s="312" t="s">
        <v>107</v>
      </c>
      <c r="U3" s="312" t="s">
        <v>108</v>
      </c>
      <c r="V3" s="312" t="s">
        <v>109</v>
      </c>
      <c r="W3" s="312" t="s">
        <v>110</v>
      </c>
      <c r="X3" s="312" t="s">
        <v>111</v>
      </c>
      <c r="Y3" s="312" t="s">
        <v>112</v>
      </c>
      <c r="Z3" s="312" t="s">
        <v>113</v>
      </c>
      <c r="AA3" s="312" t="s">
        <v>114</v>
      </c>
      <c r="AB3" s="312" t="s">
        <v>115</v>
      </c>
      <c r="AC3" s="313" t="s">
        <v>116</v>
      </c>
      <c r="AD3" s="312" t="s">
        <v>117</v>
      </c>
      <c r="AE3" s="313" t="s">
        <v>118</v>
      </c>
      <c r="AF3" s="313" t="s">
        <v>119</v>
      </c>
      <c r="AG3" s="312" t="s">
        <v>120</v>
      </c>
      <c r="AH3" s="312" t="s">
        <v>121</v>
      </c>
      <c r="AI3" s="312" t="s">
        <v>122</v>
      </c>
      <c r="AJ3" s="312" t="s">
        <v>123</v>
      </c>
      <c r="AK3" s="312" t="s">
        <v>124</v>
      </c>
      <c r="AL3" s="312" t="s">
        <v>125</v>
      </c>
      <c r="AM3" s="312" t="s">
        <v>126</v>
      </c>
      <c r="AN3" s="312" t="s">
        <v>127</v>
      </c>
      <c r="AO3" s="312" t="s">
        <v>128</v>
      </c>
      <c r="AP3" s="312" t="s">
        <v>129</v>
      </c>
      <c r="AQ3" s="312" t="s">
        <v>130</v>
      </c>
      <c r="AR3" s="312" t="s">
        <v>131</v>
      </c>
      <c r="AS3" s="312" t="s">
        <v>132</v>
      </c>
      <c r="AT3" s="312" t="s">
        <v>133</v>
      </c>
      <c r="AU3" s="312" t="s">
        <v>134</v>
      </c>
      <c r="AV3" s="313" t="s">
        <v>135</v>
      </c>
      <c r="AW3" s="312" t="s">
        <v>136</v>
      </c>
      <c r="AX3" s="312" t="s">
        <v>137</v>
      </c>
      <c r="AY3" s="312" t="s">
        <v>138</v>
      </c>
      <c r="AZ3" s="312" t="s">
        <v>139</v>
      </c>
      <c r="BA3" s="312" t="s">
        <v>140</v>
      </c>
      <c r="BB3" s="312" t="s">
        <v>141</v>
      </c>
      <c r="BC3" s="312" t="s">
        <v>142</v>
      </c>
      <c r="BD3" s="312" t="s">
        <v>143</v>
      </c>
      <c r="BE3" s="312" t="s">
        <v>144</v>
      </c>
      <c r="BF3" s="312" t="s">
        <v>145</v>
      </c>
      <c r="BG3" s="312" t="s">
        <v>146</v>
      </c>
      <c r="BH3" s="312" t="s">
        <v>147</v>
      </c>
      <c r="BI3" s="312" t="s">
        <v>148</v>
      </c>
      <c r="BJ3" s="312" t="s">
        <v>149</v>
      </c>
      <c r="BK3" s="312" t="s">
        <v>150</v>
      </c>
      <c r="BL3" s="312" t="s">
        <v>151</v>
      </c>
      <c r="BM3" s="312" t="s">
        <v>152</v>
      </c>
      <c r="BN3" s="312" t="s">
        <v>153</v>
      </c>
      <c r="BO3" s="312" t="s">
        <v>154</v>
      </c>
      <c r="BP3" s="312" t="s">
        <v>155</v>
      </c>
      <c r="BQ3" s="312" t="s">
        <v>156</v>
      </c>
      <c r="BR3" s="312" t="s">
        <v>157</v>
      </c>
      <c r="BS3" s="312" t="s">
        <v>158</v>
      </c>
      <c r="BT3" s="312" t="s">
        <v>159</v>
      </c>
      <c r="BU3" s="312" t="s">
        <v>160</v>
      </c>
      <c r="BV3" s="312" t="s">
        <v>161</v>
      </c>
      <c r="BW3" s="312" t="s">
        <v>162</v>
      </c>
      <c r="BX3" s="312" t="s">
        <v>163</v>
      </c>
      <c r="BY3" s="312" t="s">
        <v>164</v>
      </c>
      <c r="BZ3" s="312" t="s">
        <v>165</v>
      </c>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230"/>
      <c r="IX3" s="230"/>
      <c r="IY3" s="230"/>
      <c r="IZ3" s="230"/>
      <c r="JA3" s="230"/>
      <c r="JB3" s="230"/>
      <c r="JC3" s="230"/>
      <c r="JD3" s="230"/>
      <c r="JE3" s="230"/>
      <c r="JF3" s="230"/>
      <c r="JG3" s="230"/>
      <c r="JH3" s="230"/>
      <c r="JI3" s="230"/>
      <c r="JJ3" s="230"/>
      <c r="JK3" s="230"/>
      <c r="JL3" s="230"/>
      <c r="JM3" s="230"/>
      <c r="JN3" s="230"/>
      <c r="JO3" s="230"/>
      <c r="JP3" s="230"/>
      <c r="JQ3" s="230"/>
      <c r="JR3" s="230"/>
      <c r="JS3" s="230"/>
      <c r="JT3" s="230"/>
      <c r="JU3" s="230"/>
      <c r="JV3" s="230"/>
      <c r="JW3" s="230"/>
      <c r="JX3" s="230"/>
      <c r="JY3" s="230"/>
      <c r="JZ3" s="230"/>
      <c r="KA3" s="230"/>
      <c r="KB3" s="230"/>
      <c r="KC3" s="230"/>
      <c r="KD3" s="230"/>
      <c r="KE3" s="230"/>
      <c r="KF3" s="230"/>
      <c r="KG3" s="230"/>
      <c r="KH3" s="230"/>
      <c r="KI3" s="230"/>
      <c r="KJ3" s="230"/>
      <c r="KK3" s="230"/>
      <c r="KL3" s="230"/>
      <c r="KM3" s="230"/>
      <c r="KN3" s="230"/>
      <c r="KO3" s="230"/>
      <c r="KP3" s="230"/>
      <c r="KQ3" s="230"/>
      <c r="KR3" s="230"/>
      <c r="KS3" s="230"/>
      <c r="KT3" s="230"/>
      <c r="KU3" s="230"/>
      <c r="KV3" s="230"/>
      <c r="KW3" s="230"/>
      <c r="KX3" s="230"/>
      <c r="KY3" s="230"/>
      <c r="KZ3" s="230"/>
      <c r="LA3" s="230"/>
      <c r="LB3" s="230"/>
      <c r="LC3" s="230"/>
      <c r="LD3" s="230"/>
      <c r="LE3" s="230"/>
      <c r="LF3" s="230"/>
      <c r="LG3" s="230"/>
      <c r="LH3" s="230"/>
      <c r="LI3" s="230"/>
      <c r="LJ3" s="230"/>
      <c r="LK3" s="230"/>
      <c r="LL3" s="230"/>
      <c r="LM3" s="230"/>
      <c r="LN3" s="230"/>
      <c r="LO3" s="230"/>
      <c r="LP3" s="230"/>
      <c r="LQ3" s="230"/>
      <c r="LR3" s="230"/>
      <c r="LS3" s="230"/>
      <c r="LT3" s="230"/>
      <c r="LU3" s="230"/>
      <c r="LV3" s="230"/>
      <c r="LW3" s="230"/>
      <c r="LX3" s="230"/>
      <c r="LY3" s="230"/>
      <c r="LZ3" s="230"/>
      <c r="MA3" s="230"/>
      <c r="MB3" s="230"/>
      <c r="MC3" s="230"/>
      <c r="MD3" s="230"/>
      <c r="ME3" s="230"/>
      <c r="MF3" s="230"/>
      <c r="MG3" s="230"/>
      <c r="MH3" s="230"/>
      <c r="MI3" s="230"/>
      <c r="MJ3" s="230"/>
      <c r="MK3" s="230"/>
      <c r="ML3" s="230"/>
      <c r="MM3" s="230"/>
      <c r="MN3" s="230"/>
      <c r="MO3" s="230"/>
      <c r="MP3" s="230"/>
      <c r="MQ3" s="230"/>
      <c r="MR3" s="230"/>
      <c r="MS3" s="230"/>
      <c r="MT3" s="230"/>
      <c r="MU3" s="230"/>
      <c r="MV3" s="230"/>
      <c r="MW3" s="230"/>
      <c r="MX3" s="230"/>
      <c r="MY3" s="230"/>
      <c r="MZ3" s="230"/>
      <c r="NA3" s="230"/>
      <c r="NB3" s="230"/>
      <c r="NC3" s="230"/>
      <c r="ND3" s="230"/>
      <c r="NE3" s="230"/>
      <c r="NF3" s="230"/>
      <c r="NG3" s="230"/>
      <c r="NH3" s="230"/>
      <c r="NI3" s="230"/>
      <c r="NJ3" s="230"/>
      <c r="NK3" s="230"/>
      <c r="NL3" s="230"/>
      <c r="NM3" s="230"/>
      <c r="NN3" s="230"/>
      <c r="NO3" s="230"/>
      <c r="NP3" s="230"/>
      <c r="NQ3" s="230"/>
      <c r="NR3" s="230"/>
      <c r="NS3" s="230"/>
      <c r="NT3" s="230"/>
      <c r="NU3" s="230"/>
      <c r="NV3" s="230"/>
      <c r="NW3" s="230"/>
      <c r="NX3" s="230"/>
      <c r="NY3" s="230"/>
      <c r="NZ3" s="230"/>
      <c r="OA3" s="230"/>
      <c r="OB3" s="230"/>
      <c r="OC3" s="230"/>
      <c r="OD3" s="230"/>
      <c r="OE3" s="230"/>
      <c r="OF3" s="230"/>
      <c r="OG3" s="230"/>
      <c r="OH3" s="230"/>
      <c r="OI3" s="230"/>
      <c r="OJ3" s="230"/>
      <c r="OK3" s="230"/>
      <c r="OL3" s="230"/>
      <c r="OM3" s="230"/>
      <c r="ON3" s="230"/>
      <c r="OO3" s="230"/>
      <c r="OP3" s="230"/>
      <c r="OQ3" s="230"/>
      <c r="OR3" s="230"/>
      <c r="OS3" s="230"/>
      <c r="OT3" s="230"/>
      <c r="OU3" s="230"/>
      <c r="OV3" s="230"/>
      <c r="OW3" s="230"/>
      <c r="OX3" s="230"/>
      <c r="OY3" s="230"/>
      <c r="OZ3" s="230"/>
      <c r="PA3" s="230"/>
      <c r="PB3" s="230"/>
      <c r="PC3" s="230"/>
      <c r="PD3" s="230"/>
      <c r="PE3" s="230"/>
      <c r="PF3" s="230"/>
      <c r="PG3" s="230"/>
      <c r="PH3" s="230"/>
      <c r="PI3" s="230"/>
      <c r="PJ3" s="230"/>
      <c r="PK3" s="230"/>
      <c r="PL3" s="230"/>
      <c r="PM3" s="230"/>
      <c r="PN3" s="230"/>
      <c r="PO3" s="230"/>
      <c r="PP3" s="230"/>
      <c r="PQ3" s="230"/>
      <c r="PR3" s="230"/>
      <c r="PS3" s="230"/>
      <c r="PT3" s="230"/>
      <c r="PU3" s="230"/>
      <c r="PV3" s="230"/>
      <c r="PW3" s="230"/>
      <c r="PX3" s="230"/>
      <c r="PY3" s="230"/>
      <c r="PZ3" s="230"/>
      <c r="QA3" s="230"/>
      <c r="QB3" s="230"/>
      <c r="QC3" s="230"/>
      <c r="QD3" s="230"/>
      <c r="QE3" s="230"/>
      <c r="QF3" s="230"/>
      <c r="QG3" s="230"/>
      <c r="QH3" s="230"/>
      <c r="QI3" s="230"/>
      <c r="QJ3" s="230"/>
      <c r="QK3" s="230"/>
      <c r="QL3" s="230"/>
      <c r="QM3" s="230"/>
      <c r="QN3" s="230"/>
      <c r="QO3" s="230"/>
      <c r="QP3" s="230"/>
      <c r="QQ3" s="230"/>
      <c r="QR3" s="230"/>
      <c r="QS3" s="230"/>
      <c r="QT3" s="230"/>
      <c r="QU3" s="230"/>
      <c r="QV3" s="230"/>
      <c r="QW3" s="230"/>
      <c r="QX3" s="230"/>
      <c r="QY3" s="230"/>
      <c r="QZ3" s="230"/>
      <c r="RA3" s="230"/>
      <c r="RB3" s="230"/>
      <c r="RC3" s="230"/>
      <c r="RD3" s="230"/>
      <c r="RE3" s="230"/>
      <c r="RF3" s="230"/>
      <c r="RG3" s="230"/>
      <c r="RH3" s="230"/>
      <c r="RI3" s="230"/>
      <c r="RJ3" s="230"/>
      <c r="RK3" s="230"/>
      <c r="RL3" s="230"/>
      <c r="RM3" s="230"/>
      <c r="RN3" s="230"/>
      <c r="RO3" s="230"/>
      <c r="RP3" s="230"/>
      <c r="RQ3" s="230"/>
      <c r="RR3" s="230"/>
      <c r="RS3" s="230"/>
      <c r="RT3" s="230"/>
      <c r="RU3" s="230"/>
      <c r="RV3" s="230"/>
      <c r="RW3" s="230"/>
      <c r="RX3" s="230"/>
      <c r="RY3" s="230"/>
      <c r="RZ3" s="230"/>
      <c r="SA3" s="230"/>
      <c r="SB3" s="230"/>
      <c r="SC3" s="230"/>
      <c r="SD3" s="230"/>
      <c r="SE3" s="230"/>
      <c r="SF3" s="230"/>
      <c r="SG3" s="230"/>
      <c r="SH3" s="230"/>
      <c r="SI3" s="230"/>
      <c r="SJ3" s="230"/>
      <c r="SK3" s="230"/>
      <c r="SL3" s="230"/>
      <c r="SM3" s="230"/>
      <c r="SN3" s="230"/>
      <c r="SO3" s="230"/>
      <c r="SP3" s="230"/>
      <c r="SQ3" s="230"/>
      <c r="SR3" s="230"/>
      <c r="SS3" s="230"/>
      <c r="ST3" s="230"/>
      <c r="SU3" s="230"/>
      <c r="SV3" s="230"/>
      <c r="SW3" s="230"/>
      <c r="SX3" s="230"/>
      <c r="SY3" s="230"/>
      <c r="SZ3" s="230"/>
      <c r="TA3" s="230"/>
      <c r="TB3" s="230"/>
      <c r="TC3" s="230"/>
      <c r="TD3" s="230"/>
      <c r="TE3" s="230"/>
      <c r="TF3" s="230"/>
      <c r="TG3" s="230"/>
      <c r="TH3" s="230"/>
      <c r="TI3" s="230"/>
      <c r="TJ3" s="230"/>
      <c r="TK3" s="230"/>
      <c r="TL3" s="230"/>
      <c r="TM3" s="230"/>
      <c r="TN3" s="230"/>
      <c r="TO3" s="230"/>
      <c r="TP3" s="230"/>
      <c r="TQ3" s="230"/>
      <c r="TR3" s="230"/>
      <c r="TS3" s="230"/>
      <c r="TT3" s="230"/>
      <c r="TU3" s="230"/>
      <c r="TV3" s="230"/>
      <c r="TW3" s="230"/>
      <c r="TX3" s="230"/>
      <c r="TY3" s="230"/>
      <c r="TZ3" s="230"/>
      <c r="UA3" s="230"/>
      <c r="UB3" s="230"/>
      <c r="UC3" s="230"/>
      <c r="UD3" s="230"/>
      <c r="UE3" s="230"/>
      <c r="UF3" s="230"/>
      <c r="UG3" s="230"/>
      <c r="UH3" s="230"/>
      <c r="UI3" s="230"/>
      <c r="UJ3" s="230"/>
      <c r="UK3" s="230"/>
      <c r="UL3" s="230"/>
      <c r="UM3" s="230"/>
      <c r="UN3" s="230"/>
      <c r="UO3" s="230"/>
      <c r="UP3" s="230"/>
      <c r="UQ3" s="230"/>
      <c r="UR3" s="230"/>
      <c r="US3" s="230"/>
      <c r="UT3" s="230"/>
      <c r="UU3" s="230"/>
      <c r="UV3" s="230"/>
      <c r="UW3" s="230"/>
      <c r="UX3" s="230"/>
      <c r="UY3" s="230"/>
      <c r="UZ3" s="230"/>
      <c r="VA3" s="230"/>
      <c r="VB3" s="230"/>
      <c r="VC3" s="230"/>
      <c r="VD3" s="230"/>
      <c r="VE3" s="230"/>
      <c r="VF3" s="230"/>
      <c r="VG3" s="230"/>
      <c r="VH3" s="230"/>
      <c r="VI3" s="230"/>
      <c r="VJ3" s="230"/>
      <c r="VK3" s="230"/>
      <c r="VL3" s="230"/>
      <c r="VM3" s="230"/>
      <c r="VN3" s="230"/>
      <c r="VO3" s="230"/>
      <c r="VP3" s="230"/>
      <c r="VQ3" s="230"/>
      <c r="VR3" s="230"/>
      <c r="VS3" s="230"/>
      <c r="VT3" s="230"/>
      <c r="VU3" s="230"/>
      <c r="VV3" s="230"/>
      <c r="VW3" s="230"/>
      <c r="VX3" s="230"/>
      <c r="VY3" s="230"/>
      <c r="VZ3" s="230"/>
      <c r="WA3" s="230"/>
      <c r="WB3" s="230"/>
      <c r="WC3" s="230"/>
      <c r="WD3" s="230"/>
      <c r="WE3" s="230"/>
      <c r="WF3" s="230"/>
      <c r="WG3" s="230"/>
      <c r="WH3" s="230"/>
      <c r="WI3" s="230"/>
      <c r="WJ3" s="230"/>
      <c r="WK3" s="230"/>
      <c r="WL3" s="230"/>
      <c r="WM3" s="230"/>
      <c r="WN3" s="230"/>
      <c r="WO3" s="230"/>
      <c r="WP3" s="230"/>
      <c r="WQ3" s="230"/>
      <c r="WR3" s="230"/>
      <c r="WS3" s="230"/>
      <c r="WT3" s="230"/>
      <c r="WU3" s="230"/>
      <c r="WV3" s="230"/>
      <c r="WW3" s="230"/>
      <c r="WX3" s="230"/>
      <c r="WY3" s="230"/>
      <c r="WZ3" s="230"/>
      <c r="XA3" s="230"/>
      <c r="XB3" s="230"/>
      <c r="XC3" s="230"/>
      <c r="XD3" s="230"/>
      <c r="XE3" s="230"/>
      <c r="XF3" s="230"/>
      <c r="XG3" s="230"/>
      <c r="XH3" s="230"/>
      <c r="XI3" s="230"/>
      <c r="XJ3" s="230"/>
      <c r="XK3" s="230"/>
      <c r="XL3" s="230"/>
      <c r="XM3" s="230"/>
      <c r="XN3" s="230"/>
      <c r="XO3" s="230"/>
      <c r="XP3" s="230"/>
      <c r="XQ3" s="230"/>
      <c r="XR3" s="230"/>
      <c r="XS3" s="230"/>
      <c r="XT3" s="230"/>
      <c r="XU3" s="230"/>
      <c r="XV3" s="230"/>
      <c r="XW3" s="230"/>
      <c r="XX3" s="230"/>
      <c r="XY3" s="230"/>
      <c r="XZ3" s="230"/>
      <c r="YA3" s="230"/>
      <c r="YB3" s="230"/>
      <c r="YC3" s="230"/>
      <c r="YD3" s="230"/>
      <c r="YE3" s="230"/>
      <c r="YF3" s="230"/>
      <c r="YG3" s="230"/>
      <c r="YH3" s="230"/>
      <c r="YI3" s="230"/>
      <c r="YJ3" s="230"/>
      <c r="YK3" s="230"/>
      <c r="YL3" s="230"/>
      <c r="YM3" s="230"/>
      <c r="YN3" s="230"/>
      <c r="YO3" s="230"/>
      <c r="YP3" s="230"/>
      <c r="YQ3" s="230"/>
      <c r="YR3" s="230"/>
      <c r="YS3" s="230"/>
      <c r="YT3" s="230"/>
      <c r="YU3" s="230"/>
      <c r="YV3" s="230"/>
      <c r="YW3" s="230"/>
      <c r="YX3" s="230"/>
      <c r="YY3" s="230"/>
      <c r="YZ3" s="230"/>
      <c r="ZA3" s="230"/>
      <c r="ZB3" s="230"/>
      <c r="ZC3" s="230"/>
      <c r="ZD3" s="230"/>
      <c r="ZE3" s="230"/>
      <c r="ZF3" s="230"/>
      <c r="ZG3" s="230"/>
      <c r="ZH3" s="230"/>
      <c r="ZI3" s="230"/>
      <c r="ZJ3" s="230"/>
      <c r="ZK3" s="230"/>
      <c r="ZL3" s="230"/>
      <c r="ZM3" s="230"/>
      <c r="ZN3" s="230"/>
      <c r="ZO3" s="230"/>
      <c r="ZP3" s="230"/>
      <c r="ZQ3" s="230"/>
      <c r="ZR3" s="230"/>
      <c r="ZS3" s="230"/>
      <c r="ZT3" s="230"/>
      <c r="ZU3" s="230"/>
      <c r="ZV3" s="230"/>
      <c r="ZW3" s="230"/>
      <c r="ZX3" s="230"/>
      <c r="ZY3" s="230"/>
      <c r="ZZ3" s="230"/>
      <c r="AAA3" s="230"/>
      <c r="AAB3" s="230"/>
      <c r="AAC3" s="230"/>
      <c r="AAD3" s="230"/>
      <c r="AAE3" s="230"/>
      <c r="AAF3" s="230"/>
      <c r="AAG3" s="230"/>
      <c r="AAH3" s="230"/>
      <c r="AAI3" s="230"/>
      <c r="AAJ3" s="230"/>
      <c r="AAK3" s="230"/>
      <c r="AAL3" s="230"/>
      <c r="AAM3" s="230"/>
      <c r="AAN3" s="230"/>
      <c r="AAO3" s="230"/>
      <c r="AAP3" s="230"/>
      <c r="AAQ3" s="230"/>
      <c r="AAR3" s="230"/>
      <c r="AAS3" s="230"/>
      <c r="AAT3" s="230"/>
      <c r="AAU3" s="230"/>
      <c r="AAV3" s="230"/>
      <c r="AAW3" s="230"/>
      <c r="AAX3" s="230"/>
      <c r="AAY3" s="230"/>
      <c r="AAZ3" s="230"/>
      <c r="ABA3" s="230"/>
      <c r="ABB3" s="230"/>
      <c r="ABC3" s="230"/>
      <c r="ABD3" s="230"/>
      <c r="ABE3" s="230"/>
      <c r="ABF3" s="230"/>
      <c r="ABG3" s="230"/>
      <c r="ABH3" s="230"/>
      <c r="ABI3" s="230"/>
      <c r="ABJ3" s="230"/>
      <c r="ABK3" s="230"/>
      <c r="ABL3" s="230"/>
      <c r="ABM3" s="230"/>
      <c r="ABN3" s="230"/>
      <c r="ABO3" s="230"/>
      <c r="ABP3" s="230"/>
      <c r="ABQ3" s="230"/>
      <c r="ABR3" s="230"/>
      <c r="ABS3" s="230"/>
      <c r="ABT3" s="230"/>
      <c r="ABU3" s="230"/>
      <c r="ABV3" s="230"/>
      <c r="ABW3" s="230"/>
      <c r="ABX3" s="230"/>
      <c r="ABY3" s="230"/>
      <c r="ABZ3" s="230"/>
      <c r="ACA3" s="230"/>
      <c r="ACB3" s="230"/>
      <c r="ACC3" s="230"/>
      <c r="ACD3" s="230"/>
      <c r="ACE3" s="230"/>
      <c r="ACF3" s="230"/>
      <c r="ACG3" s="230"/>
      <c r="ACH3" s="230"/>
      <c r="ACI3" s="230"/>
      <c r="ACJ3" s="230"/>
      <c r="ACK3" s="230"/>
      <c r="ACL3" s="230"/>
      <c r="ACM3" s="230"/>
      <c r="ACN3" s="230"/>
      <c r="ACO3" s="230"/>
      <c r="ACP3" s="230"/>
      <c r="ACQ3" s="230"/>
      <c r="ACR3" s="230"/>
      <c r="ACS3" s="230"/>
      <c r="ACT3" s="230"/>
      <c r="ACU3" s="230"/>
      <c r="ACV3" s="230"/>
      <c r="ACW3" s="230"/>
      <c r="ACX3" s="230"/>
      <c r="ACY3" s="230"/>
      <c r="ACZ3" s="230"/>
      <c r="ADA3" s="230"/>
      <c r="ADB3" s="230"/>
      <c r="ADC3" s="230"/>
      <c r="ADD3" s="230"/>
      <c r="ADE3" s="230"/>
      <c r="ADF3" s="230"/>
      <c r="ADG3" s="230"/>
      <c r="ADH3" s="230"/>
      <c r="ADI3" s="230"/>
      <c r="ADJ3" s="230"/>
      <c r="ADK3" s="230"/>
      <c r="ADL3" s="230"/>
      <c r="ADM3" s="230"/>
      <c r="ADN3" s="230"/>
      <c r="ADO3" s="230"/>
      <c r="ADP3" s="230"/>
      <c r="ADQ3" s="230"/>
      <c r="ADR3" s="230"/>
      <c r="ADS3" s="230"/>
      <c r="ADT3" s="230"/>
      <c r="ADU3" s="230"/>
      <c r="ADV3" s="230"/>
      <c r="ADW3" s="230"/>
      <c r="ADX3" s="230"/>
      <c r="ADY3" s="230"/>
      <c r="ADZ3" s="230"/>
      <c r="AEA3" s="230"/>
      <c r="AEB3" s="230"/>
      <c r="AEC3" s="230"/>
      <c r="AED3" s="230"/>
      <c r="AEE3" s="230"/>
      <c r="AEF3" s="230"/>
      <c r="AEG3" s="230"/>
      <c r="AEH3" s="230"/>
      <c r="AEI3" s="230"/>
      <c r="AEJ3" s="230"/>
      <c r="AEK3" s="230"/>
      <c r="AEL3" s="230"/>
      <c r="AEM3" s="230"/>
      <c r="AEN3" s="230"/>
      <c r="AEO3" s="230"/>
      <c r="AEP3" s="230"/>
      <c r="AEQ3" s="230"/>
      <c r="AER3" s="230"/>
      <c r="AES3" s="230"/>
      <c r="AET3" s="230"/>
      <c r="AEU3" s="230"/>
      <c r="AEV3" s="230"/>
      <c r="AEW3" s="230"/>
      <c r="AEX3" s="230"/>
      <c r="AEY3" s="230"/>
      <c r="AEZ3" s="230"/>
      <c r="AFA3" s="230"/>
      <c r="AFB3" s="230"/>
      <c r="AFC3" s="230"/>
      <c r="AFD3" s="230"/>
      <c r="AFE3" s="230"/>
      <c r="AFF3" s="230"/>
      <c r="AFG3" s="230"/>
      <c r="AFH3" s="230"/>
      <c r="AFI3" s="230"/>
      <c r="AFJ3" s="230"/>
      <c r="AFK3" s="230"/>
      <c r="AFL3" s="230"/>
      <c r="AFM3" s="230"/>
      <c r="AFN3" s="230"/>
      <c r="AFO3" s="230"/>
      <c r="AFP3" s="230"/>
      <c r="AFQ3" s="230"/>
      <c r="AFR3" s="230"/>
      <c r="AFS3" s="230"/>
      <c r="AFT3" s="230"/>
      <c r="AFU3" s="230"/>
      <c r="AFV3" s="230"/>
      <c r="AFW3" s="230"/>
      <c r="AFX3" s="230"/>
      <c r="AFY3" s="230"/>
      <c r="AFZ3" s="230"/>
      <c r="AGA3" s="230"/>
      <c r="AGB3" s="230"/>
      <c r="AGC3" s="230"/>
      <c r="AGD3" s="230"/>
      <c r="AGE3" s="230"/>
      <c r="AGF3" s="230"/>
      <c r="AGG3" s="230"/>
      <c r="AGH3" s="230"/>
      <c r="AGI3" s="230"/>
      <c r="AGJ3" s="230"/>
      <c r="AGK3" s="230"/>
      <c r="AGL3" s="230"/>
      <c r="AGM3" s="230"/>
      <c r="AGN3" s="230"/>
      <c r="AGO3" s="230"/>
      <c r="AGP3" s="230"/>
      <c r="AGQ3" s="230"/>
      <c r="AGR3" s="230"/>
      <c r="AGS3" s="230"/>
      <c r="AGT3" s="230"/>
      <c r="AGU3" s="230"/>
      <c r="AGV3" s="230"/>
      <c r="AGW3" s="230"/>
      <c r="AGX3" s="230"/>
      <c r="AGY3" s="230"/>
      <c r="AGZ3" s="230"/>
      <c r="AHA3" s="230"/>
      <c r="AHB3" s="230"/>
      <c r="AHC3" s="230"/>
      <c r="AHD3" s="230"/>
      <c r="AHE3" s="230"/>
      <c r="AHF3" s="230"/>
      <c r="AHG3" s="230"/>
      <c r="AHH3" s="230"/>
      <c r="AHI3" s="230"/>
      <c r="AHJ3" s="230"/>
      <c r="AHK3" s="230"/>
      <c r="AHL3" s="230"/>
      <c r="AHM3" s="230"/>
      <c r="AHN3" s="230"/>
      <c r="AHO3" s="230"/>
      <c r="AHP3" s="230"/>
      <c r="AHQ3" s="230"/>
      <c r="AHR3" s="230"/>
      <c r="AHS3" s="230"/>
      <c r="AHT3" s="230"/>
      <c r="AHU3" s="230"/>
      <c r="AHV3" s="230"/>
      <c r="AHW3" s="230"/>
      <c r="AHX3" s="230"/>
      <c r="AHY3" s="230"/>
      <c r="AHZ3" s="230"/>
      <c r="AIA3" s="230"/>
      <c r="AIB3" s="230"/>
      <c r="AIC3" s="230"/>
      <c r="AID3" s="230"/>
      <c r="AIE3" s="230"/>
      <c r="AIF3" s="230"/>
      <c r="AIG3" s="230"/>
      <c r="AIH3" s="230"/>
      <c r="AII3" s="230"/>
      <c r="AIJ3" s="230"/>
      <c r="AIK3" s="230"/>
      <c r="AIL3" s="230"/>
      <c r="AIM3" s="230"/>
      <c r="AIN3" s="230"/>
      <c r="AIO3" s="230"/>
      <c r="AIP3" s="230"/>
      <c r="AIQ3" s="230"/>
      <c r="AIR3" s="230"/>
      <c r="AIS3" s="230"/>
      <c r="AIT3" s="230"/>
      <c r="AIU3" s="230"/>
      <c r="AIV3" s="230"/>
      <c r="AIW3" s="230"/>
      <c r="AIX3" s="230"/>
      <c r="AIY3" s="230"/>
      <c r="AIZ3" s="230"/>
      <c r="AJA3" s="230"/>
      <c r="AJB3" s="230"/>
      <c r="AJC3" s="230"/>
      <c r="AJD3" s="230"/>
      <c r="AJE3" s="230"/>
      <c r="AJF3" s="230"/>
      <c r="AJG3" s="230"/>
      <c r="AJH3" s="230"/>
      <c r="AJI3" s="230"/>
      <c r="AJJ3" s="230"/>
      <c r="AJK3" s="230"/>
      <c r="AJL3" s="230"/>
      <c r="AJM3" s="230"/>
      <c r="AJN3" s="230"/>
      <c r="AJO3" s="230"/>
      <c r="AJP3" s="230"/>
      <c r="AJQ3" s="230"/>
      <c r="AJR3" s="230"/>
      <c r="AJS3" s="230"/>
      <c r="AJT3" s="230"/>
      <c r="AJU3" s="230"/>
      <c r="AJV3" s="230"/>
      <c r="AJW3" s="230"/>
      <c r="AJX3" s="230"/>
      <c r="AJY3" s="230"/>
      <c r="AJZ3" s="230"/>
      <c r="AKA3" s="230"/>
      <c r="AKB3" s="230"/>
      <c r="AKC3" s="230"/>
      <c r="AKD3" s="230"/>
      <c r="AKE3" s="230"/>
      <c r="AKF3" s="230"/>
      <c r="AKG3" s="230"/>
      <c r="AKH3" s="230"/>
      <c r="AKI3" s="230"/>
      <c r="AKJ3" s="230"/>
      <c r="AKK3" s="230"/>
      <c r="AKL3" s="230"/>
      <c r="AKM3" s="230"/>
      <c r="AKN3" s="230"/>
      <c r="AKO3" s="230"/>
      <c r="AKP3" s="230"/>
      <c r="AKQ3" s="230"/>
      <c r="AKR3" s="230"/>
      <c r="AKS3" s="230"/>
      <c r="AKT3" s="230"/>
      <c r="AKU3" s="230"/>
      <c r="AKV3" s="230"/>
      <c r="AKW3" s="230"/>
      <c r="AKX3" s="230"/>
      <c r="AKY3" s="230"/>
      <c r="AKZ3" s="230"/>
      <c r="ALA3" s="230"/>
      <c r="ALB3" s="230"/>
      <c r="ALC3" s="230"/>
      <c r="ALD3" s="230"/>
      <c r="ALE3" s="230"/>
      <c r="ALF3" s="230"/>
      <c r="ALG3" s="230"/>
      <c r="ALH3" s="230"/>
      <c r="ALI3" s="230"/>
      <c r="ALJ3" s="230"/>
      <c r="ALK3" s="230"/>
      <c r="ALL3" s="230"/>
      <c r="ALM3" s="230"/>
      <c r="ALN3" s="230"/>
      <c r="ALO3" s="230"/>
      <c r="ALP3" s="230"/>
      <c r="ALQ3" s="230"/>
      <c r="ALR3" s="230"/>
      <c r="ALS3" s="230"/>
      <c r="ALT3" s="230"/>
      <c r="ALU3" s="230"/>
      <c r="ALV3" s="230"/>
      <c r="ALW3" s="230"/>
      <c r="ALX3" s="230"/>
      <c r="ALY3" s="230"/>
      <c r="ALZ3" s="230"/>
      <c r="AMA3" s="230"/>
      <c r="AMB3" s="230"/>
      <c r="AMC3" s="230"/>
      <c r="AMD3" s="230"/>
      <c r="AME3" s="230"/>
      <c r="AMF3" s="230"/>
      <c r="AMG3" s="230"/>
      <c r="AMH3" s="230"/>
      <c r="AMI3" s="230"/>
      <c r="AMJ3" s="230"/>
      <c r="AMK3" s="230"/>
      <c r="AML3" s="230"/>
      <c r="AMM3" s="230"/>
      <c r="AMN3" s="230"/>
      <c r="AMO3" s="230"/>
      <c r="AMP3" s="230"/>
      <c r="AMQ3" s="230"/>
      <c r="AMR3" s="230"/>
      <c r="AMS3" s="230"/>
      <c r="AMT3" s="230"/>
      <c r="AMU3" s="230"/>
      <c r="AMV3" s="230"/>
      <c r="AMW3" s="230"/>
      <c r="AMX3" s="230"/>
      <c r="AMY3" s="230"/>
      <c r="AMZ3" s="230"/>
      <c r="ANA3" s="230"/>
      <c r="ANB3" s="230"/>
      <c r="ANC3" s="230"/>
      <c r="AND3" s="230"/>
      <c r="ANE3" s="230"/>
      <c r="ANF3" s="230"/>
      <c r="ANG3" s="230"/>
      <c r="ANH3" s="230"/>
      <c r="ANI3" s="230"/>
      <c r="ANJ3" s="230"/>
      <c r="ANK3" s="230"/>
      <c r="ANL3" s="230"/>
      <c r="ANM3" s="230"/>
      <c r="ANN3" s="230"/>
      <c r="ANO3" s="230"/>
      <c r="ANP3" s="230"/>
      <c r="ANQ3" s="230"/>
      <c r="ANR3" s="230"/>
      <c r="ANS3" s="230"/>
      <c r="ANT3" s="230"/>
      <c r="ANU3" s="230"/>
      <c r="ANV3" s="230"/>
      <c r="ANW3" s="230"/>
      <c r="ANX3" s="230"/>
      <c r="ANY3" s="230"/>
      <c r="ANZ3" s="230"/>
      <c r="AOA3" s="230"/>
      <c r="AOB3" s="230"/>
      <c r="AOC3" s="230"/>
      <c r="AOD3" s="230"/>
      <c r="AOE3" s="230"/>
      <c r="AOF3" s="230"/>
      <c r="AOG3" s="230"/>
      <c r="AOH3" s="230"/>
      <c r="AOI3" s="230"/>
      <c r="AOJ3" s="230"/>
      <c r="AOK3" s="230"/>
      <c r="AOL3" s="230"/>
      <c r="AOM3" s="230"/>
      <c r="AON3" s="230"/>
      <c r="AOO3" s="230"/>
      <c r="AOP3" s="230"/>
      <c r="AOQ3" s="230"/>
      <c r="AOR3" s="230"/>
      <c r="AOS3" s="230"/>
      <c r="AOT3" s="230"/>
      <c r="AOU3" s="230"/>
      <c r="AOV3" s="230"/>
      <c r="AOW3" s="230"/>
      <c r="AOX3" s="230"/>
      <c r="AOY3" s="230"/>
      <c r="AOZ3" s="230"/>
      <c r="APA3" s="230"/>
      <c r="APB3" s="230"/>
      <c r="APC3" s="230"/>
      <c r="APD3" s="230"/>
      <c r="APE3" s="230"/>
      <c r="APF3" s="230"/>
      <c r="APG3" s="230"/>
      <c r="APH3" s="230"/>
      <c r="API3" s="230"/>
      <c r="APJ3" s="230"/>
      <c r="APK3" s="230"/>
      <c r="APL3" s="230"/>
      <c r="APM3" s="230"/>
      <c r="APN3" s="230"/>
      <c r="APO3" s="230"/>
      <c r="APP3" s="230"/>
      <c r="APQ3" s="230"/>
      <c r="APR3" s="230"/>
      <c r="APS3" s="230"/>
      <c r="APT3" s="230"/>
      <c r="APU3" s="230"/>
      <c r="APV3" s="230"/>
      <c r="APW3" s="230"/>
      <c r="APX3" s="230"/>
      <c r="APY3" s="230"/>
      <c r="APZ3" s="230"/>
      <c r="AQA3" s="230"/>
      <c r="AQB3" s="230"/>
      <c r="AQC3" s="230"/>
      <c r="AQD3" s="230"/>
      <c r="AQE3" s="230"/>
      <c r="AQF3" s="230"/>
      <c r="AQG3" s="230"/>
      <c r="AQH3" s="230"/>
      <c r="AQI3" s="230"/>
      <c r="AQJ3" s="230"/>
      <c r="AQK3" s="230"/>
      <c r="AQL3" s="230"/>
      <c r="AQM3" s="230"/>
      <c r="AQN3" s="230"/>
      <c r="AQO3" s="230"/>
      <c r="AQP3" s="230"/>
      <c r="AQQ3" s="230"/>
      <c r="AQR3" s="230"/>
      <c r="AQS3" s="230"/>
      <c r="AQT3" s="230"/>
      <c r="AQU3" s="230"/>
      <c r="AQV3" s="230"/>
      <c r="AQW3" s="230"/>
      <c r="AQX3" s="230"/>
      <c r="AQY3" s="230"/>
      <c r="AQZ3" s="230"/>
      <c r="ARA3" s="230"/>
      <c r="ARB3" s="230"/>
      <c r="ARC3" s="230"/>
      <c r="ARD3" s="230"/>
      <c r="ARE3" s="230"/>
      <c r="ARF3" s="230"/>
      <c r="ARG3" s="230"/>
      <c r="ARH3" s="230"/>
      <c r="ARI3" s="230"/>
      <c r="ARJ3" s="230"/>
      <c r="ARK3" s="230"/>
      <c r="ARL3" s="230"/>
      <c r="ARM3" s="230"/>
      <c r="ARN3" s="230"/>
      <c r="ARO3" s="230"/>
      <c r="ARP3" s="230"/>
      <c r="ARQ3" s="230"/>
      <c r="ARR3" s="230"/>
      <c r="ARS3" s="230"/>
      <c r="ART3" s="230"/>
      <c r="ARU3" s="230"/>
      <c r="ARV3" s="230"/>
      <c r="ARW3" s="230"/>
      <c r="ARX3" s="230"/>
      <c r="ARY3" s="230"/>
      <c r="ARZ3" s="230"/>
      <c r="ASA3" s="230"/>
      <c r="ASB3" s="230"/>
      <c r="ASC3" s="230"/>
      <c r="ASD3" s="230"/>
      <c r="ASE3" s="230"/>
      <c r="ASF3" s="230"/>
      <c r="ASG3" s="230"/>
      <c r="ASH3" s="230"/>
      <c r="ASI3" s="230"/>
      <c r="ASJ3" s="230"/>
      <c r="ASK3" s="230"/>
      <c r="ASL3" s="230"/>
      <c r="ASM3" s="230"/>
      <c r="ASN3" s="230"/>
      <c r="ASO3" s="230"/>
      <c r="ASP3" s="230"/>
      <c r="ASQ3" s="230"/>
      <c r="ASR3" s="230"/>
      <c r="ASS3" s="230"/>
      <c r="AST3" s="230"/>
      <c r="ASU3" s="230"/>
      <c r="ASV3" s="230"/>
      <c r="ASW3" s="230"/>
      <c r="ASX3" s="230"/>
      <c r="ASY3" s="230"/>
      <c r="ASZ3" s="230"/>
      <c r="ATA3" s="230"/>
      <c r="ATB3" s="230"/>
      <c r="ATC3" s="230"/>
      <c r="ATD3" s="230"/>
      <c r="ATE3" s="230"/>
      <c r="ATF3" s="230"/>
      <c r="ATG3" s="230"/>
      <c r="ATH3" s="230"/>
      <c r="ATI3" s="230"/>
      <c r="ATJ3" s="230"/>
      <c r="ATK3" s="230"/>
      <c r="ATL3" s="230"/>
      <c r="ATM3" s="230"/>
      <c r="ATN3" s="230"/>
      <c r="ATO3" s="230"/>
      <c r="ATP3" s="230"/>
      <c r="ATQ3" s="230"/>
      <c r="ATR3" s="230"/>
      <c r="ATS3" s="230"/>
      <c r="ATT3" s="230"/>
      <c r="ATU3" s="230"/>
      <c r="ATV3" s="230"/>
      <c r="ATW3" s="230"/>
      <c r="ATX3" s="230"/>
      <c r="ATY3" s="230"/>
      <c r="ATZ3" s="230"/>
      <c r="AUA3" s="230"/>
      <c r="AUB3" s="230"/>
      <c r="AUC3" s="230"/>
      <c r="AUD3" s="230"/>
      <c r="AUE3" s="230"/>
      <c r="AUF3" s="230"/>
      <c r="AUG3" s="230"/>
      <c r="AUH3" s="230"/>
      <c r="AUI3" s="230"/>
      <c r="AUJ3" s="230"/>
      <c r="AUK3" s="230"/>
      <c r="AUL3" s="230"/>
      <c r="AUM3" s="230"/>
      <c r="AUN3" s="230"/>
      <c r="AUO3" s="230"/>
      <c r="AUP3" s="230"/>
      <c r="AUQ3" s="230"/>
      <c r="AUR3" s="230"/>
      <c r="AUS3" s="230"/>
      <c r="AUT3" s="230"/>
      <c r="AUU3" s="230"/>
      <c r="AUV3" s="230"/>
      <c r="AUW3" s="230"/>
      <c r="AUX3" s="230"/>
      <c r="AUY3" s="230"/>
      <c r="AUZ3" s="230"/>
      <c r="AVA3" s="230"/>
      <c r="AVB3" s="230"/>
      <c r="AVC3" s="230"/>
      <c r="AVD3" s="230"/>
      <c r="AVE3" s="230"/>
      <c r="AVF3" s="230"/>
      <c r="AVG3" s="230"/>
      <c r="AVH3" s="230"/>
      <c r="AVI3" s="230"/>
      <c r="AVJ3" s="230"/>
      <c r="AVK3" s="230"/>
      <c r="AVL3" s="230"/>
      <c r="AVM3" s="230"/>
      <c r="AVN3" s="230"/>
      <c r="AVO3" s="230"/>
      <c r="AVP3" s="230"/>
      <c r="AVQ3" s="230"/>
      <c r="AVR3" s="230"/>
      <c r="AVS3" s="230"/>
      <c r="AVT3" s="230"/>
      <c r="AVU3" s="230"/>
      <c r="AVV3" s="230"/>
      <c r="AVW3" s="230"/>
      <c r="AVX3" s="230"/>
      <c r="AVY3" s="230"/>
      <c r="AVZ3" s="230"/>
      <c r="AWA3" s="230"/>
      <c r="AWB3" s="230"/>
      <c r="AWC3" s="230"/>
      <c r="AWD3" s="230"/>
      <c r="AWE3" s="230"/>
      <c r="AWF3" s="230"/>
      <c r="AWG3" s="230"/>
      <c r="AWH3" s="230"/>
      <c r="AWI3" s="230"/>
      <c r="AWJ3" s="230"/>
      <c r="AWK3" s="230"/>
      <c r="AWL3" s="230"/>
      <c r="AWM3" s="230"/>
      <c r="AWN3" s="230"/>
      <c r="AWO3" s="230"/>
      <c r="AWP3" s="230"/>
      <c r="AWQ3" s="230"/>
      <c r="AWR3" s="230"/>
      <c r="AWS3" s="230"/>
      <c r="AWT3" s="230"/>
      <c r="AWU3" s="230"/>
      <c r="AWV3" s="230"/>
      <c r="AWW3" s="230"/>
      <c r="AWX3" s="230"/>
      <c r="AWY3" s="230"/>
      <c r="AWZ3" s="230"/>
      <c r="AXA3" s="230"/>
      <c r="AXB3" s="230"/>
      <c r="AXC3" s="230"/>
      <c r="AXD3" s="230"/>
      <c r="AXE3" s="230"/>
      <c r="AXF3" s="230"/>
      <c r="AXG3" s="230"/>
      <c r="AXH3" s="230"/>
      <c r="AXI3" s="230"/>
      <c r="AXJ3" s="230"/>
      <c r="AXK3" s="230"/>
      <c r="AXL3" s="230"/>
      <c r="AXM3" s="230"/>
      <c r="AXN3" s="230"/>
      <c r="AXO3" s="230"/>
      <c r="AXP3" s="230"/>
      <c r="AXQ3" s="230"/>
      <c r="AXR3" s="230"/>
      <c r="AXS3" s="230"/>
      <c r="AXT3" s="230"/>
      <c r="AXU3" s="230"/>
      <c r="AXV3" s="230"/>
      <c r="AXW3" s="230"/>
      <c r="AXX3" s="230"/>
      <c r="AXY3" s="230"/>
      <c r="AXZ3" s="230"/>
      <c r="AYA3" s="230"/>
      <c r="AYB3" s="230"/>
      <c r="AYC3" s="230"/>
      <c r="AYD3" s="230"/>
      <c r="AYE3" s="230"/>
      <c r="AYF3" s="230"/>
      <c r="AYG3" s="230"/>
      <c r="AYH3" s="230"/>
      <c r="AYI3" s="230"/>
      <c r="AYJ3" s="230"/>
      <c r="AYK3" s="230"/>
      <c r="AYL3" s="230"/>
      <c r="AYM3" s="230"/>
      <c r="AYN3" s="230"/>
      <c r="AYO3" s="230"/>
      <c r="AYP3" s="230"/>
      <c r="AYQ3" s="230"/>
      <c r="AYR3" s="230"/>
      <c r="AYS3" s="230"/>
      <c r="AYT3" s="230"/>
      <c r="AYU3" s="230"/>
      <c r="AYV3" s="230"/>
      <c r="AYW3" s="230"/>
      <c r="AYX3" s="230"/>
      <c r="AYY3" s="230"/>
      <c r="AYZ3" s="230"/>
      <c r="AZA3" s="230"/>
      <c r="AZB3" s="230"/>
      <c r="AZC3" s="230"/>
      <c r="AZD3" s="230"/>
      <c r="AZE3" s="230"/>
      <c r="AZF3" s="230"/>
      <c r="AZG3" s="230"/>
      <c r="AZH3" s="230"/>
      <c r="AZI3" s="230"/>
      <c r="AZJ3" s="230"/>
      <c r="AZK3" s="230"/>
      <c r="AZL3" s="230"/>
      <c r="AZM3" s="230"/>
      <c r="AZN3" s="230"/>
      <c r="AZO3" s="230"/>
      <c r="AZP3" s="230"/>
      <c r="AZQ3" s="230"/>
      <c r="AZR3" s="230"/>
      <c r="AZS3" s="230"/>
      <c r="AZT3" s="230"/>
      <c r="AZU3" s="230"/>
      <c r="AZV3" s="230"/>
      <c r="AZW3" s="230"/>
      <c r="AZX3" s="230"/>
      <c r="AZY3" s="230"/>
      <c r="AZZ3" s="230"/>
      <c r="BAA3" s="230"/>
      <c r="BAB3" s="230"/>
      <c r="BAC3" s="230"/>
      <c r="BAD3" s="230"/>
      <c r="BAE3" s="230"/>
      <c r="BAF3" s="230"/>
      <c r="BAG3" s="230"/>
      <c r="BAH3" s="230"/>
      <c r="BAI3" s="230"/>
      <c r="BAJ3" s="230"/>
      <c r="BAK3" s="230"/>
      <c r="BAL3" s="230"/>
      <c r="BAM3" s="230"/>
      <c r="BAN3" s="230"/>
      <c r="BAO3" s="230"/>
      <c r="BAP3" s="230"/>
      <c r="BAQ3" s="230"/>
      <c r="BAR3" s="230"/>
      <c r="BAS3" s="230"/>
      <c r="BAT3" s="230"/>
      <c r="BAU3" s="230"/>
      <c r="BAV3" s="230"/>
      <c r="BAW3" s="230"/>
      <c r="BAX3" s="230"/>
      <c r="BAY3" s="230"/>
      <c r="BAZ3" s="230"/>
      <c r="BBA3" s="230"/>
      <c r="BBB3" s="230"/>
      <c r="BBC3" s="230"/>
      <c r="BBD3" s="230"/>
      <c r="BBE3" s="230"/>
      <c r="BBF3" s="230"/>
      <c r="BBG3" s="230"/>
      <c r="BBH3" s="230"/>
      <c r="BBI3" s="230"/>
      <c r="BBJ3" s="230"/>
      <c r="BBK3" s="230"/>
      <c r="BBL3" s="230"/>
      <c r="BBM3" s="230"/>
      <c r="BBN3" s="230"/>
      <c r="BBO3" s="230"/>
      <c r="BBP3" s="230"/>
      <c r="BBQ3" s="230"/>
      <c r="BBR3" s="230"/>
      <c r="BBS3" s="230"/>
      <c r="BBT3" s="230"/>
      <c r="BBU3" s="230"/>
      <c r="BBV3" s="230"/>
      <c r="BBW3" s="230"/>
      <c r="BBX3" s="230"/>
      <c r="BBY3" s="230"/>
      <c r="BBZ3" s="230"/>
      <c r="BCA3" s="230"/>
      <c r="BCB3" s="230"/>
      <c r="BCC3" s="230"/>
      <c r="BCD3" s="230"/>
      <c r="BCE3" s="230"/>
      <c r="BCF3" s="230"/>
      <c r="BCG3" s="230"/>
      <c r="BCH3" s="230"/>
      <c r="BCI3" s="230"/>
      <c r="BCJ3" s="230"/>
      <c r="BCK3" s="230"/>
      <c r="BCL3" s="230"/>
      <c r="BCM3" s="230"/>
      <c r="BCN3" s="230"/>
      <c r="BCO3" s="230"/>
      <c r="BCP3" s="230"/>
      <c r="BCQ3" s="230"/>
      <c r="BCR3" s="230"/>
      <c r="BCS3" s="230"/>
      <c r="BCT3" s="230"/>
      <c r="BCU3" s="230"/>
      <c r="BCV3" s="230"/>
      <c r="BCW3" s="230"/>
      <c r="BCX3" s="230"/>
      <c r="BCY3" s="230"/>
      <c r="BCZ3" s="230"/>
      <c r="BDA3" s="230"/>
      <c r="BDB3" s="230"/>
      <c r="BDC3" s="230"/>
      <c r="BDD3" s="230"/>
      <c r="BDE3" s="230"/>
      <c r="BDF3" s="230"/>
      <c r="BDG3" s="230"/>
      <c r="BDH3" s="230"/>
      <c r="BDI3" s="230"/>
      <c r="BDJ3" s="230"/>
      <c r="BDK3" s="230"/>
      <c r="BDL3" s="230"/>
      <c r="BDM3" s="230"/>
      <c r="BDN3" s="230"/>
      <c r="BDO3" s="230"/>
      <c r="BDP3" s="230"/>
      <c r="BDQ3" s="230"/>
      <c r="BDR3" s="230"/>
      <c r="BDS3" s="230"/>
      <c r="BDT3" s="230"/>
      <c r="BDU3" s="230"/>
      <c r="BDV3" s="230"/>
      <c r="BDW3" s="230"/>
      <c r="BDX3" s="230"/>
      <c r="BDY3" s="230"/>
      <c r="BDZ3" s="230"/>
      <c r="BEA3" s="230"/>
      <c r="BEB3" s="230"/>
      <c r="BEC3" s="230"/>
      <c r="BED3" s="230"/>
      <c r="BEE3" s="230"/>
      <c r="BEF3" s="230"/>
      <c r="BEG3" s="230"/>
      <c r="BEH3" s="230"/>
      <c r="BEI3" s="230"/>
      <c r="BEJ3" s="230"/>
      <c r="BEK3" s="230"/>
      <c r="BEL3" s="230"/>
      <c r="BEM3" s="230"/>
      <c r="BEN3" s="230"/>
      <c r="BEO3" s="230"/>
      <c r="BEP3" s="230"/>
      <c r="BEQ3" s="230"/>
      <c r="BER3" s="230"/>
      <c r="BES3" s="230"/>
      <c r="BET3" s="230"/>
      <c r="BEU3" s="230"/>
      <c r="BEV3" s="230"/>
      <c r="BEW3" s="230"/>
      <c r="BEX3" s="230"/>
      <c r="BEY3" s="230"/>
      <c r="BEZ3" s="230"/>
      <c r="BFA3" s="230"/>
      <c r="BFB3" s="230"/>
      <c r="BFC3" s="230"/>
      <c r="BFD3" s="230"/>
      <c r="BFE3" s="230"/>
      <c r="BFF3" s="230"/>
      <c r="BFG3" s="230"/>
      <c r="BFH3" s="230"/>
      <c r="BFI3" s="230"/>
      <c r="BFJ3" s="230"/>
      <c r="BFK3" s="230"/>
      <c r="BFL3" s="230"/>
      <c r="BFM3" s="230"/>
      <c r="BFN3" s="230"/>
      <c r="BFO3" s="230"/>
      <c r="BFP3" s="230"/>
      <c r="BFQ3" s="230"/>
      <c r="BFR3" s="230"/>
      <c r="BFS3" s="230"/>
      <c r="BFT3" s="230"/>
      <c r="BFU3" s="230"/>
      <c r="BFV3" s="230"/>
      <c r="BFW3" s="230"/>
      <c r="BFX3" s="230"/>
      <c r="BFY3" s="230"/>
      <c r="BFZ3" s="230"/>
      <c r="BGA3" s="230"/>
      <c r="BGB3" s="230"/>
      <c r="BGC3" s="230"/>
      <c r="BGD3" s="230"/>
      <c r="BGE3" s="230"/>
      <c r="BGF3" s="230"/>
      <c r="BGG3" s="230"/>
      <c r="BGH3" s="230"/>
      <c r="BGI3" s="230"/>
      <c r="BGJ3" s="230"/>
      <c r="BGK3" s="230"/>
      <c r="BGL3" s="230"/>
      <c r="BGM3" s="230"/>
      <c r="BGN3" s="230"/>
      <c r="BGO3" s="230"/>
      <c r="BGP3" s="230"/>
      <c r="BGQ3" s="230"/>
      <c r="BGR3" s="230"/>
      <c r="BGS3" s="230"/>
      <c r="BGT3" s="230"/>
      <c r="BGU3" s="230"/>
      <c r="BGV3" s="230"/>
      <c r="BGW3" s="230"/>
      <c r="BGX3" s="230"/>
      <c r="BGY3" s="230"/>
      <c r="BGZ3" s="230"/>
      <c r="BHA3" s="230"/>
      <c r="BHB3" s="230"/>
      <c r="BHC3" s="230"/>
      <c r="BHD3" s="230"/>
      <c r="BHE3" s="230"/>
      <c r="BHF3" s="230"/>
      <c r="BHG3" s="230"/>
      <c r="BHH3" s="230"/>
      <c r="BHI3" s="230"/>
      <c r="BHJ3" s="230"/>
      <c r="BHK3" s="230"/>
      <c r="BHL3" s="230"/>
      <c r="BHM3" s="230"/>
      <c r="BHN3" s="230"/>
      <c r="BHO3" s="230"/>
      <c r="BHP3" s="230"/>
      <c r="BHQ3" s="230"/>
      <c r="BHR3" s="230"/>
      <c r="BHS3" s="230"/>
      <c r="BHT3" s="230"/>
      <c r="BHU3" s="230"/>
      <c r="BHV3" s="230"/>
      <c r="BHW3" s="230"/>
      <c r="BHX3" s="230"/>
      <c r="BHY3" s="230"/>
      <c r="BHZ3" s="230"/>
      <c r="BIA3" s="230"/>
      <c r="BIB3" s="230"/>
      <c r="BIC3" s="230"/>
      <c r="BID3" s="230"/>
      <c r="BIE3" s="230"/>
      <c r="BIF3" s="230"/>
      <c r="BIG3" s="230"/>
      <c r="BIH3" s="230"/>
      <c r="BII3" s="230"/>
      <c r="BIJ3" s="230"/>
      <c r="BIK3" s="230"/>
      <c r="BIL3" s="230"/>
      <c r="BIM3" s="230"/>
      <c r="BIN3" s="230"/>
      <c r="BIO3" s="230"/>
      <c r="BIP3" s="230"/>
      <c r="BIQ3" s="230"/>
      <c r="BIR3" s="230"/>
      <c r="BIS3" s="230"/>
      <c r="BIT3" s="230"/>
      <c r="BIU3" s="230"/>
      <c r="BIV3" s="230"/>
      <c r="BIW3" s="230"/>
      <c r="BIX3" s="230"/>
      <c r="BIY3" s="230"/>
      <c r="BIZ3" s="230"/>
      <c r="BJA3" s="230"/>
      <c r="BJB3" s="230"/>
      <c r="BJC3" s="230"/>
      <c r="BJD3" s="230"/>
      <c r="BJE3" s="230"/>
      <c r="BJF3" s="230"/>
      <c r="BJG3" s="230"/>
      <c r="BJH3" s="230"/>
      <c r="BJI3" s="230"/>
      <c r="BJJ3" s="230"/>
      <c r="BJK3" s="230"/>
      <c r="BJL3" s="230"/>
      <c r="BJM3" s="230"/>
      <c r="BJN3" s="230"/>
      <c r="BJO3" s="230"/>
      <c r="BJP3" s="230"/>
      <c r="BJQ3" s="230"/>
      <c r="BJR3" s="230"/>
      <c r="BJS3" s="230"/>
      <c r="BJT3" s="230"/>
      <c r="BJU3" s="230"/>
      <c r="BJV3" s="230"/>
      <c r="BJW3" s="230"/>
      <c r="BJX3" s="230"/>
      <c r="BJY3" s="230"/>
      <c r="BJZ3" s="230"/>
      <c r="BKA3" s="230"/>
      <c r="BKB3" s="230"/>
      <c r="BKC3" s="230"/>
      <c r="BKD3" s="230"/>
      <c r="BKE3" s="230"/>
      <c r="BKF3" s="230"/>
      <c r="BKG3" s="230"/>
      <c r="BKH3" s="230"/>
      <c r="BKI3" s="230"/>
      <c r="BKJ3" s="230"/>
      <c r="BKK3" s="230"/>
      <c r="BKL3" s="230"/>
      <c r="BKM3" s="230"/>
      <c r="BKN3" s="230"/>
      <c r="BKO3" s="230"/>
      <c r="BKP3" s="230"/>
      <c r="BKQ3" s="230"/>
      <c r="BKR3" s="230"/>
      <c r="BKS3" s="230"/>
      <c r="BKT3" s="230"/>
      <c r="BKU3" s="230"/>
      <c r="BKV3" s="230"/>
      <c r="BKW3" s="230"/>
      <c r="BKX3" s="230"/>
      <c r="BKY3" s="230"/>
      <c r="BKZ3" s="230"/>
      <c r="BLA3" s="230"/>
      <c r="BLB3" s="230"/>
      <c r="BLC3" s="230"/>
      <c r="BLD3" s="230"/>
      <c r="BLE3" s="230"/>
      <c r="BLF3" s="230"/>
      <c r="BLG3" s="230"/>
      <c r="BLH3" s="230"/>
      <c r="BLI3" s="230"/>
      <c r="BLJ3" s="230"/>
      <c r="BLK3" s="230"/>
      <c r="BLL3" s="230"/>
      <c r="BLM3" s="230"/>
      <c r="BLN3" s="230"/>
      <c r="BLO3" s="230"/>
      <c r="BLP3" s="230"/>
      <c r="BLQ3" s="230"/>
      <c r="BLR3" s="230"/>
      <c r="BLS3" s="230"/>
      <c r="BLT3" s="230"/>
      <c r="BLU3" s="230"/>
      <c r="BLV3" s="230"/>
      <c r="BLW3" s="230"/>
      <c r="BLX3" s="230"/>
      <c r="BLY3" s="230"/>
      <c r="BLZ3" s="230"/>
      <c r="BMA3" s="230"/>
      <c r="BMB3" s="230"/>
      <c r="BMC3" s="230"/>
      <c r="BMD3" s="230"/>
      <c r="BME3" s="230"/>
      <c r="BMF3" s="230"/>
      <c r="BMG3" s="230"/>
      <c r="BMH3" s="230"/>
      <c r="BMI3" s="230"/>
      <c r="BMJ3" s="230"/>
      <c r="BMK3" s="230"/>
      <c r="BML3" s="230"/>
      <c r="BMM3" s="230"/>
      <c r="BMN3" s="230"/>
      <c r="BMO3" s="230"/>
      <c r="BMP3" s="230"/>
      <c r="BMQ3" s="230"/>
      <c r="BMR3" s="230"/>
      <c r="BMS3" s="230"/>
      <c r="BMT3" s="230"/>
      <c r="BMU3" s="230"/>
      <c r="BMV3" s="230"/>
      <c r="BMW3" s="230"/>
      <c r="BMX3" s="230"/>
      <c r="BMY3" s="230"/>
      <c r="BMZ3" s="230"/>
      <c r="BNA3" s="230"/>
      <c r="BNB3" s="230"/>
      <c r="BNC3" s="230"/>
      <c r="BND3" s="230"/>
      <c r="BNE3" s="230"/>
      <c r="BNF3" s="230"/>
      <c r="BNG3" s="230"/>
      <c r="BNH3" s="230"/>
      <c r="BNI3" s="230"/>
      <c r="BNJ3" s="230"/>
      <c r="BNK3" s="230"/>
      <c r="BNL3" s="230"/>
      <c r="BNM3" s="230"/>
      <c r="BNN3" s="230"/>
      <c r="BNO3" s="230"/>
      <c r="BNP3" s="230"/>
      <c r="BNQ3" s="230"/>
      <c r="BNR3" s="230"/>
      <c r="BNS3" s="230"/>
      <c r="BNT3" s="230"/>
      <c r="BNU3" s="230"/>
      <c r="BNV3" s="230"/>
      <c r="BNW3" s="230"/>
      <c r="BNX3" s="230"/>
      <c r="BNY3" s="230"/>
      <c r="BNZ3" s="230"/>
      <c r="BOA3" s="230"/>
      <c r="BOB3" s="230"/>
      <c r="BOC3" s="230"/>
      <c r="BOD3" s="230"/>
      <c r="BOE3" s="230"/>
      <c r="BOF3" s="230"/>
      <c r="BOG3" s="230"/>
      <c r="BOH3" s="230"/>
      <c r="BOI3" s="230"/>
      <c r="BOJ3" s="230"/>
      <c r="BOK3" s="230"/>
      <c r="BOL3" s="230"/>
      <c r="BOM3" s="230"/>
      <c r="BON3" s="230"/>
      <c r="BOO3" s="230"/>
      <c r="BOP3" s="230"/>
      <c r="BOQ3" s="230"/>
      <c r="BOR3" s="230"/>
      <c r="BOS3" s="230"/>
      <c r="BOT3" s="230"/>
      <c r="BOU3" s="230"/>
      <c r="BOV3" s="230"/>
      <c r="BOW3" s="230"/>
      <c r="BOX3" s="230"/>
      <c r="BOY3" s="230"/>
      <c r="BOZ3" s="230"/>
      <c r="BPA3" s="230"/>
      <c r="BPB3" s="230"/>
      <c r="BPC3" s="230"/>
      <c r="BPD3" s="230"/>
      <c r="BPE3" s="230"/>
      <c r="BPF3" s="230"/>
      <c r="BPG3" s="230"/>
      <c r="BPH3" s="230"/>
      <c r="BPI3" s="230"/>
      <c r="BPJ3" s="230"/>
      <c r="BPK3" s="230"/>
      <c r="BPL3" s="230"/>
      <c r="BPM3" s="230"/>
      <c r="BPN3" s="230"/>
      <c r="BPO3" s="230"/>
      <c r="BPP3" s="230"/>
      <c r="BPQ3" s="230"/>
      <c r="BPR3" s="230"/>
      <c r="BPS3" s="230"/>
      <c r="BPT3" s="230"/>
      <c r="BPU3" s="230"/>
      <c r="BPV3" s="230"/>
      <c r="BPW3" s="230"/>
      <c r="BPX3" s="230"/>
      <c r="BPY3" s="230"/>
      <c r="BPZ3" s="230"/>
      <c r="BQA3" s="230"/>
      <c r="BQB3" s="230"/>
      <c r="BQC3" s="230"/>
      <c r="BQD3" s="230"/>
      <c r="BQE3" s="230"/>
      <c r="BQF3" s="230"/>
      <c r="BQG3" s="230"/>
      <c r="BQH3" s="230"/>
      <c r="BQI3" s="230"/>
      <c r="BQJ3" s="230"/>
      <c r="BQK3" s="230"/>
      <c r="BQL3" s="230"/>
      <c r="BQM3" s="230"/>
      <c r="BQN3" s="230"/>
      <c r="BQO3" s="230"/>
      <c r="BQP3" s="230"/>
      <c r="BQQ3" s="230"/>
      <c r="BQR3" s="230"/>
      <c r="BQS3" s="230"/>
      <c r="BQT3" s="230"/>
      <c r="BQU3" s="230"/>
      <c r="BQV3" s="230"/>
      <c r="BQW3" s="230"/>
      <c r="BQX3" s="230"/>
      <c r="BQY3" s="230"/>
      <c r="BQZ3" s="230"/>
      <c r="BRA3" s="230"/>
      <c r="BRB3" s="230"/>
      <c r="BRC3" s="230"/>
      <c r="BRD3" s="230"/>
      <c r="BRE3" s="230"/>
      <c r="BRF3" s="230"/>
      <c r="BRG3" s="230"/>
      <c r="BRH3" s="230"/>
      <c r="BRI3" s="230"/>
      <c r="BRJ3" s="230"/>
      <c r="BRK3" s="230"/>
      <c r="BRL3" s="230"/>
      <c r="BRM3" s="230"/>
      <c r="BRN3" s="230"/>
      <c r="BRO3" s="230"/>
      <c r="BRP3" s="230"/>
      <c r="BRQ3" s="230"/>
      <c r="BRR3" s="230"/>
      <c r="BRS3" s="230"/>
      <c r="BRT3" s="230"/>
      <c r="BRU3" s="230"/>
      <c r="BRV3" s="230"/>
      <c r="BRW3" s="230"/>
      <c r="BRX3" s="230"/>
      <c r="BRY3" s="230"/>
      <c r="BRZ3" s="230"/>
      <c r="BSA3" s="230"/>
      <c r="BSB3" s="230"/>
      <c r="BSC3" s="230"/>
      <c r="BSD3" s="230"/>
      <c r="BSE3" s="230"/>
      <c r="BSF3" s="230"/>
      <c r="BSG3" s="230"/>
      <c r="BSH3" s="230"/>
      <c r="BSI3" s="230"/>
      <c r="BSJ3" s="230"/>
      <c r="BSK3" s="230"/>
      <c r="BSL3" s="230"/>
      <c r="BSM3" s="230"/>
      <c r="BSN3" s="230"/>
      <c r="BSO3" s="230"/>
      <c r="BSP3" s="230"/>
      <c r="BSQ3" s="230"/>
      <c r="BSR3" s="230"/>
      <c r="BSS3" s="230"/>
      <c r="BST3" s="230"/>
      <c r="BSU3" s="230"/>
      <c r="BSV3" s="230"/>
      <c r="BSW3" s="230"/>
      <c r="BSX3" s="230"/>
      <c r="BSY3" s="230"/>
      <c r="BSZ3" s="230"/>
      <c r="BTA3" s="230"/>
      <c r="BTB3" s="230"/>
      <c r="BTC3" s="230"/>
      <c r="BTD3" s="230"/>
      <c r="BTE3" s="230"/>
      <c r="BTF3" s="230"/>
      <c r="BTG3" s="230"/>
      <c r="BTH3" s="230"/>
      <c r="BTI3" s="230"/>
      <c r="BTJ3" s="230"/>
      <c r="BTK3" s="230"/>
      <c r="BTL3" s="230"/>
      <c r="BTM3" s="230"/>
      <c r="BTN3" s="230"/>
      <c r="BTO3" s="230"/>
      <c r="BTP3" s="230"/>
      <c r="BTQ3" s="230"/>
      <c r="BTR3" s="230"/>
      <c r="BTS3" s="230"/>
      <c r="BTT3" s="230"/>
      <c r="BTU3" s="230"/>
      <c r="BTV3" s="230"/>
      <c r="BTW3" s="230"/>
      <c r="BTX3" s="230"/>
      <c r="BTY3" s="230"/>
      <c r="BTZ3" s="230"/>
      <c r="BUA3" s="230"/>
      <c r="BUB3" s="230"/>
      <c r="BUC3" s="230"/>
      <c r="BUD3" s="230"/>
      <c r="BUE3" s="230"/>
      <c r="BUF3" s="230"/>
      <c r="BUG3" s="230"/>
      <c r="BUH3" s="230"/>
      <c r="BUI3" s="230"/>
      <c r="BUJ3" s="230"/>
      <c r="BUK3" s="230"/>
      <c r="BUL3" s="230"/>
      <c r="BUM3" s="230"/>
      <c r="BUN3" s="230"/>
      <c r="BUO3" s="230"/>
      <c r="BUP3" s="230"/>
      <c r="BUQ3" s="230"/>
      <c r="BUR3" s="230"/>
      <c r="BUS3" s="230"/>
      <c r="BUT3" s="230"/>
      <c r="BUU3" s="230"/>
      <c r="BUV3" s="230"/>
      <c r="BUW3" s="230"/>
      <c r="BUX3" s="230"/>
      <c r="BUY3" s="230"/>
      <c r="BUZ3" s="230"/>
      <c r="BVA3" s="230"/>
      <c r="BVB3" s="230"/>
      <c r="BVC3" s="230"/>
      <c r="BVD3" s="230"/>
      <c r="BVE3" s="230"/>
      <c r="BVF3" s="230"/>
      <c r="BVG3" s="230"/>
      <c r="BVH3" s="230"/>
      <c r="BVI3" s="230"/>
      <c r="BVJ3" s="230"/>
      <c r="BVK3" s="230"/>
      <c r="BVL3" s="230"/>
      <c r="BVM3" s="230"/>
      <c r="BVN3" s="230"/>
      <c r="BVO3" s="230"/>
      <c r="BVP3" s="230"/>
      <c r="BVQ3" s="230"/>
      <c r="BVR3" s="230"/>
      <c r="BVS3" s="230"/>
      <c r="BVT3" s="230"/>
      <c r="BVU3" s="230"/>
      <c r="BVV3" s="230"/>
      <c r="BVW3" s="230"/>
      <c r="BVX3" s="230"/>
      <c r="BVY3" s="230"/>
      <c r="BVZ3" s="230"/>
      <c r="BWA3" s="230"/>
      <c r="BWB3" s="230"/>
      <c r="BWC3" s="230"/>
      <c r="BWD3" s="230"/>
      <c r="BWE3" s="230"/>
      <c r="BWF3" s="230"/>
      <c r="BWG3" s="230"/>
      <c r="BWH3" s="230"/>
      <c r="BWI3" s="230"/>
      <c r="BWJ3" s="230"/>
      <c r="BWK3" s="230"/>
      <c r="BWL3" s="230"/>
      <c r="BWM3" s="230"/>
      <c r="BWN3" s="230"/>
      <c r="BWO3" s="230"/>
      <c r="BWP3" s="230"/>
      <c r="BWQ3" s="230"/>
      <c r="BWR3" s="230"/>
      <c r="BWS3" s="230"/>
      <c r="BWT3" s="230"/>
      <c r="BWU3" s="230"/>
      <c r="BWV3" s="230"/>
      <c r="BWW3" s="230"/>
      <c r="BWX3" s="230"/>
      <c r="BWY3" s="230"/>
      <c r="BWZ3" s="230"/>
      <c r="BXA3" s="230"/>
      <c r="BXB3" s="230"/>
      <c r="BXC3" s="230"/>
      <c r="BXD3" s="230"/>
      <c r="BXE3" s="230"/>
      <c r="BXF3" s="230"/>
      <c r="BXG3" s="230"/>
      <c r="BXH3" s="230"/>
      <c r="BXI3" s="230"/>
      <c r="BXJ3" s="230"/>
      <c r="BXK3" s="230"/>
      <c r="BXL3" s="230"/>
      <c r="BXM3" s="230"/>
      <c r="BXN3" s="230"/>
      <c r="BXO3" s="230"/>
      <c r="BXP3" s="230"/>
      <c r="BXQ3" s="230"/>
      <c r="BXR3" s="230"/>
      <c r="BXS3" s="230"/>
      <c r="BXT3" s="230"/>
      <c r="BXU3" s="230"/>
      <c r="BXV3" s="230"/>
      <c r="BXW3" s="230"/>
      <c r="BXX3" s="230"/>
      <c r="BXY3" s="230"/>
      <c r="BXZ3" s="230"/>
      <c r="BYA3" s="230"/>
      <c r="BYB3" s="230"/>
      <c r="BYC3" s="230"/>
      <c r="BYD3" s="230"/>
      <c r="BYE3" s="230"/>
      <c r="BYF3" s="230"/>
      <c r="BYG3" s="230"/>
      <c r="BYH3" s="230"/>
      <c r="BYI3" s="230"/>
      <c r="BYJ3" s="230"/>
      <c r="BYK3" s="230"/>
      <c r="BYL3" s="230"/>
      <c r="BYM3" s="230"/>
      <c r="BYN3" s="230"/>
      <c r="BYO3" s="230"/>
      <c r="BYP3" s="230"/>
      <c r="BYQ3" s="230"/>
      <c r="BYR3" s="230"/>
      <c r="BYS3" s="230"/>
      <c r="BYT3" s="230"/>
      <c r="BYU3" s="230"/>
      <c r="BYV3" s="230"/>
      <c r="BYW3" s="230"/>
      <c r="BYX3" s="230"/>
      <c r="BYY3" s="230"/>
      <c r="BYZ3" s="230"/>
      <c r="BZA3" s="230"/>
      <c r="BZB3" s="230"/>
      <c r="BZC3" s="230"/>
      <c r="BZD3" s="230"/>
      <c r="BZE3" s="230"/>
      <c r="BZF3" s="230"/>
      <c r="BZG3" s="230"/>
      <c r="BZH3" s="230"/>
      <c r="BZI3" s="230"/>
      <c r="BZJ3" s="230"/>
      <c r="BZK3" s="230"/>
      <c r="BZL3" s="230"/>
      <c r="BZM3" s="230"/>
      <c r="BZN3" s="230"/>
      <c r="BZO3" s="230"/>
      <c r="BZP3" s="230"/>
      <c r="BZQ3" s="230"/>
      <c r="BZR3" s="230"/>
      <c r="BZS3" s="230"/>
      <c r="BZT3" s="230"/>
      <c r="BZU3" s="230"/>
      <c r="BZV3" s="230"/>
      <c r="BZW3" s="230"/>
      <c r="BZX3" s="230"/>
      <c r="BZY3" s="230"/>
      <c r="BZZ3" s="230"/>
      <c r="CAA3" s="230"/>
      <c r="CAB3" s="230"/>
      <c r="CAC3" s="230"/>
      <c r="CAD3" s="230"/>
      <c r="CAE3" s="230"/>
      <c r="CAF3" s="230"/>
      <c r="CAG3" s="230"/>
      <c r="CAH3" s="230"/>
      <c r="CAI3" s="230"/>
      <c r="CAJ3" s="230"/>
      <c r="CAK3" s="230"/>
      <c r="CAL3" s="230"/>
      <c r="CAM3" s="230"/>
      <c r="CAN3" s="230"/>
      <c r="CAO3" s="230"/>
      <c r="CAP3" s="230"/>
      <c r="CAQ3" s="230"/>
      <c r="CAR3" s="230"/>
      <c r="CAS3" s="230"/>
      <c r="CAT3" s="230"/>
      <c r="CAU3" s="230"/>
      <c r="CAV3" s="230"/>
      <c r="CAW3" s="230"/>
      <c r="CAX3" s="230"/>
      <c r="CAY3" s="230"/>
      <c r="CAZ3" s="230"/>
      <c r="CBA3" s="230"/>
      <c r="CBB3" s="230"/>
      <c r="CBC3" s="230"/>
      <c r="CBD3" s="230"/>
      <c r="CBE3" s="230"/>
      <c r="CBF3" s="230"/>
      <c r="CBG3" s="230"/>
      <c r="CBH3" s="230"/>
      <c r="CBI3" s="230"/>
      <c r="CBJ3" s="230"/>
      <c r="CBK3" s="230"/>
      <c r="CBL3" s="230"/>
      <c r="CBM3" s="230"/>
      <c r="CBN3" s="230"/>
      <c r="CBO3" s="230"/>
      <c r="CBP3" s="230"/>
      <c r="CBQ3" s="230"/>
      <c r="CBR3" s="230"/>
      <c r="CBS3" s="230"/>
      <c r="CBT3" s="230"/>
      <c r="CBU3" s="230"/>
      <c r="CBV3" s="230"/>
      <c r="CBW3" s="230"/>
      <c r="CBX3" s="230"/>
      <c r="CBY3" s="230"/>
      <c r="CBZ3" s="230"/>
      <c r="CCA3" s="230"/>
      <c r="CCB3" s="230"/>
      <c r="CCC3" s="230"/>
      <c r="CCD3" s="230"/>
      <c r="CCE3" s="230"/>
      <c r="CCF3" s="230"/>
      <c r="CCG3" s="230"/>
      <c r="CCH3" s="230"/>
      <c r="CCI3" s="230"/>
      <c r="CCJ3" s="230"/>
      <c r="CCK3" s="230"/>
      <c r="CCL3" s="230"/>
      <c r="CCM3" s="230"/>
      <c r="CCN3" s="230"/>
      <c r="CCO3" s="230"/>
      <c r="CCP3" s="230"/>
      <c r="CCQ3" s="230"/>
      <c r="CCR3" s="230"/>
      <c r="CCS3" s="230"/>
      <c r="CCT3" s="230"/>
      <c r="CCU3" s="230"/>
      <c r="CCV3" s="230"/>
      <c r="CCW3" s="230"/>
      <c r="CCX3" s="230"/>
      <c r="CCY3" s="230"/>
      <c r="CCZ3" s="230"/>
      <c r="CDA3" s="230"/>
      <c r="CDB3" s="230"/>
      <c r="CDC3" s="230"/>
      <c r="CDD3" s="230"/>
      <c r="CDE3" s="230"/>
      <c r="CDF3" s="230"/>
      <c r="CDG3" s="230"/>
      <c r="CDH3" s="230"/>
      <c r="CDI3" s="230"/>
      <c r="CDJ3" s="230"/>
      <c r="CDK3" s="230"/>
      <c r="CDL3" s="230"/>
      <c r="CDM3" s="230"/>
      <c r="CDN3" s="230"/>
      <c r="CDO3" s="230"/>
      <c r="CDP3" s="230"/>
      <c r="CDQ3" s="230"/>
      <c r="CDR3" s="230"/>
      <c r="CDS3" s="230"/>
      <c r="CDT3" s="230"/>
      <c r="CDU3" s="230"/>
      <c r="CDV3" s="230"/>
      <c r="CDW3" s="230"/>
      <c r="CDX3" s="230"/>
      <c r="CDY3" s="230"/>
      <c r="CDZ3" s="230"/>
      <c r="CEA3" s="230"/>
      <c r="CEB3" s="230"/>
      <c r="CEC3" s="230"/>
      <c r="CED3" s="230"/>
      <c r="CEE3" s="230"/>
      <c r="CEF3" s="230"/>
      <c r="CEG3" s="230"/>
      <c r="CEH3" s="230"/>
      <c r="CEI3" s="230"/>
      <c r="CEJ3" s="230"/>
      <c r="CEK3" s="230"/>
      <c r="CEL3" s="230"/>
      <c r="CEM3" s="230"/>
      <c r="CEN3" s="230"/>
      <c r="CEO3" s="230"/>
      <c r="CEP3" s="230"/>
      <c r="CEQ3" s="230"/>
      <c r="CER3" s="230"/>
      <c r="CES3" s="230"/>
      <c r="CET3" s="230"/>
      <c r="CEU3" s="230"/>
      <c r="CEV3" s="230"/>
      <c r="CEW3" s="230"/>
      <c r="CEX3" s="230"/>
      <c r="CEY3" s="230"/>
      <c r="CEZ3" s="230"/>
      <c r="CFA3" s="230"/>
      <c r="CFB3" s="230"/>
      <c r="CFC3" s="230"/>
      <c r="CFD3" s="230"/>
      <c r="CFE3" s="230"/>
      <c r="CFF3" s="230"/>
      <c r="CFG3" s="230"/>
      <c r="CFH3" s="230"/>
      <c r="CFI3" s="230"/>
      <c r="CFJ3" s="230"/>
      <c r="CFK3" s="230"/>
      <c r="CFL3" s="230"/>
      <c r="CFM3" s="230"/>
      <c r="CFN3" s="230"/>
      <c r="CFO3" s="230"/>
      <c r="CFP3" s="230"/>
      <c r="CFQ3" s="230"/>
      <c r="CFR3" s="230"/>
      <c r="CFS3" s="230"/>
      <c r="CFT3" s="230"/>
      <c r="CFU3" s="230"/>
      <c r="CFV3" s="230"/>
      <c r="CFW3" s="230"/>
      <c r="CFX3" s="230"/>
      <c r="CFY3" s="230"/>
      <c r="CFZ3" s="230"/>
      <c r="CGA3" s="230"/>
      <c r="CGB3" s="230"/>
      <c r="CGC3" s="230"/>
      <c r="CGD3" s="230"/>
      <c r="CGE3" s="230"/>
      <c r="CGF3" s="230"/>
      <c r="CGG3" s="230"/>
      <c r="CGH3" s="230"/>
      <c r="CGI3" s="230"/>
      <c r="CGJ3" s="230"/>
      <c r="CGK3" s="230"/>
      <c r="CGL3" s="230"/>
      <c r="CGM3" s="230"/>
      <c r="CGN3" s="230"/>
      <c r="CGO3" s="230"/>
      <c r="CGP3" s="230"/>
      <c r="CGQ3" s="230"/>
      <c r="CGR3" s="230"/>
      <c r="CGS3" s="230"/>
      <c r="CGT3" s="230"/>
      <c r="CGU3" s="230"/>
      <c r="CGV3" s="230"/>
      <c r="CGW3" s="230"/>
      <c r="CGX3" s="230"/>
      <c r="CGY3" s="230"/>
      <c r="CGZ3" s="230"/>
      <c r="CHA3" s="230"/>
      <c r="CHB3" s="230"/>
      <c r="CHC3" s="230"/>
      <c r="CHD3" s="230"/>
      <c r="CHE3" s="230"/>
      <c r="CHF3" s="230"/>
      <c r="CHG3" s="230"/>
      <c r="CHH3" s="230"/>
      <c r="CHI3" s="230"/>
      <c r="CHJ3" s="230"/>
      <c r="CHK3" s="230"/>
      <c r="CHL3" s="230"/>
      <c r="CHM3" s="230"/>
      <c r="CHN3" s="230"/>
      <c r="CHO3" s="230"/>
      <c r="CHP3" s="230"/>
      <c r="CHQ3" s="230"/>
      <c r="CHR3" s="230"/>
      <c r="CHS3" s="230"/>
      <c r="CHT3" s="230"/>
      <c r="CHU3" s="230"/>
      <c r="CHV3" s="230"/>
      <c r="CHW3" s="230"/>
      <c r="CHX3" s="230"/>
      <c r="CHY3" s="230"/>
      <c r="CHZ3" s="230"/>
      <c r="CIA3" s="230"/>
      <c r="CIB3" s="230"/>
      <c r="CIC3" s="230"/>
      <c r="CID3" s="230"/>
      <c r="CIE3" s="230"/>
      <c r="CIF3" s="230"/>
      <c r="CIG3" s="230"/>
      <c r="CIH3" s="230"/>
      <c r="CII3" s="230"/>
      <c r="CIJ3" s="230"/>
      <c r="CIK3" s="230"/>
      <c r="CIL3" s="230"/>
      <c r="CIM3" s="230"/>
      <c r="CIN3" s="230"/>
      <c r="CIO3" s="230"/>
      <c r="CIP3" s="230"/>
      <c r="CIQ3" s="230"/>
      <c r="CIR3" s="230"/>
      <c r="CIS3" s="230"/>
      <c r="CIT3" s="230"/>
      <c r="CIU3" s="230"/>
      <c r="CIV3" s="230"/>
      <c r="CIW3" s="230"/>
      <c r="CIX3" s="230"/>
      <c r="CIY3" s="230"/>
      <c r="CIZ3" s="230"/>
      <c r="CJA3" s="230"/>
      <c r="CJB3" s="230"/>
      <c r="CJC3" s="230"/>
      <c r="CJD3" s="230"/>
      <c r="CJE3" s="230"/>
      <c r="CJF3" s="230"/>
      <c r="CJG3" s="230"/>
      <c r="CJH3" s="230"/>
      <c r="CJI3" s="230"/>
      <c r="CJJ3" s="230"/>
      <c r="CJK3" s="230"/>
      <c r="CJL3" s="230"/>
      <c r="CJM3" s="230"/>
      <c r="CJN3" s="230"/>
      <c r="CJO3" s="230"/>
      <c r="CJP3" s="230"/>
      <c r="CJQ3" s="230"/>
      <c r="CJR3" s="230"/>
      <c r="CJS3" s="230"/>
      <c r="CJT3" s="230"/>
      <c r="CJU3" s="230"/>
      <c r="CJV3" s="230"/>
      <c r="CJW3" s="230"/>
      <c r="CJX3" s="230"/>
      <c r="CJY3" s="230"/>
      <c r="CJZ3" s="230"/>
      <c r="CKA3" s="230"/>
      <c r="CKB3" s="230"/>
      <c r="CKC3" s="230"/>
      <c r="CKD3" s="230"/>
      <c r="CKE3" s="230"/>
      <c r="CKF3" s="230"/>
      <c r="CKG3" s="230"/>
      <c r="CKH3" s="230"/>
      <c r="CKI3" s="230"/>
      <c r="CKJ3" s="230"/>
      <c r="CKK3" s="230"/>
      <c r="CKL3" s="230"/>
      <c r="CKM3" s="230"/>
      <c r="CKN3" s="230"/>
      <c r="CKO3" s="230"/>
      <c r="CKP3" s="230"/>
      <c r="CKQ3" s="230"/>
      <c r="CKR3" s="230"/>
      <c r="CKS3" s="230"/>
      <c r="CKT3" s="230"/>
      <c r="CKU3" s="230"/>
      <c r="CKV3" s="230"/>
      <c r="CKW3" s="230"/>
      <c r="CKX3" s="230"/>
      <c r="CKY3" s="230"/>
      <c r="CKZ3" s="230"/>
      <c r="CLA3" s="230"/>
      <c r="CLB3" s="230"/>
      <c r="CLC3" s="230"/>
      <c r="CLD3" s="230"/>
      <c r="CLE3" s="230"/>
      <c r="CLF3" s="230"/>
      <c r="CLG3" s="230"/>
      <c r="CLH3" s="230"/>
      <c r="CLI3" s="230"/>
      <c r="CLJ3" s="230"/>
      <c r="CLK3" s="230"/>
      <c r="CLL3" s="230"/>
      <c r="CLM3" s="230"/>
      <c r="CLN3" s="230"/>
      <c r="CLO3" s="230"/>
      <c r="CLP3" s="230"/>
      <c r="CLQ3" s="230"/>
      <c r="CLR3" s="230"/>
      <c r="CLS3" s="230"/>
      <c r="CLT3" s="230"/>
      <c r="CLU3" s="230"/>
      <c r="CLV3" s="230"/>
      <c r="CLW3" s="230"/>
      <c r="CLX3" s="230"/>
      <c r="CLY3" s="230"/>
      <c r="CLZ3" s="230"/>
      <c r="CMA3" s="230"/>
      <c r="CMB3" s="230"/>
      <c r="CMC3" s="230"/>
      <c r="CMD3" s="230"/>
      <c r="CME3" s="230"/>
      <c r="CMF3" s="230"/>
      <c r="CMG3" s="230"/>
      <c r="CMH3" s="230"/>
      <c r="CMI3" s="230"/>
      <c r="CMJ3" s="230"/>
      <c r="CMK3" s="230"/>
      <c r="CML3" s="230"/>
      <c r="CMM3" s="230"/>
      <c r="CMN3" s="230"/>
      <c r="CMO3" s="230"/>
      <c r="CMP3" s="230"/>
      <c r="CMQ3" s="230"/>
      <c r="CMR3" s="230"/>
      <c r="CMS3" s="230"/>
      <c r="CMT3" s="230"/>
      <c r="CMU3" s="230"/>
      <c r="CMV3" s="230"/>
      <c r="CMW3" s="230"/>
      <c r="CMX3" s="230"/>
      <c r="CMY3" s="230"/>
      <c r="CMZ3" s="230"/>
      <c r="CNA3" s="230"/>
      <c r="CNB3" s="230"/>
      <c r="CNC3" s="230"/>
      <c r="CND3" s="230"/>
      <c r="CNE3" s="230"/>
      <c r="CNF3" s="230"/>
      <c r="CNG3" s="230"/>
      <c r="CNH3" s="230"/>
      <c r="CNI3" s="230"/>
      <c r="CNJ3" s="230"/>
      <c r="CNK3" s="230"/>
      <c r="CNL3" s="230"/>
      <c r="CNM3" s="230"/>
      <c r="CNN3" s="230"/>
      <c r="CNO3" s="230"/>
      <c r="CNP3" s="230"/>
      <c r="CNQ3" s="230"/>
      <c r="CNR3" s="230"/>
      <c r="CNS3" s="230"/>
      <c r="CNT3" s="230"/>
      <c r="CNU3" s="230"/>
      <c r="CNV3" s="230"/>
      <c r="CNW3" s="230"/>
      <c r="CNX3" s="230"/>
      <c r="CNY3" s="230"/>
      <c r="CNZ3" s="230"/>
      <c r="COA3" s="230"/>
      <c r="COB3" s="230"/>
      <c r="COC3" s="230"/>
      <c r="COD3" s="230"/>
      <c r="COE3" s="230"/>
      <c r="COF3" s="230"/>
      <c r="COG3" s="230"/>
      <c r="COH3" s="230"/>
      <c r="COI3" s="230"/>
      <c r="COJ3" s="230"/>
      <c r="COK3" s="230"/>
      <c r="COL3" s="230"/>
      <c r="COM3" s="230"/>
      <c r="CON3" s="230"/>
      <c r="COO3" s="230"/>
      <c r="COP3" s="230"/>
      <c r="COQ3" s="230"/>
      <c r="COR3" s="230"/>
      <c r="COS3" s="230"/>
      <c r="COT3" s="230"/>
      <c r="COU3" s="230"/>
      <c r="COV3" s="230"/>
      <c r="COW3" s="230"/>
      <c r="COX3" s="230"/>
      <c r="COY3" s="230"/>
      <c r="COZ3" s="230"/>
      <c r="CPA3" s="230"/>
      <c r="CPB3" s="230"/>
      <c r="CPC3" s="230"/>
      <c r="CPD3" s="230"/>
      <c r="CPE3" s="230"/>
      <c r="CPF3" s="230"/>
      <c r="CPG3" s="230"/>
      <c r="CPH3" s="230"/>
      <c r="CPI3" s="230"/>
      <c r="CPJ3" s="230"/>
      <c r="CPK3" s="230"/>
      <c r="CPL3" s="230"/>
      <c r="CPM3" s="230"/>
      <c r="CPN3" s="230"/>
      <c r="CPO3" s="230"/>
      <c r="CPP3" s="230"/>
      <c r="CPQ3" s="230"/>
      <c r="CPR3" s="230"/>
      <c r="CPS3" s="230"/>
      <c r="CPT3" s="230"/>
      <c r="CPU3" s="230"/>
      <c r="CPV3" s="230"/>
      <c r="CPW3" s="230"/>
      <c r="CPX3" s="230"/>
      <c r="CPY3" s="230"/>
      <c r="CPZ3" s="230"/>
      <c r="CQA3" s="230"/>
      <c r="CQB3" s="230"/>
      <c r="CQC3" s="230"/>
      <c r="CQD3" s="230"/>
      <c r="CQE3" s="230"/>
      <c r="CQF3" s="230"/>
      <c r="CQG3" s="230"/>
      <c r="CQH3" s="230"/>
      <c r="CQI3" s="230"/>
      <c r="CQJ3" s="230"/>
      <c r="CQK3" s="230"/>
      <c r="CQL3" s="230"/>
      <c r="CQM3" s="230"/>
      <c r="CQN3" s="230"/>
      <c r="CQO3" s="230"/>
      <c r="CQP3" s="230"/>
      <c r="CQQ3" s="230"/>
      <c r="CQR3" s="230"/>
      <c r="CQS3" s="230"/>
      <c r="CQT3" s="230"/>
      <c r="CQU3" s="230"/>
      <c r="CQV3" s="230"/>
      <c r="CQW3" s="230"/>
      <c r="CQX3" s="230"/>
      <c r="CQY3" s="230"/>
      <c r="CQZ3" s="230"/>
      <c r="CRA3" s="230"/>
      <c r="CRB3" s="230"/>
      <c r="CRC3" s="230"/>
      <c r="CRD3" s="230"/>
      <c r="CRE3" s="230"/>
      <c r="CRF3" s="230"/>
      <c r="CRG3" s="230"/>
      <c r="CRH3" s="230"/>
      <c r="CRI3" s="230"/>
      <c r="CRJ3" s="230"/>
      <c r="CRK3" s="230"/>
      <c r="CRL3" s="230"/>
      <c r="CRM3" s="230"/>
      <c r="CRN3" s="230"/>
      <c r="CRO3" s="230"/>
      <c r="CRP3" s="230"/>
      <c r="CRQ3" s="230"/>
      <c r="CRR3" s="230"/>
      <c r="CRS3" s="230"/>
      <c r="CRT3" s="230"/>
      <c r="CRU3" s="230"/>
      <c r="CRV3" s="230"/>
      <c r="CRW3" s="230"/>
      <c r="CRX3" s="230"/>
      <c r="CRY3" s="230"/>
      <c r="CRZ3" s="230"/>
      <c r="CSA3" s="230"/>
      <c r="CSB3" s="230"/>
      <c r="CSC3" s="230"/>
      <c r="CSD3" s="230"/>
      <c r="CSE3" s="230"/>
      <c r="CSF3" s="230"/>
      <c r="CSG3" s="230"/>
      <c r="CSH3" s="230"/>
      <c r="CSI3" s="230"/>
      <c r="CSJ3" s="230"/>
      <c r="CSK3" s="230"/>
      <c r="CSL3" s="230"/>
      <c r="CSM3" s="230"/>
      <c r="CSN3" s="230"/>
      <c r="CSO3" s="230"/>
      <c r="CSP3" s="230"/>
      <c r="CSQ3" s="230"/>
      <c r="CSR3" s="230"/>
      <c r="CSS3" s="230"/>
      <c r="CST3" s="230"/>
      <c r="CSU3" s="230"/>
      <c r="CSV3" s="230"/>
      <c r="CSW3" s="230"/>
      <c r="CSX3" s="230"/>
      <c r="CSY3" s="230"/>
      <c r="CSZ3" s="230"/>
      <c r="CTA3" s="230"/>
      <c r="CTB3" s="230"/>
      <c r="CTC3" s="230"/>
      <c r="CTD3" s="230"/>
      <c r="CTE3" s="230"/>
      <c r="CTF3" s="230"/>
      <c r="CTG3" s="230"/>
      <c r="CTH3" s="230"/>
      <c r="CTI3" s="230"/>
      <c r="CTJ3" s="230"/>
      <c r="CTK3" s="230"/>
      <c r="CTL3" s="230"/>
      <c r="CTM3" s="230"/>
      <c r="CTN3" s="230"/>
      <c r="CTO3" s="230"/>
      <c r="CTP3" s="230"/>
      <c r="CTQ3" s="230"/>
      <c r="CTR3" s="230"/>
      <c r="CTS3" s="230"/>
      <c r="CTT3" s="230"/>
      <c r="CTU3" s="230"/>
      <c r="CTV3" s="230"/>
      <c r="CTW3" s="230"/>
      <c r="CTX3" s="230"/>
      <c r="CTY3" s="230"/>
      <c r="CTZ3" s="230"/>
      <c r="CUA3" s="230"/>
      <c r="CUB3" s="230"/>
      <c r="CUC3" s="230"/>
      <c r="CUD3" s="230"/>
      <c r="CUE3" s="230"/>
      <c r="CUF3" s="230"/>
      <c r="CUG3" s="230"/>
      <c r="CUH3" s="230"/>
      <c r="CUI3" s="230"/>
      <c r="CUJ3" s="230"/>
      <c r="CUK3" s="230"/>
      <c r="CUL3" s="230"/>
      <c r="CUM3" s="230"/>
      <c r="CUN3" s="230"/>
      <c r="CUO3" s="230"/>
      <c r="CUP3" s="230"/>
      <c r="CUQ3" s="230"/>
      <c r="CUR3" s="230"/>
      <c r="CUS3" s="230"/>
      <c r="CUT3" s="230"/>
      <c r="CUU3" s="230"/>
      <c r="CUV3" s="230"/>
      <c r="CUW3" s="230"/>
      <c r="CUX3" s="230"/>
      <c r="CUY3" s="230"/>
      <c r="CUZ3" s="230"/>
      <c r="CVA3" s="230"/>
      <c r="CVB3" s="230"/>
      <c r="CVC3" s="230"/>
      <c r="CVD3" s="230"/>
      <c r="CVE3" s="230"/>
      <c r="CVF3" s="230"/>
      <c r="CVG3" s="230"/>
      <c r="CVH3" s="230"/>
      <c r="CVI3" s="230"/>
      <c r="CVJ3" s="230"/>
      <c r="CVK3" s="230"/>
      <c r="CVL3" s="230"/>
      <c r="CVM3" s="230"/>
      <c r="CVN3" s="230"/>
      <c r="CVO3" s="230"/>
      <c r="CVP3" s="230"/>
      <c r="CVQ3" s="230"/>
      <c r="CVR3" s="230"/>
      <c r="CVS3" s="230"/>
      <c r="CVT3" s="230"/>
      <c r="CVU3" s="230"/>
      <c r="CVV3" s="230"/>
      <c r="CVW3" s="230"/>
      <c r="CVX3" s="230"/>
      <c r="CVY3" s="230"/>
      <c r="CVZ3" s="230"/>
      <c r="CWA3" s="230"/>
      <c r="CWB3" s="230"/>
      <c r="CWC3" s="230"/>
      <c r="CWD3" s="230"/>
      <c r="CWE3" s="230"/>
      <c r="CWF3" s="230"/>
      <c r="CWG3" s="230"/>
      <c r="CWH3" s="230"/>
      <c r="CWI3" s="230"/>
      <c r="CWJ3" s="230"/>
      <c r="CWK3" s="230"/>
      <c r="CWL3" s="230"/>
      <c r="CWM3" s="230"/>
      <c r="CWN3" s="230"/>
      <c r="CWO3" s="230"/>
      <c r="CWP3" s="230"/>
      <c r="CWQ3" s="230"/>
      <c r="CWR3" s="230"/>
      <c r="CWS3" s="230"/>
      <c r="CWT3" s="230"/>
      <c r="CWU3" s="230"/>
      <c r="CWV3" s="230"/>
      <c r="CWW3" s="230"/>
      <c r="CWX3" s="230"/>
      <c r="CWY3" s="230"/>
      <c r="CWZ3" s="230"/>
      <c r="CXA3" s="230"/>
      <c r="CXB3" s="230"/>
      <c r="CXC3" s="230"/>
      <c r="CXD3" s="230"/>
      <c r="CXE3" s="230"/>
      <c r="CXF3" s="230"/>
      <c r="CXG3" s="230"/>
      <c r="CXH3" s="230"/>
      <c r="CXI3" s="230"/>
      <c r="CXJ3" s="230"/>
      <c r="CXK3" s="230"/>
      <c r="CXL3" s="230"/>
      <c r="CXM3" s="230"/>
      <c r="CXN3" s="230"/>
      <c r="CXO3" s="230"/>
      <c r="CXP3" s="230"/>
      <c r="CXQ3" s="230"/>
      <c r="CXR3" s="230"/>
      <c r="CXS3" s="230"/>
      <c r="CXT3" s="230"/>
      <c r="CXU3" s="230"/>
      <c r="CXV3" s="230"/>
      <c r="CXW3" s="230"/>
      <c r="CXX3" s="230"/>
      <c r="CXY3" s="230"/>
      <c r="CXZ3" s="230"/>
      <c r="CYA3" s="230"/>
      <c r="CYB3" s="230"/>
      <c r="CYC3" s="230"/>
      <c r="CYD3" s="230"/>
      <c r="CYE3" s="230"/>
      <c r="CYF3" s="230"/>
      <c r="CYG3" s="230"/>
      <c r="CYH3" s="230"/>
      <c r="CYI3" s="230"/>
      <c r="CYJ3" s="230"/>
      <c r="CYK3" s="230"/>
      <c r="CYL3" s="230"/>
      <c r="CYM3" s="230"/>
      <c r="CYN3" s="230"/>
      <c r="CYO3" s="230"/>
      <c r="CYP3" s="230"/>
      <c r="CYQ3" s="230"/>
      <c r="CYR3" s="230"/>
      <c r="CYS3" s="230"/>
      <c r="CYT3" s="230"/>
      <c r="CYU3" s="230"/>
      <c r="CYV3" s="230"/>
      <c r="CYW3" s="230"/>
      <c r="CYX3" s="230"/>
      <c r="CYY3" s="230"/>
      <c r="CYZ3" s="230"/>
      <c r="CZA3" s="230"/>
      <c r="CZB3" s="230"/>
      <c r="CZC3" s="230"/>
      <c r="CZD3" s="230"/>
      <c r="CZE3" s="230"/>
      <c r="CZF3" s="230"/>
      <c r="CZG3" s="230"/>
      <c r="CZH3" s="230"/>
      <c r="CZI3" s="230"/>
      <c r="CZJ3" s="230"/>
      <c r="CZK3" s="230"/>
      <c r="CZL3" s="230"/>
      <c r="CZM3" s="230"/>
      <c r="CZN3" s="230"/>
      <c r="CZO3" s="230"/>
      <c r="CZP3" s="230"/>
      <c r="CZQ3" s="230"/>
      <c r="CZR3" s="230"/>
      <c r="CZS3" s="230"/>
      <c r="CZT3" s="230"/>
      <c r="CZU3" s="230"/>
      <c r="CZV3" s="230"/>
      <c r="CZW3" s="230"/>
      <c r="CZX3" s="230"/>
      <c r="CZY3" s="230"/>
      <c r="CZZ3" s="230"/>
      <c r="DAA3" s="230"/>
      <c r="DAB3" s="230"/>
      <c r="DAC3" s="230"/>
      <c r="DAD3" s="230"/>
      <c r="DAE3" s="230"/>
      <c r="DAF3" s="230"/>
      <c r="DAG3" s="230"/>
      <c r="DAH3" s="230"/>
      <c r="DAI3" s="230"/>
      <c r="DAJ3" s="230"/>
      <c r="DAK3" s="230"/>
      <c r="DAL3" s="230"/>
      <c r="DAM3" s="230"/>
      <c r="DAN3" s="230"/>
      <c r="DAO3" s="230"/>
      <c r="DAP3" s="230"/>
      <c r="DAQ3" s="230"/>
      <c r="DAR3" s="230"/>
      <c r="DAS3" s="230"/>
      <c r="DAT3" s="230"/>
      <c r="DAU3" s="230"/>
      <c r="DAV3" s="230"/>
      <c r="DAW3" s="230"/>
      <c r="DAX3" s="230"/>
      <c r="DAY3" s="230"/>
      <c r="DAZ3" s="230"/>
      <c r="DBA3" s="230"/>
      <c r="DBB3" s="230"/>
      <c r="DBC3" s="230"/>
      <c r="DBD3" s="230"/>
      <c r="DBE3" s="230"/>
      <c r="DBF3" s="230"/>
      <c r="DBG3" s="230"/>
      <c r="DBH3" s="230"/>
      <c r="DBI3" s="230"/>
      <c r="DBJ3" s="230"/>
      <c r="DBK3" s="230"/>
      <c r="DBL3" s="230"/>
      <c r="DBM3" s="230"/>
      <c r="DBN3" s="230"/>
      <c r="DBO3" s="230"/>
      <c r="DBP3" s="230"/>
      <c r="DBQ3" s="230"/>
      <c r="DBR3" s="230"/>
      <c r="DBS3" s="230"/>
      <c r="DBT3" s="230"/>
      <c r="DBU3" s="230"/>
      <c r="DBV3" s="230"/>
      <c r="DBW3" s="230"/>
      <c r="DBX3" s="230"/>
      <c r="DBY3" s="230"/>
      <c r="DBZ3" s="230"/>
      <c r="DCA3" s="230"/>
      <c r="DCB3" s="230"/>
      <c r="DCC3" s="230"/>
      <c r="DCD3" s="230"/>
      <c r="DCE3" s="230"/>
      <c r="DCF3" s="230"/>
      <c r="DCG3" s="230"/>
      <c r="DCH3" s="230"/>
      <c r="DCI3" s="230"/>
      <c r="DCJ3" s="230"/>
      <c r="DCK3" s="230"/>
      <c r="DCL3" s="230"/>
      <c r="DCM3" s="230"/>
      <c r="DCN3" s="230"/>
      <c r="DCO3" s="230"/>
      <c r="DCP3" s="230"/>
      <c r="DCQ3" s="230"/>
      <c r="DCR3" s="230"/>
      <c r="DCS3" s="230"/>
      <c r="DCT3" s="230"/>
      <c r="DCU3" s="230"/>
      <c r="DCV3" s="230"/>
      <c r="DCW3" s="230"/>
      <c r="DCX3" s="230"/>
      <c r="DCY3" s="230"/>
      <c r="DCZ3" s="230"/>
      <c r="DDA3" s="230"/>
      <c r="DDB3" s="230"/>
      <c r="DDC3" s="230"/>
      <c r="DDD3" s="230"/>
      <c r="DDE3" s="230"/>
      <c r="DDF3" s="230"/>
      <c r="DDG3" s="230"/>
      <c r="DDH3" s="230"/>
      <c r="DDI3" s="230"/>
      <c r="DDJ3" s="230"/>
      <c r="DDK3" s="230"/>
      <c r="DDL3" s="230"/>
      <c r="DDM3" s="230"/>
      <c r="DDN3" s="230"/>
      <c r="DDO3" s="230"/>
      <c r="DDP3" s="230"/>
      <c r="DDQ3" s="230"/>
      <c r="DDR3" s="230"/>
      <c r="DDS3" s="230"/>
      <c r="DDT3" s="230"/>
      <c r="DDU3" s="230"/>
      <c r="DDV3" s="230"/>
      <c r="DDW3" s="230"/>
      <c r="DDX3" s="230"/>
      <c r="DDY3" s="230"/>
      <c r="DDZ3" s="230"/>
      <c r="DEA3" s="230"/>
      <c r="DEB3" s="230"/>
      <c r="DEC3" s="230"/>
      <c r="DED3" s="230"/>
      <c r="DEE3" s="230"/>
      <c r="DEF3" s="230"/>
      <c r="DEG3" s="230"/>
      <c r="DEH3" s="230"/>
      <c r="DEI3" s="230"/>
      <c r="DEJ3" s="230"/>
      <c r="DEK3" s="230"/>
      <c r="DEL3" s="230"/>
      <c r="DEM3" s="230"/>
      <c r="DEN3" s="230"/>
      <c r="DEO3" s="230"/>
      <c r="DEP3" s="230"/>
      <c r="DEQ3" s="230"/>
      <c r="DER3" s="230"/>
      <c r="DES3" s="230"/>
      <c r="DET3" s="230"/>
      <c r="DEU3" s="230"/>
      <c r="DEV3" s="230"/>
      <c r="DEW3" s="230"/>
      <c r="DEX3" s="230"/>
      <c r="DEY3" s="230"/>
      <c r="DEZ3" s="230"/>
      <c r="DFA3" s="230"/>
      <c r="DFB3" s="230"/>
      <c r="DFC3" s="230"/>
      <c r="DFD3" s="230"/>
      <c r="DFE3" s="230"/>
      <c r="DFF3" s="230"/>
      <c r="DFG3" s="230"/>
      <c r="DFH3" s="230"/>
      <c r="DFI3" s="230"/>
      <c r="DFJ3" s="230"/>
      <c r="DFK3" s="230"/>
      <c r="DFL3" s="230"/>
      <c r="DFM3" s="230"/>
      <c r="DFN3" s="230"/>
      <c r="DFO3" s="230"/>
      <c r="DFP3" s="230"/>
      <c r="DFQ3" s="230"/>
      <c r="DFR3" s="230"/>
      <c r="DFS3" s="230"/>
      <c r="DFT3" s="230"/>
      <c r="DFU3" s="230"/>
      <c r="DFV3" s="230"/>
      <c r="DFW3" s="230"/>
      <c r="DFX3" s="230"/>
      <c r="DFY3" s="230"/>
      <c r="DFZ3" s="230"/>
      <c r="DGA3" s="230"/>
      <c r="DGB3" s="230"/>
      <c r="DGC3" s="230"/>
      <c r="DGD3" s="230"/>
      <c r="DGE3" s="230"/>
      <c r="DGF3" s="230"/>
      <c r="DGG3" s="230"/>
      <c r="DGH3" s="230"/>
      <c r="DGI3" s="230"/>
      <c r="DGJ3" s="230"/>
      <c r="DGK3" s="230"/>
      <c r="DGL3" s="230"/>
      <c r="DGM3" s="230"/>
      <c r="DGN3" s="230"/>
      <c r="DGO3" s="230"/>
      <c r="DGP3" s="230"/>
      <c r="DGQ3" s="230"/>
      <c r="DGR3" s="230"/>
      <c r="DGS3" s="230"/>
      <c r="DGT3" s="230"/>
      <c r="DGU3" s="230"/>
      <c r="DGV3" s="230"/>
      <c r="DGW3" s="230"/>
      <c r="DGX3" s="230"/>
      <c r="DGY3" s="230"/>
      <c r="DGZ3" s="230"/>
      <c r="DHA3" s="230"/>
      <c r="DHB3" s="230"/>
      <c r="DHC3" s="230"/>
      <c r="DHD3" s="230"/>
      <c r="DHE3" s="230"/>
      <c r="DHF3" s="230"/>
      <c r="DHG3" s="230"/>
      <c r="DHH3" s="230"/>
      <c r="DHI3" s="230"/>
      <c r="DHJ3" s="230"/>
      <c r="DHK3" s="230"/>
      <c r="DHL3" s="230"/>
      <c r="DHM3" s="230"/>
      <c r="DHN3" s="230"/>
      <c r="DHO3" s="230"/>
      <c r="DHP3" s="230"/>
      <c r="DHQ3" s="230"/>
      <c r="DHR3" s="230"/>
      <c r="DHS3" s="230"/>
      <c r="DHT3" s="230"/>
      <c r="DHU3" s="230"/>
      <c r="DHV3" s="230"/>
      <c r="DHW3" s="230"/>
      <c r="DHX3" s="230"/>
      <c r="DHY3" s="230"/>
      <c r="DHZ3" s="230"/>
      <c r="DIA3" s="230"/>
      <c r="DIB3" s="230"/>
      <c r="DIC3" s="230"/>
      <c r="DID3" s="230"/>
      <c r="DIE3" s="230"/>
      <c r="DIF3" s="230"/>
      <c r="DIG3" s="230"/>
      <c r="DIH3" s="230"/>
      <c r="DII3" s="230"/>
      <c r="DIJ3" s="230"/>
      <c r="DIK3" s="230"/>
      <c r="DIL3" s="230"/>
      <c r="DIM3" s="230"/>
      <c r="DIN3" s="230"/>
      <c r="DIO3" s="230"/>
      <c r="DIP3" s="230"/>
      <c r="DIQ3" s="230"/>
      <c r="DIR3" s="230"/>
      <c r="DIS3" s="230"/>
      <c r="DIT3" s="230"/>
      <c r="DIU3" s="230"/>
      <c r="DIV3" s="230"/>
      <c r="DIW3" s="230"/>
      <c r="DIX3" s="230"/>
      <c r="DIY3" s="230"/>
      <c r="DIZ3" s="230"/>
      <c r="DJA3" s="230"/>
      <c r="DJB3" s="230"/>
      <c r="DJC3" s="230"/>
      <c r="DJD3" s="230"/>
      <c r="DJE3" s="230"/>
      <c r="DJF3" s="230"/>
      <c r="DJG3" s="230"/>
      <c r="DJH3" s="230"/>
      <c r="DJI3" s="230"/>
      <c r="DJJ3" s="230"/>
      <c r="DJK3" s="230"/>
      <c r="DJL3" s="230"/>
      <c r="DJM3" s="230"/>
      <c r="DJN3" s="230"/>
      <c r="DJO3" s="230"/>
      <c r="DJP3" s="230"/>
      <c r="DJQ3" s="230"/>
      <c r="DJR3" s="230"/>
      <c r="DJS3" s="230"/>
      <c r="DJT3" s="230"/>
      <c r="DJU3" s="230"/>
      <c r="DJV3" s="230"/>
      <c r="DJW3" s="230"/>
      <c r="DJX3" s="230"/>
      <c r="DJY3" s="230"/>
      <c r="DJZ3" s="230"/>
      <c r="DKA3" s="230"/>
      <c r="DKB3" s="230"/>
      <c r="DKC3" s="230"/>
      <c r="DKD3" s="230"/>
      <c r="DKE3" s="230"/>
      <c r="DKF3" s="230"/>
      <c r="DKG3" s="230"/>
      <c r="DKH3" s="230"/>
      <c r="DKI3" s="230"/>
      <c r="DKJ3" s="230"/>
      <c r="DKK3" s="230"/>
      <c r="DKL3" s="230"/>
      <c r="DKM3" s="230"/>
      <c r="DKN3" s="230"/>
      <c r="DKO3" s="230"/>
      <c r="DKP3" s="230"/>
      <c r="DKQ3" s="230"/>
      <c r="DKR3" s="230"/>
      <c r="DKS3" s="230"/>
      <c r="DKT3" s="230"/>
      <c r="DKU3" s="230"/>
      <c r="DKV3" s="230"/>
      <c r="DKW3" s="230"/>
      <c r="DKX3" s="230"/>
      <c r="DKY3" s="230"/>
      <c r="DKZ3" s="230"/>
      <c r="DLA3" s="230"/>
      <c r="DLB3" s="230"/>
      <c r="DLC3" s="230"/>
      <c r="DLD3" s="230"/>
      <c r="DLE3" s="230"/>
      <c r="DLF3" s="230"/>
      <c r="DLG3" s="230"/>
      <c r="DLH3" s="230"/>
      <c r="DLI3" s="230"/>
      <c r="DLJ3" s="230"/>
      <c r="DLK3" s="230"/>
      <c r="DLL3" s="230"/>
      <c r="DLM3" s="230"/>
      <c r="DLN3" s="230"/>
      <c r="DLO3" s="230"/>
      <c r="DLP3" s="230"/>
      <c r="DLQ3" s="230"/>
      <c r="DLR3" s="230"/>
      <c r="DLS3" s="230"/>
      <c r="DLT3" s="230"/>
      <c r="DLU3" s="230"/>
      <c r="DLV3" s="230"/>
      <c r="DLW3" s="230"/>
      <c r="DLX3" s="230"/>
      <c r="DLY3" s="230"/>
      <c r="DLZ3" s="230"/>
      <c r="DMA3" s="230"/>
      <c r="DMB3" s="230"/>
      <c r="DMC3" s="230"/>
      <c r="DMD3" s="230"/>
      <c r="DME3" s="230"/>
      <c r="DMF3" s="230"/>
      <c r="DMG3" s="230"/>
      <c r="DMH3" s="230"/>
      <c r="DMI3" s="230"/>
      <c r="DMJ3" s="230"/>
      <c r="DMK3" s="230"/>
      <c r="DML3" s="230"/>
      <c r="DMM3" s="230"/>
      <c r="DMN3" s="230"/>
      <c r="DMO3" s="230"/>
      <c r="DMP3" s="230"/>
      <c r="DMQ3" s="230"/>
      <c r="DMR3" s="230"/>
      <c r="DMS3" s="230"/>
      <c r="DMT3" s="230"/>
      <c r="DMU3" s="230"/>
      <c r="DMV3" s="230"/>
      <c r="DMW3" s="230"/>
      <c r="DMX3" s="230"/>
      <c r="DMY3" s="230"/>
      <c r="DMZ3" s="230"/>
      <c r="DNA3" s="230"/>
      <c r="DNB3" s="230"/>
      <c r="DNC3" s="230"/>
      <c r="DND3" s="230"/>
      <c r="DNE3" s="230"/>
      <c r="DNF3" s="230"/>
      <c r="DNG3" s="230"/>
      <c r="DNH3" s="230"/>
      <c r="DNI3" s="230"/>
      <c r="DNJ3" s="230"/>
      <c r="DNK3" s="230"/>
      <c r="DNL3" s="230"/>
      <c r="DNM3" s="230"/>
      <c r="DNN3" s="230"/>
      <c r="DNO3" s="230"/>
      <c r="DNP3" s="230"/>
      <c r="DNQ3" s="230"/>
      <c r="DNR3" s="230"/>
      <c r="DNS3" s="230"/>
      <c r="DNT3" s="230"/>
      <c r="DNU3" s="230"/>
      <c r="DNV3" s="230"/>
      <c r="DNW3" s="230"/>
      <c r="DNX3" s="230"/>
      <c r="DNY3" s="230"/>
      <c r="DNZ3" s="230"/>
      <c r="DOA3" s="230"/>
      <c r="DOB3" s="230"/>
      <c r="DOC3" s="230"/>
      <c r="DOD3" s="230"/>
      <c r="DOE3" s="230"/>
      <c r="DOF3" s="230"/>
      <c r="DOG3" s="230"/>
      <c r="DOH3" s="230"/>
      <c r="DOI3" s="230"/>
      <c r="DOJ3" s="230"/>
      <c r="DOK3" s="230"/>
      <c r="DOL3" s="230"/>
      <c r="DOM3" s="230"/>
      <c r="DON3" s="230"/>
      <c r="DOO3" s="230"/>
      <c r="DOP3" s="230"/>
      <c r="DOQ3" s="230"/>
      <c r="DOR3" s="230"/>
      <c r="DOS3" s="230"/>
      <c r="DOT3" s="230"/>
      <c r="DOU3" s="230"/>
      <c r="DOV3" s="230"/>
      <c r="DOW3" s="230"/>
      <c r="DOX3" s="230"/>
      <c r="DOY3" s="230"/>
      <c r="DOZ3" s="230"/>
      <c r="DPA3" s="230"/>
      <c r="DPB3" s="230"/>
      <c r="DPC3" s="230"/>
      <c r="DPD3" s="230"/>
      <c r="DPE3" s="230"/>
      <c r="DPF3" s="230"/>
      <c r="DPG3" s="230"/>
      <c r="DPH3" s="230"/>
      <c r="DPI3" s="230"/>
      <c r="DPJ3" s="230"/>
      <c r="DPK3" s="230"/>
      <c r="DPL3" s="230"/>
      <c r="DPM3" s="230"/>
      <c r="DPN3" s="230"/>
      <c r="DPO3" s="230"/>
      <c r="DPP3" s="230"/>
      <c r="DPQ3" s="230"/>
      <c r="DPR3" s="230"/>
      <c r="DPS3" s="230"/>
      <c r="DPT3" s="230"/>
      <c r="DPU3" s="230"/>
      <c r="DPV3" s="230"/>
      <c r="DPW3" s="230"/>
      <c r="DPX3" s="230"/>
      <c r="DPY3" s="230"/>
      <c r="DPZ3" s="230"/>
      <c r="DQA3" s="230"/>
      <c r="DQB3" s="230"/>
      <c r="DQC3" s="230"/>
      <c r="DQD3" s="230"/>
      <c r="DQE3" s="230"/>
      <c r="DQF3" s="230"/>
      <c r="DQG3" s="230"/>
      <c r="DQH3" s="230"/>
      <c r="DQI3" s="230"/>
      <c r="DQJ3" s="230"/>
      <c r="DQK3" s="230"/>
      <c r="DQL3" s="230"/>
      <c r="DQM3" s="230"/>
      <c r="DQN3" s="230"/>
      <c r="DQO3" s="230"/>
      <c r="DQP3" s="230"/>
      <c r="DQQ3" s="230"/>
      <c r="DQR3" s="230"/>
      <c r="DQS3" s="230"/>
      <c r="DQT3" s="230"/>
      <c r="DQU3" s="230"/>
      <c r="DQV3" s="230"/>
      <c r="DQW3" s="230"/>
      <c r="DQX3" s="230"/>
      <c r="DQY3" s="230"/>
      <c r="DQZ3" s="230"/>
      <c r="DRA3" s="230"/>
      <c r="DRB3" s="230"/>
      <c r="DRC3" s="230"/>
      <c r="DRD3" s="230"/>
      <c r="DRE3" s="230"/>
      <c r="DRF3" s="230"/>
      <c r="DRG3" s="230"/>
      <c r="DRH3" s="230"/>
      <c r="DRI3" s="230"/>
      <c r="DRJ3" s="230"/>
      <c r="DRK3" s="230"/>
      <c r="DRL3" s="230"/>
      <c r="DRM3" s="230"/>
      <c r="DRN3" s="230"/>
      <c r="DRO3" s="230"/>
      <c r="DRP3" s="230"/>
      <c r="DRQ3" s="230"/>
      <c r="DRR3" s="230"/>
      <c r="DRS3" s="230"/>
      <c r="DRT3" s="230"/>
      <c r="DRU3" s="230"/>
      <c r="DRV3" s="230"/>
      <c r="DRW3" s="230"/>
      <c r="DRX3" s="230"/>
      <c r="DRY3" s="230"/>
      <c r="DRZ3" s="230"/>
      <c r="DSA3" s="230"/>
      <c r="DSB3" s="230"/>
      <c r="DSC3" s="230"/>
      <c r="DSD3" s="230"/>
      <c r="DSE3" s="230"/>
      <c r="DSF3" s="230"/>
      <c r="DSG3" s="230"/>
      <c r="DSH3" s="230"/>
      <c r="DSI3" s="230"/>
      <c r="DSJ3" s="230"/>
      <c r="DSK3" s="230"/>
      <c r="DSL3" s="230"/>
      <c r="DSM3" s="230"/>
      <c r="DSN3" s="230"/>
      <c r="DSO3" s="230"/>
      <c r="DSP3" s="230"/>
      <c r="DSQ3" s="230"/>
      <c r="DSR3" s="230"/>
      <c r="DSS3" s="230"/>
      <c r="DST3" s="230"/>
      <c r="DSU3" s="230"/>
      <c r="DSV3" s="230"/>
      <c r="DSW3" s="230"/>
      <c r="DSX3" s="230"/>
      <c r="DSY3" s="230"/>
      <c r="DSZ3" s="230"/>
      <c r="DTA3" s="230"/>
      <c r="DTB3" s="230"/>
      <c r="DTC3" s="230"/>
      <c r="DTD3" s="230"/>
      <c r="DTE3" s="230"/>
      <c r="DTF3" s="230"/>
      <c r="DTG3" s="230"/>
      <c r="DTH3" s="230"/>
      <c r="DTI3" s="230"/>
      <c r="DTJ3" s="230"/>
      <c r="DTK3" s="230"/>
      <c r="DTL3" s="230"/>
      <c r="DTM3" s="230"/>
      <c r="DTN3" s="230"/>
      <c r="DTO3" s="230"/>
      <c r="DTP3" s="230"/>
      <c r="DTQ3" s="230"/>
      <c r="DTR3" s="230"/>
      <c r="DTS3" s="230"/>
      <c r="DTT3" s="230"/>
      <c r="DTU3" s="230"/>
      <c r="DTV3" s="230"/>
      <c r="DTW3" s="230"/>
      <c r="DTX3" s="230"/>
      <c r="DTY3" s="230"/>
      <c r="DTZ3" s="230"/>
      <c r="DUA3" s="230"/>
      <c r="DUB3" s="230"/>
      <c r="DUC3" s="230"/>
      <c r="DUD3" s="230"/>
      <c r="DUE3" s="230"/>
      <c r="DUF3" s="230"/>
      <c r="DUG3" s="230"/>
      <c r="DUH3" s="230"/>
      <c r="DUI3" s="230"/>
      <c r="DUJ3" s="230"/>
      <c r="DUK3" s="230"/>
      <c r="DUL3" s="230"/>
      <c r="DUM3" s="230"/>
      <c r="DUN3" s="230"/>
      <c r="DUO3" s="230"/>
      <c r="DUP3" s="230"/>
      <c r="DUQ3" s="230"/>
      <c r="DUR3" s="230"/>
      <c r="DUS3" s="230"/>
      <c r="DUT3" s="230"/>
      <c r="DUU3" s="230"/>
      <c r="DUV3" s="230"/>
      <c r="DUW3" s="230"/>
      <c r="DUX3" s="230"/>
      <c r="DUY3" s="230"/>
      <c r="DUZ3" s="230"/>
      <c r="DVA3" s="230"/>
      <c r="DVB3" s="230"/>
      <c r="DVC3" s="230"/>
      <c r="DVD3" s="230"/>
      <c r="DVE3" s="230"/>
      <c r="DVF3" s="230"/>
      <c r="DVG3" s="230"/>
      <c r="DVH3" s="230"/>
      <c r="DVI3" s="230"/>
      <c r="DVJ3" s="230"/>
      <c r="DVK3" s="230"/>
      <c r="DVL3" s="230"/>
      <c r="DVM3" s="230"/>
      <c r="DVN3" s="230"/>
      <c r="DVO3" s="230"/>
      <c r="DVP3" s="230"/>
      <c r="DVQ3" s="230"/>
      <c r="DVR3" s="230"/>
      <c r="DVS3" s="230"/>
      <c r="DVT3" s="230"/>
      <c r="DVU3" s="230"/>
      <c r="DVV3" s="230"/>
      <c r="DVW3" s="230"/>
      <c r="DVX3" s="230"/>
      <c r="DVY3" s="230"/>
      <c r="DVZ3" s="230"/>
      <c r="DWA3" s="230"/>
      <c r="DWB3" s="230"/>
      <c r="DWC3" s="230"/>
      <c r="DWD3" s="230"/>
      <c r="DWE3" s="230"/>
      <c r="DWF3" s="230"/>
      <c r="DWG3" s="230"/>
      <c r="DWH3" s="230"/>
      <c r="DWI3" s="230"/>
      <c r="DWJ3" s="230"/>
      <c r="DWK3" s="230"/>
      <c r="DWL3" s="230"/>
      <c r="DWM3" s="230"/>
      <c r="DWN3" s="230"/>
      <c r="DWO3" s="230"/>
      <c r="DWP3" s="230"/>
      <c r="DWQ3" s="230"/>
      <c r="DWR3" s="230"/>
      <c r="DWS3" s="230"/>
      <c r="DWT3" s="230"/>
      <c r="DWU3" s="230"/>
      <c r="DWV3" s="230"/>
      <c r="DWW3" s="230"/>
      <c r="DWX3" s="230"/>
      <c r="DWY3" s="230"/>
      <c r="DWZ3" s="230"/>
      <c r="DXA3" s="230"/>
      <c r="DXB3" s="230"/>
      <c r="DXC3" s="230"/>
      <c r="DXD3" s="230"/>
      <c r="DXE3" s="230"/>
      <c r="DXF3" s="230"/>
      <c r="DXG3" s="230"/>
      <c r="DXH3" s="230"/>
      <c r="DXI3" s="230"/>
      <c r="DXJ3" s="230"/>
      <c r="DXK3" s="230"/>
      <c r="DXL3" s="230"/>
      <c r="DXM3" s="230"/>
      <c r="DXN3" s="230"/>
      <c r="DXO3" s="230"/>
      <c r="DXP3" s="230"/>
      <c r="DXQ3" s="230"/>
      <c r="DXR3" s="230"/>
      <c r="DXS3" s="230"/>
      <c r="DXT3" s="230"/>
      <c r="DXU3" s="230"/>
      <c r="DXV3" s="230"/>
      <c r="DXW3" s="230"/>
      <c r="DXX3" s="230"/>
      <c r="DXY3" s="230"/>
      <c r="DXZ3" s="230"/>
      <c r="DYA3" s="230"/>
      <c r="DYB3" s="230"/>
      <c r="DYC3" s="230"/>
      <c r="DYD3" s="230"/>
      <c r="DYE3" s="230"/>
      <c r="DYF3" s="230"/>
      <c r="DYG3" s="230"/>
      <c r="DYH3" s="230"/>
      <c r="DYI3" s="230"/>
      <c r="DYJ3" s="230"/>
      <c r="DYK3" s="230"/>
      <c r="DYL3" s="230"/>
      <c r="DYM3" s="230"/>
      <c r="DYN3" s="230"/>
      <c r="DYO3" s="230"/>
      <c r="DYP3" s="230"/>
      <c r="DYQ3" s="230"/>
      <c r="DYR3" s="230"/>
      <c r="DYS3" s="230"/>
      <c r="DYT3" s="230"/>
      <c r="DYU3" s="230"/>
      <c r="DYV3" s="230"/>
      <c r="DYW3" s="230"/>
      <c r="DYX3" s="230"/>
      <c r="DYY3" s="230"/>
      <c r="DYZ3" s="230"/>
      <c r="DZA3" s="230"/>
      <c r="DZB3" s="230"/>
      <c r="DZC3" s="230"/>
      <c r="DZD3" s="230"/>
      <c r="DZE3" s="230"/>
      <c r="DZF3" s="230"/>
      <c r="DZG3" s="230"/>
      <c r="DZH3" s="230"/>
      <c r="DZI3" s="230"/>
      <c r="DZJ3" s="230"/>
      <c r="DZK3" s="230"/>
      <c r="DZL3" s="230"/>
      <c r="DZM3" s="230"/>
      <c r="DZN3" s="230"/>
      <c r="DZO3" s="230"/>
      <c r="DZP3" s="230"/>
      <c r="DZQ3" s="230"/>
      <c r="DZR3" s="230"/>
      <c r="DZS3" s="230"/>
      <c r="DZT3" s="230"/>
      <c r="DZU3" s="230"/>
      <c r="DZV3" s="230"/>
      <c r="DZW3" s="230"/>
      <c r="DZX3" s="230"/>
      <c r="DZY3" s="230"/>
      <c r="DZZ3" s="230"/>
      <c r="EAA3" s="230"/>
      <c r="EAB3" s="230"/>
      <c r="EAC3" s="230"/>
      <c r="EAD3" s="230"/>
      <c r="EAE3" s="230"/>
      <c r="EAF3" s="230"/>
      <c r="EAG3" s="230"/>
      <c r="EAH3" s="230"/>
      <c r="EAI3" s="230"/>
      <c r="EAJ3" s="230"/>
      <c r="EAK3" s="230"/>
      <c r="EAL3" s="230"/>
      <c r="EAM3" s="230"/>
      <c r="EAN3" s="230"/>
      <c r="EAO3" s="230"/>
      <c r="EAP3" s="230"/>
      <c r="EAQ3" s="230"/>
      <c r="EAR3" s="230"/>
      <c r="EAS3" s="230"/>
      <c r="EAT3" s="230"/>
      <c r="EAU3" s="230"/>
      <c r="EAV3" s="230"/>
      <c r="EAW3" s="230"/>
      <c r="EAX3" s="230"/>
      <c r="EAY3" s="230"/>
      <c r="EAZ3" s="230"/>
      <c r="EBA3" s="230"/>
      <c r="EBB3" s="230"/>
      <c r="EBC3" s="230"/>
      <c r="EBD3" s="230"/>
      <c r="EBE3" s="230"/>
      <c r="EBF3" s="230"/>
      <c r="EBG3" s="230"/>
      <c r="EBH3" s="230"/>
      <c r="EBI3" s="230"/>
      <c r="EBJ3" s="230"/>
      <c r="EBK3" s="230"/>
      <c r="EBL3" s="230"/>
      <c r="EBM3" s="230"/>
      <c r="EBN3" s="230"/>
      <c r="EBO3" s="230"/>
      <c r="EBP3" s="230"/>
      <c r="EBQ3" s="230"/>
      <c r="EBR3" s="230"/>
      <c r="EBS3" s="230"/>
      <c r="EBT3" s="230"/>
      <c r="EBU3" s="230"/>
      <c r="EBV3" s="230"/>
      <c r="EBW3" s="230"/>
      <c r="EBX3" s="230"/>
      <c r="EBY3" s="230"/>
      <c r="EBZ3" s="230"/>
      <c r="ECA3" s="230"/>
      <c r="ECB3" s="230"/>
      <c r="ECC3" s="230"/>
      <c r="ECD3" s="230"/>
      <c r="ECE3" s="230"/>
      <c r="ECF3" s="230"/>
      <c r="ECG3" s="230"/>
      <c r="ECH3" s="230"/>
      <c r="ECI3" s="230"/>
      <c r="ECJ3" s="230"/>
      <c r="ECK3" s="230"/>
      <c r="ECL3" s="230"/>
      <c r="ECM3" s="230"/>
      <c r="ECN3" s="230"/>
      <c r="ECO3" s="230"/>
      <c r="ECP3" s="230"/>
      <c r="ECQ3" s="230"/>
      <c r="ECR3" s="230"/>
      <c r="ECS3" s="230"/>
      <c r="ECT3" s="230"/>
      <c r="ECU3" s="230"/>
      <c r="ECV3" s="230"/>
      <c r="ECW3" s="230"/>
      <c r="ECX3" s="230"/>
      <c r="ECY3" s="230"/>
      <c r="ECZ3" s="230"/>
      <c r="EDA3" s="230"/>
      <c r="EDB3" s="230"/>
      <c r="EDC3" s="230"/>
      <c r="EDD3" s="230"/>
      <c r="EDE3" s="230"/>
      <c r="EDF3" s="230"/>
      <c r="EDG3" s="230"/>
      <c r="EDH3" s="230"/>
      <c r="EDI3" s="230"/>
      <c r="EDJ3" s="230"/>
      <c r="EDK3" s="230"/>
      <c r="EDL3" s="230"/>
      <c r="EDM3" s="230"/>
      <c r="EDN3" s="230"/>
      <c r="EDO3" s="230"/>
      <c r="EDP3" s="230"/>
      <c r="EDQ3" s="230"/>
      <c r="EDR3" s="230"/>
      <c r="EDS3" s="230"/>
      <c r="EDT3" s="230"/>
      <c r="EDU3" s="230"/>
      <c r="EDV3" s="230"/>
      <c r="EDW3" s="230"/>
      <c r="EDX3" s="230"/>
      <c r="EDY3" s="230"/>
      <c r="EDZ3" s="230"/>
      <c r="EEA3" s="230"/>
      <c r="EEB3" s="230"/>
      <c r="EEC3" s="230"/>
      <c r="EED3" s="230"/>
      <c r="EEE3" s="230"/>
      <c r="EEF3" s="230"/>
      <c r="EEG3" s="230"/>
      <c r="EEH3" s="230"/>
      <c r="EEI3" s="230"/>
      <c r="EEJ3" s="230"/>
      <c r="EEK3" s="230"/>
      <c r="EEL3" s="230"/>
      <c r="EEM3" s="230"/>
      <c r="EEN3" s="230"/>
      <c r="EEO3" s="230"/>
      <c r="EEP3" s="230"/>
      <c r="EEQ3" s="230"/>
      <c r="EER3" s="230"/>
      <c r="EES3" s="230"/>
      <c r="EET3" s="230"/>
      <c r="EEU3" s="230"/>
      <c r="EEV3" s="230"/>
      <c r="EEW3" s="230"/>
      <c r="EEX3" s="230"/>
      <c r="EEY3" s="230"/>
      <c r="EEZ3" s="230"/>
      <c r="EFA3" s="230"/>
      <c r="EFB3" s="230"/>
      <c r="EFC3" s="230"/>
      <c r="EFD3" s="230"/>
      <c r="EFE3" s="230"/>
      <c r="EFF3" s="230"/>
      <c r="EFG3" s="230"/>
      <c r="EFH3" s="230"/>
      <c r="EFI3" s="230"/>
      <c r="EFJ3" s="230"/>
      <c r="EFK3" s="230"/>
      <c r="EFL3" s="230"/>
      <c r="EFM3" s="230"/>
      <c r="EFN3" s="230"/>
      <c r="EFO3" s="230"/>
      <c r="EFP3" s="230"/>
      <c r="EFQ3" s="230"/>
      <c r="EFR3" s="230"/>
      <c r="EFS3" s="230"/>
      <c r="EFT3" s="230"/>
      <c r="EFU3" s="230"/>
      <c r="EFV3" s="230"/>
      <c r="EFW3" s="230"/>
      <c r="EFX3" s="230"/>
      <c r="EFY3" s="230"/>
      <c r="EFZ3" s="230"/>
      <c r="EGA3" s="230"/>
      <c r="EGB3" s="230"/>
      <c r="EGC3" s="230"/>
      <c r="EGD3" s="230"/>
      <c r="EGE3" s="230"/>
      <c r="EGF3" s="230"/>
      <c r="EGG3" s="230"/>
      <c r="EGH3" s="230"/>
      <c r="EGI3" s="230"/>
      <c r="EGJ3" s="230"/>
      <c r="EGK3" s="230"/>
      <c r="EGL3" s="230"/>
      <c r="EGM3" s="230"/>
      <c r="EGN3" s="230"/>
      <c r="EGO3" s="230"/>
      <c r="EGP3" s="230"/>
      <c r="EGQ3" s="230"/>
      <c r="EGR3" s="230"/>
      <c r="EGS3" s="230"/>
      <c r="EGT3" s="230"/>
      <c r="EGU3" s="230"/>
      <c r="EGV3" s="230"/>
      <c r="EGW3" s="230"/>
      <c r="EGX3" s="230"/>
      <c r="EGY3" s="230"/>
      <c r="EGZ3" s="230"/>
      <c r="EHA3" s="230"/>
      <c r="EHB3" s="230"/>
      <c r="EHC3" s="230"/>
      <c r="EHD3" s="230"/>
      <c r="EHE3" s="230"/>
      <c r="EHF3" s="230"/>
      <c r="EHG3" s="230"/>
      <c r="EHH3" s="230"/>
      <c r="EHI3" s="230"/>
      <c r="EHJ3" s="230"/>
      <c r="EHK3" s="230"/>
      <c r="EHL3" s="230"/>
      <c r="EHM3" s="230"/>
      <c r="EHN3" s="230"/>
      <c r="EHO3" s="230"/>
      <c r="EHP3" s="230"/>
      <c r="EHQ3" s="230"/>
      <c r="EHR3" s="230"/>
      <c r="EHS3" s="230"/>
      <c r="EHT3" s="230"/>
      <c r="EHU3" s="230"/>
      <c r="EHV3" s="230"/>
      <c r="EHW3" s="230"/>
      <c r="EHX3" s="230"/>
      <c r="EHY3" s="230"/>
      <c r="EHZ3" s="230"/>
      <c r="EIA3" s="230"/>
      <c r="EIB3" s="230"/>
      <c r="EIC3" s="230"/>
      <c r="EID3" s="230"/>
      <c r="EIE3" s="230"/>
      <c r="EIF3" s="230"/>
      <c r="EIG3" s="230"/>
      <c r="EIH3" s="230"/>
      <c r="EII3" s="230"/>
      <c r="EIJ3" s="230"/>
      <c r="EIK3" s="230"/>
      <c r="EIL3" s="230"/>
      <c r="EIM3" s="230"/>
      <c r="EIN3" s="230"/>
      <c r="EIO3" s="230"/>
      <c r="EIP3" s="230"/>
      <c r="EIQ3" s="230"/>
      <c r="EIR3" s="230"/>
      <c r="EIS3" s="230"/>
      <c r="EIT3" s="230"/>
      <c r="EIU3" s="230"/>
      <c r="EIV3" s="230"/>
      <c r="EIW3" s="230"/>
      <c r="EIX3" s="230"/>
      <c r="EIY3" s="230"/>
      <c r="EIZ3" s="230"/>
      <c r="EJA3" s="230"/>
      <c r="EJB3" s="230"/>
      <c r="EJC3" s="230"/>
      <c r="EJD3" s="230"/>
      <c r="EJE3" s="230"/>
      <c r="EJF3" s="230"/>
      <c r="EJG3" s="230"/>
      <c r="EJH3" s="230"/>
      <c r="EJI3" s="230"/>
      <c r="EJJ3" s="230"/>
      <c r="EJK3" s="230"/>
      <c r="EJL3" s="230"/>
      <c r="EJM3" s="230"/>
      <c r="EJN3" s="230"/>
      <c r="EJO3" s="230"/>
      <c r="EJP3" s="230"/>
      <c r="EJQ3" s="230"/>
      <c r="EJR3" s="230"/>
      <c r="EJS3" s="230"/>
      <c r="EJT3" s="230"/>
      <c r="EJU3" s="230"/>
      <c r="EJV3" s="230"/>
      <c r="EJW3" s="230"/>
      <c r="EJX3" s="230"/>
      <c r="EJY3" s="230"/>
      <c r="EJZ3" s="230"/>
      <c r="EKA3" s="230"/>
      <c r="EKB3" s="230"/>
      <c r="EKC3" s="230"/>
      <c r="EKD3" s="230"/>
      <c r="EKE3" s="230"/>
      <c r="EKF3" s="230"/>
      <c r="EKG3" s="230"/>
      <c r="EKH3" s="230"/>
      <c r="EKI3" s="230"/>
      <c r="EKJ3" s="230"/>
      <c r="EKK3" s="230"/>
      <c r="EKL3" s="230"/>
      <c r="EKM3" s="230"/>
      <c r="EKN3" s="230"/>
      <c r="EKO3" s="230"/>
      <c r="EKP3" s="230"/>
      <c r="EKQ3" s="230"/>
      <c r="EKR3" s="230"/>
      <c r="EKS3" s="230"/>
      <c r="EKT3" s="230"/>
      <c r="EKU3" s="230"/>
      <c r="EKV3" s="230"/>
      <c r="EKW3" s="230"/>
      <c r="EKX3" s="230"/>
      <c r="EKY3" s="230"/>
      <c r="EKZ3" s="230"/>
      <c r="ELA3" s="230"/>
      <c r="ELB3" s="230"/>
      <c r="ELC3" s="230"/>
      <c r="ELD3" s="230"/>
      <c r="ELE3" s="230"/>
      <c r="ELF3" s="230"/>
      <c r="ELG3" s="230"/>
      <c r="ELH3" s="230"/>
      <c r="ELI3" s="230"/>
      <c r="ELJ3" s="230"/>
      <c r="ELK3" s="230"/>
      <c r="ELL3" s="230"/>
      <c r="ELM3" s="230"/>
      <c r="ELN3" s="230"/>
      <c r="ELO3" s="230"/>
      <c r="ELP3" s="230"/>
      <c r="ELQ3" s="230"/>
      <c r="ELR3" s="230"/>
      <c r="ELS3" s="230"/>
      <c r="ELT3" s="230"/>
      <c r="ELU3" s="230"/>
      <c r="ELV3" s="230"/>
      <c r="ELW3" s="230"/>
      <c r="ELX3" s="230"/>
      <c r="ELY3" s="230"/>
      <c r="ELZ3" s="230"/>
      <c r="EMA3" s="230"/>
      <c r="EMB3" s="230"/>
      <c r="EMC3" s="230"/>
      <c r="EMD3" s="230"/>
      <c r="EME3" s="230"/>
      <c r="EMF3" s="230"/>
      <c r="EMG3" s="230"/>
      <c r="EMH3" s="230"/>
      <c r="EMI3" s="230"/>
      <c r="EMJ3" s="230"/>
      <c r="EMK3" s="230"/>
      <c r="EML3" s="230"/>
      <c r="EMM3" s="230"/>
      <c r="EMN3" s="230"/>
      <c r="EMO3" s="230"/>
      <c r="EMP3" s="230"/>
      <c r="EMQ3" s="230"/>
      <c r="EMR3" s="230"/>
      <c r="EMS3" s="230"/>
      <c r="EMT3" s="230"/>
      <c r="EMU3" s="230"/>
      <c r="EMV3" s="230"/>
      <c r="EMW3" s="230"/>
      <c r="EMX3" s="230"/>
      <c r="EMY3" s="230"/>
      <c r="EMZ3" s="230"/>
      <c r="ENA3" s="230"/>
      <c r="ENB3" s="230"/>
      <c r="ENC3" s="230"/>
      <c r="END3" s="230"/>
      <c r="ENE3" s="230"/>
      <c r="ENF3" s="230"/>
      <c r="ENG3" s="230"/>
      <c r="ENH3" s="230"/>
      <c r="ENI3" s="230"/>
      <c r="ENJ3" s="230"/>
      <c r="ENK3" s="230"/>
      <c r="ENL3" s="230"/>
      <c r="ENM3" s="230"/>
      <c r="ENN3" s="230"/>
      <c r="ENO3" s="230"/>
      <c r="ENP3" s="230"/>
      <c r="ENQ3" s="230"/>
      <c r="ENR3" s="230"/>
      <c r="ENS3" s="230"/>
      <c r="ENT3" s="230"/>
      <c r="ENU3" s="230"/>
      <c r="ENV3" s="230"/>
      <c r="ENW3" s="230"/>
      <c r="ENX3" s="230"/>
      <c r="ENY3" s="230"/>
      <c r="ENZ3" s="230"/>
      <c r="EOA3" s="230"/>
      <c r="EOB3" s="230"/>
      <c r="EOC3" s="230"/>
      <c r="EOD3" s="230"/>
      <c r="EOE3" s="230"/>
      <c r="EOF3" s="230"/>
      <c r="EOG3" s="230"/>
      <c r="EOH3" s="230"/>
      <c r="EOI3" s="230"/>
      <c r="EOJ3" s="230"/>
      <c r="EOK3" s="230"/>
      <c r="EOL3" s="230"/>
      <c r="EOM3" s="230"/>
      <c r="EON3" s="230"/>
      <c r="EOO3" s="230"/>
      <c r="EOP3" s="230"/>
      <c r="EOQ3" s="230"/>
      <c r="EOR3" s="230"/>
      <c r="EOS3" s="230"/>
      <c r="EOT3" s="230"/>
      <c r="EOU3" s="230"/>
      <c r="EOV3" s="230"/>
      <c r="EOW3" s="230"/>
      <c r="EOX3" s="230"/>
      <c r="EOY3" s="230"/>
      <c r="EOZ3" s="230"/>
      <c r="EPA3" s="230"/>
      <c r="EPB3" s="230"/>
      <c r="EPC3" s="230"/>
      <c r="EPD3" s="230"/>
      <c r="EPE3" s="230"/>
      <c r="EPF3" s="230"/>
      <c r="EPG3" s="230"/>
      <c r="EPH3" s="230"/>
      <c r="EPI3" s="230"/>
      <c r="EPJ3" s="230"/>
      <c r="EPK3" s="230"/>
      <c r="EPL3" s="230"/>
      <c r="EPM3" s="230"/>
      <c r="EPN3" s="230"/>
      <c r="EPO3" s="230"/>
      <c r="EPP3" s="230"/>
      <c r="EPQ3" s="230"/>
      <c r="EPR3" s="230"/>
      <c r="EPS3" s="230"/>
      <c r="EPT3" s="230"/>
      <c r="EPU3" s="230"/>
      <c r="EPV3" s="230"/>
      <c r="EPW3" s="230"/>
      <c r="EPX3" s="230"/>
      <c r="EPY3" s="230"/>
      <c r="EPZ3" s="230"/>
      <c r="EQA3" s="230"/>
      <c r="EQB3" s="230"/>
      <c r="EQC3" s="230"/>
      <c r="EQD3" s="230"/>
      <c r="EQE3" s="230"/>
      <c r="EQF3" s="230"/>
      <c r="EQG3" s="230"/>
      <c r="EQH3" s="230"/>
      <c r="EQI3" s="230"/>
      <c r="EQJ3" s="230"/>
      <c r="EQK3" s="230"/>
      <c r="EQL3" s="230"/>
      <c r="EQM3" s="230"/>
      <c r="EQN3" s="230"/>
      <c r="EQO3" s="230"/>
      <c r="EQP3" s="230"/>
      <c r="EQQ3" s="230"/>
      <c r="EQR3" s="230"/>
      <c r="EQS3" s="230"/>
      <c r="EQT3" s="230"/>
      <c r="EQU3" s="230"/>
      <c r="EQV3" s="230"/>
      <c r="EQW3" s="230"/>
      <c r="EQX3" s="230"/>
      <c r="EQY3" s="230"/>
      <c r="EQZ3" s="230"/>
      <c r="ERA3" s="230"/>
      <c r="ERB3" s="230"/>
      <c r="ERC3" s="230"/>
      <c r="ERD3" s="230"/>
      <c r="ERE3" s="230"/>
      <c r="ERF3" s="230"/>
      <c r="ERG3" s="230"/>
      <c r="ERH3" s="230"/>
      <c r="ERI3" s="230"/>
      <c r="ERJ3" s="230"/>
      <c r="ERK3" s="230"/>
      <c r="ERL3" s="230"/>
      <c r="ERM3" s="230"/>
      <c r="ERN3" s="230"/>
      <c r="ERO3" s="230"/>
      <c r="ERP3" s="230"/>
      <c r="ERQ3" s="230"/>
      <c r="ERR3" s="230"/>
      <c r="ERS3" s="230"/>
      <c r="ERT3" s="230"/>
      <c r="ERU3" s="230"/>
      <c r="ERV3" s="230"/>
      <c r="ERW3" s="230"/>
      <c r="ERX3" s="230"/>
      <c r="ERY3" s="230"/>
      <c r="ERZ3" s="230"/>
      <c r="ESA3" s="230"/>
      <c r="ESB3" s="230"/>
      <c r="ESC3" s="230"/>
      <c r="ESD3" s="230"/>
      <c r="ESE3" s="230"/>
      <c r="ESF3" s="230"/>
      <c r="ESG3" s="230"/>
      <c r="ESH3" s="230"/>
      <c r="ESI3" s="230"/>
      <c r="ESJ3" s="230"/>
      <c r="ESK3" s="230"/>
      <c r="ESL3" s="230"/>
      <c r="ESM3" s="230"/>
      <c r="ESN3" s="230"/>
      <c r="ESO3" s="230"/>
      <c r="ESP3" s="230"/>
      <c r="ESQ3" s="230"/>
      <c r="ESR3" s="230"/>
      <c r="ESS3" s="230"/>
      <c r="EST3" s="230"/>
      <c r="ESU3" s="230"/>
      <c r="ESV3" s="230"/>
      <c r="ESW3" s="230"/>
      <c r="ESX3" s="230"/>
      <c r="ESY3" s="230"/>
      <c r="ESZ3" s="230"/>
      <c r="ETA3" s="230"/>
      <c r="ETB3" s="230"/>
      <c r="ETC3" s="230"/>
      <c r="ETD3" s="230"/>
      <c r="ETE3" s="230"/>
      <c r="ETF3" s="230"/>
      <c r="ETG3" s="230"/>
      <c r="ETH3" s="230"/>
      <c r="ETI3" s="230"/>
      <c r="ETJ3" s="230"/>
      <c r="ETK3" s="230"/>
      <c r="ETL3" s="230"/>
      <c r="ETM3" s="230"/>
      <c r="ETN3" s="230"/>
      <c r="ETO3" s="230"/>
      <c r="ETP3" s="230"/>
      <c r="ETQ3" s="230"/>
      <c r="ETR3" s="230"/>
      <c r="ETS3" s="230"/>
      <c r="ETT3" s="230"/>
      <c r="ETU3" s="230"/>
      <c r="ETV3" s="230"/>
      <c r="ETW3" s="230"/>
      <c r="ETX3" s="230"/>
      <c r="ETY3" s="230"/>
      <c r="ETZ3" s="230"/>
      <c r="EUA3" s="230"/>
      <c r="EUB3" s="230"/>
      <c r="EUC3" s="230"/>
      <c r="EUD3" s="230"/>
      <c r="EUE3" s="230"/>
      <c r="EUF3" s="230"/>
      <c r="EUG3" s="230"/>
      <c r="EUH3" s="230"/>
      <c r="EUI3" s="230"/>
      <c r="EUJ3" s="230"/>
      <c r="EUK3" s="230"/>
      <c r="EUL3" s="230"/>
      <c r="EUM3" s="230"/>
      <c r="EUN3" s="230"/>
      <c r="EUO3" s="230"/>
      <c r="EUP3" s="230"/>
      <c r="EUQ3" s="230"/>
      <c r="EUR3" s="230"/>
      <c r="EUS3" s="230"/>
      <c r="EUT3" s="230"/>
      <c r="EUU3" s="230"/>
      <c r="EUV3" s="230"/>
      <c r="EUW3" s="230"/>
      <c r="EUX3" s="230"/>
      <c r="EUY3" s="230"/>
      <c r="EUZ3" s="230"/>
      <c r="EVA3" s="230"/>
      <c r="EVB3" s="230"/>
      <c r="EVC3" s="230"/>
      <c r="EVD3" s="230"/>
      <c r="EVE3" s="230"/>
      <c r="EVF3" s="230"/>
      <c r="EVG3" s="230"/>
      <c r="EVH3" s="230"/>
      <c r="EVI3" s="230"/>
      <c r="EVJ3" s="230"/>
      <c r="EVK3" s="230"/>
      <c r="EVL3" s="230"/>
      <c r="EVM3" s="230"/>
      <c r="EVN3" s="230"/>
      <c r="EVO3" s="230"/>
      <c r="EVP3" s="230"/>
      <c r="EVQ3" s="230"/>
      <c r="EVR3" s="230"/>
      <c r="EVS3" s="230"/>
      <c r="EVT3" s="230"/>
      <c r="EVU3" s="230"/>
      <c r="EVV3" s="230"/>
      <c r="EVW3" s="230"/>
      <c r="EVX3" s="230"/>
      <c r="EVY3" s="230"/>
      <c r="EVZ3" s="230"/>
      <c r="EWA3" s="230"/>
      <c r="EWB3" s="230"/>
      <c r="EWC3" s="230"/>
      <c r="EWD3" s="230"/>
      <c r="EWE3" s="230"/>
      <c r="EWF3" s="230"/>
      <c r="EWG3" s="230"/>
      <c r="EWH3" s="230"/>
      <c r="EWI3" s="230"/>
      <c r="EWJ3" s="230"/>
      <c r="EWK3" s="230"/>
      <c r="EWL3" s="230"/>
      <c r="EWM3" s="230"/>
      <c r="EWN3" s="230"/>
      <c r="EWO3" s="230"/>
      <c r="EWP3" s="230"/>
      <c r="EWQ3" s="230"/>
      <c r="EWR3" s="230"/>
      <c r="EWS3" s="230"/>
      <c r="EWT3" s="230"/>
      <c r="EWU3" s="230"/>
      <c r="EWV3" s="230"/>
      <c r="EWW3" s="230"/>
      <c r="EWX3" s="230"/>
      <c r="EWY3" s="230"/>
      <c r="EWZ3" s="230"/>
      <c r="EXA3" s="230"/>
      <c r="EXB3" s="230"/>
      <c r="EXC3" s="230"/>
      <c r="EXD3" s="230"/>
      <c r="EXE3" s="230"/>
      <c r="EXF3" s="230"/>
      <c r="EXG3" s="230"/>
      <c r="EXH3" s="230"/>
      <c r="EXI3" s="230"/>
      <c r="EXJ3" s="230"/>
      <c r="EXK3" s="230"/>
      <c r="EXL3" s="230"/>
      <c r="EXM3" s="230"/>
      <c r="EXN3" s="230"/>
      <c r="EXO3" s="230"/>
      <c r="EXP3" s="230"/>
      <c r="EXQ3" s="230"/>
      <c r="EXR3" s="230"/>
      <c r="EXS3" s="230"/>
      <c r="EXT3" s="230"/>
      <c r="EXU3" s="230"/>
      <c r="EXV3" s="230"/>
      <c r="EXW3" s="230"/>
      <c r="EXX3" s="230"/>
      <c r="EXY3" s="230"/>
      <c r="EXZ3" s="230"/>
      <c r="EYA3" s="230"/>
      <c r="EYB3" s="230"/>
      <c r="EYC3" s="230"/>
      <c r="EYD3" s="230"/>
      <c r="EYE3" s="230"/>
      <c r="EYF3" s="230"/>
      <c r="EYG3" s="230"/>
      <c r="EYH3" s="230"/>
      <c r="EYI3" s="230"/>
      <c r="EYJ3" s="230"/>
      <c r="EYK3" s="230"/>
      <c r="EYL3" s="230"/>
      <c r="EYM3" s="230"/>
      <c r="EYN3" s="230"/>
      <c r="EYO3" s="230"/>
      <c r="EYP3" s="230"/>
      <c r="EYQ3" s="230"/>
      <c r="EYR3" s="230"/>
      <c r="EYS3" s="230"/>
      <c r="EYT3" s="230"/>
      <c r="EYU3" s="230"/>
      <c r="EYV3" s="230"/>
      <c r="EYW3" s="230"/>
      <c r="EYX3" s="230"/>
      <c r="EYY3" s="230"/>
      <c r="EYZ3" s="230"/>
      <c r="EZA3" s="230"/>
      <c r="EZB3" s="230"/>
      <c r="EZC3" s="230"/>
      <c r="EZD3" s="230"/>
      <c r="EZE3" s="230"/>
      <c r="EZF3" s="230"/>
      <c r="EZG3" s="230"/>
      <c r="EZH3" s="230"/>
      <c r="EZI3" s="230"/>
      <c r="EZJ3" s="230"/>
      <c r="EZK3" s="230"/>
      <c r="EZL3" s="230"/>
      <c r="EZM3" s="230"/>
      <c r="EZN3" s="230"/>
      <c r="EZO3" s="230"/>
      <c r="EZP3" s="230"/>
      <c r="EZQ3" s="230"/>
      <c r="EZR3" s="230"/>
      <c r="EZS3" s="230"/>
      <c r="EZT3" s="230"/>
      <c r="EZU3" s="230"/>
      <c r="EZV3" s="230"/>
      <c r="EZW3" s="230"/>
      <c r="EZX3" s="230"/>
      <c r="EZY3" s="230"/>
      <c r="EZZ3" s="230"/>
      <c r="FAA3" s="230"/>
      <c r="FAB3" s="230"/>
      <c r="FAC3" s="230"/>
      <c r="FAD3" s="230"/>
      <c r="FAE3" s="230"/>
      <c r="FAF3" s="230"/>
      <c r="FAG3" s="230"/>
      <c r="FAH3" s="230"/>
      <c r="FAI3" s="230"/>
      <c r="FAJ3" s="230"/>
      <c r="FAK3" s="230"/>
      <c r="FAL3" s="230"/>
      <c r="FAM3" s="230"/>
      <c r="FAN3" s="230"/>
      <c r="FAO3" s="230"/>
      <c r="FAP3" s="230"/>
      <c r="FAQ3" s="230"/>
      <c r="FAR3" s="230"/>
      <c r="FAS3" s="230"/>
      <c r="FAT3" s="230"/>
      <c r="FAU3" s="230"/>
      <c r="FAV3" s="230"/>
      <c r="FAW3" s="230"/>
      <c r="FAX3" s="230"/>
      <c r="FAY3" s="230"/>
      <c r="FAZ3" s="230"/>
      <c r="FBA3" s="230"/>
      <c r="FBB3" s="230"/>
      <c r="FBC3" s="230"/>
      <c r="FBD3" s="230"/>
      <c r="FBE3" s="230"/>
      <c r="FBF3" s="230"/>
      <c r="FBG3" s="230"/>
      <c r="FBH3" s="230"/>
      <c r="FBI3" s="230"/>
      <c r="FBJ3" s="230"/>
      <c r="FBK3" s="230"/>
      <c r="FBL3" s="230"/>
      <c r="FBM3" s="230"/>
      <c r="FBN3" s="230"/>
      <c r="FBO3" s="230"/>
      <c r="FBP3" s="230"/>
      <c r="FBQ3" s="230"/>
      <c r="FBR3" s="230"/>
      <c r="FBS3" s="230"/>
      <c r="FBT3" s="230"/>
      <c r="FBU3" s="230"/>
      <c r="FBV3" s="230"/>
      <c r="FBW3" s="230"/>
      <c r="FBX3" s="230"/>
      <c r="FBY3" s="230"/>
      <c r="FBZ3" s="230"/>
      <c r="FCA3" s="230"/>
      <c r="FCB3" s="230"/>
      <c r="FCC3" s="230"/>
      <c r="FCD3" s="230"/>
      <c r="FCE3" s="230"/>
      <c r="FCF3" s="230"/>
      <c r="FCG3" s="230"/>
      <c r="FCH3" s="230"/>
      <c r="FCI3" s="230"/>
      <c r="FCJ3" s="230"/>
      <c r="FCK3" s="230"/>
      <c r="FCL3" s="230"/>
      <c r="FCM3" s="230"/>
      <c r="FCN3" s="230"/>
      <c r="FCO3" s="230"/>
      <c r="FCP3" s="230"/>
      <c r="FCQ3" s="230"/>
      <c r="FCR3" s="230"/>
      <c r="FCS3" s="230"/>
      <c r="FCT3" s="230"/>
      <c r="FCU3" s="230"/>
      <c r="FCV3" s="230"/>
      <c r="FCW3" s="230"/>
      <c r="FCX3" s="230"/>
      <c r="FCY3" s="230"/>
      <c r="FCZ3" s="230"/>
      <c r="FDA3" s="230"/>
      <c r="FDB3" s="230"/>
      <c r="FDC3" s="230"/>
      <c r="FDD3" s="230"/>
      <c r="FDE3" s="230"/>
      <c r="FDF3" s="230"/>
      <c r="FDG3" s="230"/>
      <c r="FDH3" s="230"/>
      <c r="FDI3" s="230"/>
      <c r="FDJ3" s="230"/>
      <c r="FDK3" s="230"/>
      <c r="FDL3" s="230"/>
      <c r="FDM3" s="230"/>
      <c r="FDN3" s="230"/>
      <c r="FDO3" s="230"/>
      <c r="FDP3" s="230"/>
      <c r="FDQ3" s="230"/>
      <c r="FDR3" s="230"/>
      <c r="FDS3" s="230"/>
      <c r="FDT3" s="230"/>
      <c r="FDU3" s="230"/>
      <c r="FDV3" s="230"/>
      <c r="FDW3" s="230"/>
      <c r="FDX3" s="230"/>
      <c r="FDY3" s="230"/>
      <c r="FDZ3" s="230"/>
      <c r="FEA3" s="230"/>
      <c r="FEB3" s="230"/>
      <c r="FEC3" s="230"/>
      <c r="FED3" s="230"/>
      <c r="FEE3" s="230"/>
      <c r="FEF3" s="230"/>
      <c r="FEG3" s="230"/>
      <c r="FEH3" s="230"/>
      <c r="FEI3" s="230"/>
      <c r="FEJ3" s="230"/>
      <c r="FEK3" s="230"/>
      <c r="FEL3" s="230"/>
      <c r="FEM3" s="230"/>
      <c r="FEN3" s="230"/>
      <c r="FEO3" s="230"/>
      <c r="FEP3" s="230"/>
      <c r="FEQ3" s="230"/>
      <c r="FER3" s="230"/>
      <c r="FES3" s="230"/>
      <c r="FET3" s="230"/>
      <c r="FEU3" s="230"/>
      <c r="FEV3" s="230"/>
      <c r="FEW3" s="230"/>
      <c r="FEX3" s="230"/>
      <c r="FEY3" s="230"/>
      <c r="FEZ3" s="230"/>
      <c r="FFA3" s="230"/>
      <c r="FFB3" s="230"/>
      <c r="FFC3" s="230"/>
      <c r="FFD3" s="230"/>
      <c r="FFE3" s="230"/>
      <c r="FFF3" s="230"/>
      <c r="FFG3" s="230"/>
      <c r="FFH3" s="230"/>
      <c r="FFI3" s="230"/>
      <c r="FFJ3" s="230"/>
      <c r="FFK3" s="230"/>
      <c r="FFL3" s="230"/>
      <c r="FFM3" s="230"/>
      <c r="FFN3" s="230"/>
      <c r="FFO3" s="230"/>
      <c r="FFP3" s="230"/>
      <c r="FFQ3" s="230"/>
      <c r="FFR3" s="230"/>
      <c r="FFS3" s="230"/>
      <c r="FFT3" s="230"/>
      <c r="FFU3" s="230"/>
      <c r="FFV3" s="230"/>
      <c r="FFW3" s="230"/>
      <c r="FFX3" s="230"/>
      <c r="FFY3" s="230"/>
      <c r="FFZ3" s="230"/>
      <c r="FGA3" s="230"/>
      <c r="FGB3" s="230"/>
      <c r="FGC3" s="230"/>
      <c r="FGD3" s="230"/>
      <c r="FGE3" s="230"/>
      <c r="FGF3" s="230"/>
      <c r="FGG3" s="230"/>
      <c r="FGH3" s="230"/>
      <c r="FGI3" s="230"/>
      <c r="FGJ3" s="230"/>
      <c r="FGK3" s="230"/>
      <c r="FGL3" s="230"/>
      <c r="FGM3" s="230"/>
      <c r="FGN3" s="230"/>
      <c r="FGO3" s="230"/>
      <c r="FGP3" s="230"/>
      <c r="FGQ3" s="230"/>
      <c r="FGR3" s="230"/>
      <c r="FGS3" s="230"/>
      <c r="FGT3" s="230"/>
      <c r="FGU3" s="230"/>
      <c r="FGV3" s="230"/>
      <c r="FGW3" s="230"/>
      <c r="FGX3" s="230"/>
      <c r="FGY3" s="230"/>
      <c r="FGZ3" s="230"/>
      <c r="FHA3" s="230"/>
      <c r="FHB3" s="230"/>
      <c r="FHC3" s="230"/>
      <c r="FHD3" s="230"/>
      <c r="FHE3" s="230"/>
      <c r="FHF3" s="230"/>
      <c r="FHG3" s="230"/>
      <c r="FHH3" s="230"/>
      <c r="FHI3" s="230"/>
      <c r="FHJ3" s="230"/>
      <c r="FHK3" s="230"/>
      <c r="FHL3" s="230"/>
      <c r="FHM3" s="230"/>
      <c r="FHN3" s="230"/>
      <c r="FHO3" s="230"/>
      <c r="FHP3" s="230"/>
      <c r="FHQ3" s="230"/>
      <c r="FHR3" s="230"/>
      <c r="FHS3" s="230"/>
      <c r="FHT3" s="230"/>
      <c r="FHU3" s="230"/>
      <c r="FHV3" s="230"/>
      <c r="FHW3" s="230"/>
      <c r="FHX3" s="230"/>
      <c r="FHY3" s="230"/>
      <c r="FHZ3" s="230"/>
      <c r="FIA3" s="230"/>
      <c r="FIB3" s="230"/>
      <c r="FIC3" s="230"/>
      <c r="FID3" s="230"/>
      <c r="FIE3" s="230"/>
      <c r="FIF3" s="230"/>
      <c r="FIG3" s="230"/>
      <c r="FIH3" s="230"/>
      <c r="FII3" s="230"/>
      <c r="FIJ3" s="230"/>
      <c r="FIK3" s="230"/>
      <c r="FIL3" s="230"/>
      <c r="FIM3" s="230"/>
      <c r="FIN3" s="230"/>
      <c r="FIO3" s="230"/>
      <c r="FIP3" s="230"/>
      <c r="FIQ3" s="230"/>
      <c r="FIR3" s="230"/>
      <c r="FIS3" s="230"/>
      <c r="FIT3" s="230"/>
      <c r="FIU3" s="230"/>
      <c r="FIV3" s="230"/>
      <c r="FIW3" s="230"/>
      <c r="FIX3" s="230"/>
      <c r="FIY3" s="230"/>
      <c r="FIZ3" s="230"/>
      <c r="FJA3" s="230"/>
      <c r="FJB3" s="230"/>
      <c r="FJC3" s="230"/>
      <c r="FJD3" s="230"/>
      <c r="FJE3" s="230"/>
      <c r="FJF3" s="230"/>
      <c r="FJG3" s="230"/>
      <c r="FJH3" s="230"/>
      <c r="FJI3" s="230"/>
      <c r="FJJ3" s="230"/>
      <c r="FJK3" s="230"/>
      <c r="FJL3" s="230"/>
      <c r="FJM3" s="230"/>
      <c r="FJN3" s="230"/>
      <c r="FJO3" s="230"/>
      <c r="FJP3" s="230"/>
      <c r="FJQ3" s="230"/>
      <c r="FJR3" s="230"/>
      <c r="FJS3" s="230"/>
      <c r="FJT3" s="230"/>
      <c r="FJU3" s="230"/>
      <c r="FJV3" s="230"/>
      <c r="FJW3" s="230"/>
      <c r="FJX3" s="230"/>
      <c r="FJY3" s="230"/>
      <c r="FJZ3" s="230"/>
      <c r="FKA3" s="230"/>
      <c r="FKB3" s="230"/>
      <c r="FKC3" s="230"/>
      <c r="FKD3" s="230"/>
      <c r="FKE3" s="230"/>
      <c r="FKF3" s="230"/>
      <c r="FKG3" s="230"/>
      <c r="FKH3" s="230"/>
      <c r="FKI3" s="230"/>
      <c r="FKJ3" s="230"/>
      <c r="FKK3" s="230"/>
      <c r="FKL3" s="230"/>
      <c r="FKM3" s="230"/>
      <c r="FKN3" s="230"/>
      <c r="FKO3" s="230"/>
      <c r="FKP3" s="230"/>
      <c r="FKQ3" s="230"/>
      <c r="FKR3" s="230"/>
      <c r="FKS3" s="230"/>
      <c r="FKT3" s="230"/>
      <c r="FKU3" s="230"/>
      <c r="FKV3" s="230"/>
      <c r="FKW3" s="230"/>
      <c r="FKX3" s="230"/>
      <c r="FKY3" s="230"/>
      <c r="FKZ3" s="230"/>
      <c r="FLA3" s="230"/>
      <c r="FLB3" s="230"/>
      <c r="FLC3" s="230"/>
      <c r="FLD3" s="230"/>
      <c r="FLE3" s="230"/>
      <c r="FLF3" s="230"/>
      <c r="FLG3" s="230"/>
      <c r="FLH3" s="230"/>
      <c r="FLI3" s="230"/>
      <c r="FLJ3" s="230"/>
      <c r="FLK3" s="230"/>
      <c r="FLL3" s="230"/>
      <c r="FLM3" s="230"/>
      <c r="FLN3" s="230"/>
      <c r="FLO3" s="230"/>
      <c r="FLP3" s="230"/>
      <c r="FLQ3" s="230"/>
      <c r="FLR3" s="230"/>
      <c r="FLS3" s="230"/>
      <c r="FLT3" s="230"/>
      <c r="FLU3" s="230"/>
      <c r="FLV3" s="230"/>
      <c r="FLW3" s="230"/>
      <c r="FLX3" s="230"/>
      <c r="FLY3" s="230"/>
      <c r="FLZ3" s="230"/>
      <c r="FMA3" s="230"/>
      <c r="FMB3" s="230"/>
      <c r="FMC3" s="230"/>
      <c r="FMD3" s="230"/>
      <c r="FME3" s="230"/>
      <c r="FMF3" s="230"/>
      <c r="FMG3" s="230"/>
      <c r="FMH3" s="230"/>
      <c r="FMI3" s="230"/>
      <c r="FMJ3" s="230"/>
      <c r="FMK3" s="230"/>
      <c r="FML3" s="230"/>
      <c r="FMM3" s="230"/>
      <c r="FMN3" s="230"/>
      <c r="FMO3" s="230"/>
      <c r="FMP3" s="230"/>
      <c r="FMQ3" s="230"/>
      <c r="FMR3" s="230"/>
      <c r="FMS3" s="230"/>
      <c r="FMT3" s="230"/>
      <c r="FMU3" s="230"/>
      <c r="FMV3" s="230"/>
      <c r="FMW3" s="230"/>
      <c r="FMX3" s="230"/>
      <c r="FMY3" s="230"/>
      <c r="FMZ3" s="230"/>
      <c r="FNA3" s="230"/>
      <c r="FNB3" s="230"/>
      <c r="FNC3" s="230"/>
      <c r="FND3" s="230"/>
      <c r="FNE3" s="230"/>
      <c r="FNF3" s="230"/>
      <c r="FNG3" s="230"/>
      <c r="FNH3" s="230"/>
      <c r="FNI3" s="230"/>
      <c r="FNJ3" s="230"/>
      <c r="FNK3" s="230"/>
      <c r="FNL3" s="230"/>
      <c r="FNM3" s="230"/>
      <c r="FNN3" s="230"/>
      <c r="FNO3" s="230"/>
      <c r="FNP3" s="230"/>
      <c r="FNQ3" s="230"/>
      <c r="FNR3" s="230"/>
      <c r="FNS3" s="230"/>
      <c r="FNT3" s="230"/>
      <c r="FNU3" s="230"/>
      <c r="FNV3" s="230"/>
      <c r="FNW3" s="230"/>
      <c r="FNX3" s="230"/>
      <c r="FNY3" s="230"/>
      <c r="FNZ3" s="230"/>
      <c r="FOA3" s="230"/>
      <c r="FOB3" s="230"/>
      <c r="FOC3" s="230"/>
      <c r="FOD3" s="230"/>
      <c r="FOE3" s="230"/>
      <c r="FOF3" s="230"/>
      <c r="FOG3" s="230"/>
      <c r="FOH3" s="230"/>
      <c r="FOI3" s="230"/>
      <c r="FOJ3" s="230"/>
      <c r="FOK3" s="230"/>
      <c r="FOL3" s="230"/>
      <c r="FOM3" s="230"/>
      <c r="FON3" s="230"/>
      <c r="FOO3" s="230"/>
      <c r="FOP3" s="230"/>
      <c r="FOQ3" s="230"/>
      <c r="FOR3" s="230"/>
      <c r="FOS3" s="230"/>
      <c r="FOT3" s="230"/>
      <c r="FOU3" s="230"/>
      <c r="FOV3" s="230"/>
      <c r="FOW3" s="230"/>
      <c r="FOX3" s="230"/>
      <c r="FOY3" s="230"/>
      <c r="FOZ3" s="230"/>
      <c r="FPA3" s="230"/>
      <c r="FPB3" s="230"/>
      <c r="FPC3" s="230"/>
      <c r="FPD3" s="230"/>
      <c r="FPE3" s="230"/>
      <c r="FPF3" s="230"/>
      <c r="FPG3" s="230"/>
      <c r="FPH3" s="230"/>
      <c r="FPI3" s="230"/>
      <c r="FPJ3" s="230"/>
      <c r="FPK3" s="230"/>
      <c r="FPL3" s="230"/>
      <c r="FPM3" s="230"/>
      <c r="FPN3" s="230"/>
      <c r="FPO3" s="230"/>
      <c r="FPP3" s="230"/>
      <c r="FPQ3" s="230"/>
      <c r="FPR3" s="230"/>
      <c r="FPS3" s="230"/>
      <c r="FPT3" s="230"/>
      <c r="FPU3" s="230"/>
      <c r="FPV3" s="230"/>
      <c r="FPW3" s="230"/>
      <c r="FPX3" s="230"/>
      <c r="FPY3" s="230"/>
      <c r="FPZ3" s="230"/>
      <c r="FQA3" s="230"/>
      <c r="FQB3" s="230"/>
      <c r="FQC3" s="230"/>
      <c r="FQD3" s="230"/>
      <c r="FQE3" s="230"/>
      <c r="FQF3" s="230"/>
      <c r="FQG3" s="230"/>
      <c r="FQH3" s="230"/>
      <c r="FQI3" s="230"/>
      <c r="FQJ3" s="230"/>
      <c r="FQK3" s="230"/>
      <c r="FQL3" s="230"/>
      <c r="FQM3" s="230"/>
      <c r="FQN3" s="230"/>
      <c r="FQO3" s="230"/>
      <c r="FQP3" s="230"/>
      <c r="FQQ3" s="230"/>
      <c r="FQR3" s="230"/>
      <c r="FQS3" s="230"/>
      <c r="FQT3" s="230"/>
      <c r="FQU3" s="230"/>
      <c r="FQV3" s="230"/>
      <c r="FQW3" s="230"/>
      <c r="FQX3" s="230"/>
      <c r="FQY3" s="230"/>
      <c r="FQZ3" s="230"/>
      <c r="FRA3" s="230"/>
      <c r="FRB3" s="230"/>
      <c r="FRC3" s="230"/>
      <c r="FRD3" s="230"/>
      <c r="FRE3" s="230"/>
      <c r="FRF3" s="230"/>
      <c r="FRG3" s="230"/>
      <c r="FRH3" s="230"/>
      <c r="FRI3" s="230"/>
      <c r="FRJ3" s="230"/>
      <c r="FRK3" s="230"/>
      <c r="FRL3" s="230"/>
      <c r="FRM3" s="230"/>
      <c r="FRN3" s="230"/>
      <c r="FRO3" s="230"/>
      <c r="FRP3" s="230"/>
      <c r="FRQ3" s="230"/>
      <c r="FRR3" s="230"/>
      <c r="FRS3" s="230"/>
      <c r="FRT3" s="230"/>
      <c r="FRU3" s="230"/>
      <c r="FRV3" s="230"/>
      <c r="FRW3" s="230"/>
      <c r="FRX3" s="230"/>
      <c r="FRY3" s="230"/>
      <c r="FRZ3" s="230"/>
      <c r="FSA3" s="230"/>
      <c r="FSB3" s="230"/>
      <c r="FSC3" s="230"/>
      <c r="FSD3" s="230"/>
      <c r="FSE3" s="230"/>
      <c r="FSF3" s="230"/>
      <c r="FSG3" s="230"/>
      <c r="FSH3" s="230"/>
      <c r="FSI3" s="230"/>
      <c r="FSJ3" s="230"/>
      <c r="FSK3" s="230"/>
      <c r="FSL3" s="230"/>
      <c r="FSM3" s="230"/>
      <c r="FSN3" s="230"/>
      <c r="FSO3" s="230"/>
      <c r="FSP3" s="230"/>
      <c r="FSQ3" s="230"/>
      <c r="FSR3" s="230"/>
      <c r="FSS3" s="230"/>
      <c r="FST3" s="230"/>
      <c r="FSU3" s="230"/>
      <c r="FSV3" s="230"/>
      <c r="FSW3" s="230"/>
      <c r="FSX3" s="230"/>
      <c r="FSY3" s="230"/>
      <c r="FSZ3" s="230"/>
      <c r="FTA3" s="230"/>
      <c r="FTB3" s="230"/>
      <c r="FTC3" s="230"/>
      <c r="FTD3" s="230"/>
      <c r="FTE3" s="230"/>
      <c r="FTF3" s="230"/>
      <c r="FTG3" s="230"/>
      <c r="FTH3" s="230"/>
      <c r="FTI3" s="230"/>
      <c r="FTJ3" s="230"/>
      <c r="FTK3" s="230"/>
      <c r="FTL3" s="230"/>
      <c r="FTM3" s="230"/>
      <c r="FTN3" s="230"/>
      <c r="FTO3" s="230"/>
      <c r="FTP3" s="230"/>
      <c r="FTQ3" s="230"/>
      <c r="FTR3" s="230"/>
      <c r="FTS3" s="230"/>
      <c r="FTT3" s="230"/>
      <c r="FTU3" s="230"/>
      <c r="FTV3" s="230"/>
      <c r="FTW3" s="230"/>
      <c r="FTX3" s="230"/>
      <c r="FTY3" s="230"/>
      <c r="FTZ3" s="230"/>
      <c r="FUA3" s="230"/>
      <c r="FUB3" s="230"/>
      <c r="FUC3" s="230"/>
      <c r="FUD3" s="230"/>
      <c r="FUE3" s="230"/>
      <c r="FUF3" s="230"/>
      <c r="FUG3" s="230"/>
      <c r="FUH3" s="230"/>
      <c r="FUI3" s="230"/>
      <c r="FUJ3" s="230"/>
      <c r="FUK3" s="230"/>
      <c r="FUL3" s="230"/>
      <c r="FUM3" s="230"/>
      <c r="FUN3" s="230"/>
      <c r="FUO3" s="230"/>
      <c r="FUP3" s="230"/>
      <c r="FUQ3" s="230"/>
      <c r="FUR3" s="230"/>
      <c r="FUS3" s="230"/>
      <c r="FUT3" s="230"/>
      <c r="FUU3" s="230"/>
      <c r="FUV3" s="230"/>
      <c r="FUW3" s="230"/>
      <c r="FUX3" s="230"/>
      <c r="FUY3" s="230"/>
      <c r="FUZ3" s="230"/>
      <c r="FVA3" s="230"/>
      <c r="FVB3" s="230"/>
      <c r="FVC3" s="230"/>
      <c r="FVD3" s="230"/>
      <c r="FVE3" s="230"/>
      <c r="FVF3" s="230"/>
      <c r="FVG3" s="230"/>
      <c r="FVH3" s="230"/>
      <c r="FVI3" s="230"/>
      <c r="FVJ3" s="230"/>
      <c r="FVK3" s="230"/>
      <c r="FVL3" s="230"/>
      <c r="FVM3" s="230"/>
      <c r="FVN3" s="230"/>
      <c r="FVO3" s="230"/>
      <c r="FVP3" s="230"/>
      <c r="FVQ3" s="230"/>
      <c r="FVR3" s="230"/>
      <c r="FVS3" s="230"/>
      <c r="FVT3" s="230"/>
      <c r="FVU3" s="230"/>
      <c r="FVV3" s="230"/>
      <c r="FVW3" s="230"/>
      <c r="FVX3" s="230"/>
      <c r="FVY3" s="230"/>
      <c r="FVZ3" s="230"/>
      <c r="FWA3" s="230"/>
      <c r="FWB3" s="230"/>
      <c r="FWC3" s="230"/>
      <c r="FWD3" s="230"/>
      <c r="FWE3" s="230"/>
      <c r="FWF3" s="230"/>
      <c r="FWG3" s="230"/>
      <c r="FWH3" s="230"/>
      <c r="FWI3" s="230"/>
      <c r="FWJ3" s="230"/>
      <c r="FWK3" s="230"/>
      <c r="FWL3" s="230"/>
      <c r="FWM3" s="230"/>
      <c r="FWN3" s="230"/>
      <c r="FWO3" s="230"/>
      <c r="FWP3" s="230"/>
      <c r="FWQ3" s="230"/>
      <c r="FWR3" s="230"/>
      <c r="FWS3" s="230"/>
      <c r="FWT3" s="230"/>
      <c r="FWU3" s="230"/>
      <c r="FWV3" s="230"/>
      <c r="FWW3" s="230"/>
      <c r="FWX3" s="230"/>
      <c r="FWY3" s="230"/>
      <c r="FWZ3" s="230"/>
      <c r="FXA3" s="230"/>
      <c r="FXB3" s="230"/>
      <c r="FXC3" s="230"/>
      <c r="FXD3" s="230"/>
      <c r="FXE3" s="230"/>
      <c r="FXF3" s="230"/>
      <c r="FXG3" s="230"/>
      <c r="FXH3" s="230"/>
      <c r="FXI3" s="230"/>
      <c r="FXJ3" s="230"/>
      <c r="FXK3" s="230"/>
      <c r="FXL3" s="230"/>
      <c r="FXM3" s="230"/>
      <c r="FXN3" s="230"/>
      <c r="FXO3" s="230"/>
      <c r="FXP3" s="230"/>
      <c r="FXQ3" s="230"/>
      <c r="FXR3" s="230"/>
      <c r="FXS3" s="230"/>
      <c r="FXT3" s="230"/>
      <c r="FXU3" s="230"/>
      <c r="FXV3" s="230"/>
      <c r="FXW3" s="230"/>
      <c r="FXX3" s="230"/>
      <c r="FXY3" s="230"/>
      <c r="FXZ3" s="230"/>
      <c r="FYA3" s="230"/>
      <c r="FYB3" s="230"/>
      <c r="FYC3" s="230"/>
      <c r="FYD3" s="230"/>
      <c r="FYE3" s="230"/>
      <c r="FYF3" s="230"/>
      <c r="FYG3" s="230"/>
      <c r="FYH3" s="230"/>
      <c r="FYI3" s="230"/>
      <c r="FYJ3" s="230"/>
      <c r="FYK3" s="230"/>
      <c r="FYL3" s="230"/>
      <c r="FYM3" s="230"/>
      <c r="FYN3" s="230"/>
      <c r="FYO3" s="230"/>
      <c r="FYP3" s="230"/>
      <c r="FYQ3" s="230"/>
      <c r="FYR3" s="230"/>
      <c r="FYS3" s="230"/>
      <c r="FYT3" s="230"/>
      <c r="FYU3" s="230"/>
      <c r="FYV3" s="230"/>
      <c r="FYW3" s="230"/>
      <c r="FYX3" s="230"/>
      <c r="FYY3" s="230"/>
      <c r="FYZ3" s="230"/>
      <c r="FZA3" s="230"/>
      <c r="FZB3" s="230"/>
      <c r="FZC3" s="230"/>
      <c r="FZD3" s="230"/>
      <c r="FZE3" s="230"/>
      <c r="FZF3" s="230"/>
      <c r="FZG3" s="230"/>
      <c r="FZH3" s="230"/>
      <c r="FZI3" s="230"/>
      <c r="FZJ3" s="230"/>
      <c r="FZK3" s="230"/>
      <c r="FZL3" s="230"/>
      <c r="FZM3" s="230"/>
      <c r="FZN3" s="230"/>
      <c r="FZO3" s="230"/>
      <c r="FZP3" s="230"/>
      <c r="FZQ3" s="230"/>
      <c r="FZR3" s="230"/>
      <c r="FZS3" s="230"/>
      <c r="FZT3" s="230"/>
      <c r="FZU3" s="230"/>
      <c r="FZV3" s="230"/>
      <c r="FZW3" s="230"/>
      <c r="FZX3" s="230"/>
      <c r="FZY3" s="230"/>
      <c r="FZZ3" s="230"/>
      <c r="GAA3" s="230"/>
      <c r="GAB3" s="230"/>
      <c r="GAC3" s="230"/>
      <c r="GAD3" s="230"/>
      <c r="GAE3" s="230"/>
      <c r="GAF3" s="230"/>
      <c r="GAG3" s="230"/>
      <c r="GAH3" s="230"/>
      <c r="GAI3" s="230"/>
      <c r="GAJ3" s="230"/>
      <c r="GAK3" s="230"/>
      <c r="GAL3" s="230"/>
      <c r="GAM3" s="230"/>
      <c r="GAN3" s="230"/>
      <c r="GAO3" s="230"/>
      <c r="GAP3" s="230"/>
      <c r="GAQ3" s="230"/>
      <c r="GAR3" s="230"/>
      <c r="GAS3" s="230"/>
      <c r="GAT3" s="230"/>
      <c r="GAU3" s="230"/>
      <c r="GAV3" s="230"/>
      <c r="GAW3" s="230"/>
      <c r="GAX3" s="230"/>
      <c r="GAY3" s="230"/>
      <c r="GAZ3" s="230"/>
      <c r="GBA3" s="230"/>
      <c r="GBB3" s="230"/>
      <c r="GBC3" s="230"/>
      <c r="GBD3" s="230"/>
      <c r="GBE3" s="230"/>
      <c r="GBF3" s="230"/>
      <c r="GBG3" s="230"/>
      <c r="GBH3" s="230"/>
      <c r="GBI3" s="230"/>
      <c r="GBJ3" s="230"/>
      <c r="GBK3" s="230"/>
      <c r="GBL3" s="230"/>
      <c r="GBM3" s="230"/>
      <c r="GBN3" s="230"/>
      <c r="GBO3" s="230"/>
      <c r="GBP3" s="230"/>
      <c r="GBQ3" s="230"/>
      <c r="GBR3" s="230"/>
      <c r="GBS3" s="230"/>
      <c r="GBT3" s="230"/>
      <c r="GBU3" s="230"/>
      <c r="GBV3" s="230"/>
      <c r="GBW3" s="230"/>
      <c r="GBX3" s="230"/>
      <c r="GBY3" s="230"/>
      <c r="GBZ3" s="230"/>
      <c r="GCA3" s="230"/>
      <c r="GCB3" s="230"/>
      <c r="GCC3" s="230"/>
      <c r="GCD3" s="230"/>
      <c r="GCE3" s="230"/>
      <c r="GCF3" s="230"/>
      <c r="GCG3" s="230"/>
      <c r="GCH3" s="230"/>
      <c r="GCI3" s="230"/>
      <c r="GCJ3" s="230"/>
      <c r="GCK3" s="230"/>
      <c r="GCL3" s="230"/>
      <c r="GCM3" s="230"/>
      <c r="GCN3" s="230"/>
      <c r="GCO3" s="230"/>
      <c r="GCP3" s="230"/>
      <c r="GCQ3" s="230"/>
      <c r="GCR3" s="230"/>
      <c r="GCS3" s="230"/>
      <c r="GCT3" s="230"/>
      <c r="GCU3" s="230"/>
      <c r="GCV3" s="230"/>
      <c r="GCW3" s="230"/>
      <c r="GCX3" s="230"/>
      <c r="GCY3" s="230"/>
      <c r="GCZ3" s="230"/>
      <c r="GDA3" s="230"/>
      <c r="GDB3" s="230"/>
      <c r="GDC3" s="230"/>
      <c r="GDD3" s="230"/>
      <c r="GDE3" s="230"/>
      <c r="GDF3" s="230"/>
      <c r="GDG3" s="230"/>
      <c r="GDH3" s="230"/>
      <c r="GDI3" s="230"/>
      <c r="GDJ3" s="230"/>
      <c r="GDK3" s="230"/>
      <c r="GDL3" s="230"/>
      <c r="GDM3" s="230"/>
      <c r="GDN3" s="230"/>
      <c r="GDO3" s="230"/>
      <c r="GDP3" s="230"/>
      <c r="GDQ3" s="230"/>
      <c r="GDR3" s="230"/>
      <c r="GDS3" s="230"/>
      <c r="GDT3" s="230"/>
      <c r="GDU3" s="230"/>
      <c r="GDV3" s="230"/>
      <c r="GDW3" s="230"/>
      <c r="GDX3" s="230"/>
      <c r="GDY3" s="230"/>
      <c r="GDZ3" s="230"/>
      <c r="GEA3" s="230"/>
      <c r="GEB3" s="230"/>
      <c r="GEC3" s="230"/>
      <c r="GED3" s="230"/>
      <c r="GEE3" s="230"/>
      <c r="GEF3" s="230"/>
      <c r="GEG3" s="230"/>
      <c r="GEH3" s="230"/>
      <c r="GEI3" s="230"/>
      <c r="GEJ3" s="230"/>
      <c r="GEK3" s="230"/>
      <c r="GEL3" s="230"/>
      <c r="GEM3" s="230"/>
      <c r="GEN3" s="230"/>
      <c r="GEO3" s="230"/>
      <c r="GEP3" s="230"/>
      <c r="GEQ3" s="230"/>
      <c r="GER3" s="230"/>
      <c r="GES3" s="230"/>
      <c r="GET3" s="230"/>
      <c r="GEU3" s="230"/>
      <c r="GEV3" s="230"/>
      <c r="GEW3" s="230"/>
      <c r="GEX3" s="230"/>
      <c r="GEY3" s="230"/>
      <c r="GEZ3" s="230"/>
      <c r="GFA3" s="230"/>
      <c r="GFB3" s="230"/>
      <c r="GFC3" s="230"/>
      <c r="GFD3" s="230"/>
      <c r="GFE3" s="230"/>
      <c r="GFF3" s="230"/>
      <c r="GFG3" s="230"/>
      <c r="GFH3" s="230"/>
      <c r="GFI3" s="230"/>
      <c r="GFJ3" s="230"/>
      <c r="GFK3" s="230"/>
      <c r="GFL3" s="230"/>
      <c r="GFM3" s="230"/>
      <c r="GFN3" s="230"/>
      <c r="GFO3" s="230"/>
      <c r="GFP3" s="230"/>
      <c r="GFQ3" s="230"/>
      <c r="GFR3" s="230"/>
      <c r="GFS3" s="230"/>
      <c r="GFT3" s="230"/>
      <c r="GFU3" s="230"/>
      <c r="GFV3" s="230"/>
      <c r="GFW3" s="230"/>
      <c r="GFX3" s="230"/>
      <c r="GFY3" s="230"/>
      <c r="GFZ3" s="230"/>
      <c r="GGA3" s="230"/>
      <c r="GGB3" s="230"/>
      <c r="GGC3" s="230"/>
      <c r="GGD3" s="230"/>
      <c r="GGE3" s="230"/>
      <c r="GGF3" s="230"/>
      <c r="GGG3" s="230"/>
      <c r="GGH3" s="230"/>
      <c r="GGI3" s="230"/>
      <c r="GGJ3" s="230"/>
      <c r="GGK3" s="230"/>
      <c r="GGL3" s="230"/>
      <c r="GGM3" s="230"/>
      <c r="GGN3" s="230"/>
      <c r="GGO3" s="230"/>
      <c r="GGP3" s="230"/>
      <c r="GGQ3" s="230"/>
      <c r="GGR3" s="230"/>
      <c r="GGS3" s="230"/>
      <c r="GGT3" s="230"/>
      <c r="GGU3" s="230"/>
      <c r="GGV3" s="230"/>
      <c r="GGW3" s="230"/>
      <c r="GGX3" s="230"/>
      <c r="GGY3" s="230"/>
      <c r="GGZ3" s="230"/>
      <c r="GHA3" s="230"/>
      <c r="GHB3" s="230"/>
      <c r="GHC3" s="230"/>
      <c r="GHD3" s="230"/>
      <c r="GHE3" s="230"/>
      <c r="GHF3" s="230"/>
      <c r="GHG3" s="230"/>
      <c r="GHH3" s="230"/>
      <c r="GHI3" s="230"/>
      <c r="GHJ3" s="230"/>
      <c r="GHK3" s="230"/>
      <c r="GHL3" s="230"/>
      <c r="GHM3" s="230"/>
      <c r="GHN3" s="230"/>
      <c r="GHO3" s="230"/>
      <c r="GHP3" s="230"/>
      <c r="GHQ3" s="230"/>
      <c r="GHR3" s="230"/>
      <c r="GHS3" s="230"/>
      <c r="GHT3" s="230"/>
      <c r="GHU3" s="230"/>
      <c r="GHV3" s="230"/>
      <c r="GHW3" s="230"/>
      <c r="GHX3" s="230"/>
      <c r="GHY3" s="230"/>
      <c r="GHZ3" s="230"/>
      <c r="GIA3" s="230"/>
      <c r="GIB3" s="230"/>
      <c r="GIC3" s="230"/>
      <c r="GID3" s="230"/>
      <c r="GIE3" s="230"/>
      <c r="GIF3" s="230"/>
      <c r="GIG3" s="230"/>
      <c r="GIH3" s="230"/>
      <c r="GII3" s="230"/>
      <c r="GIJ3" s="230"/>
      <c r="GIK3" s="230"/>
      <c r="GIL3" s="230"/>
      <c r="GIM3" s="230"/>
      <c r="GIN3" s="230"/>
      <c r="GIO3" s="230"/>
      <c r="GIP3" s="230"/>
      <c r="GIQ3" s="230"/>
      <c r="GIR3" s="230"/>
      <c r="GIS3" s="230"/>
      <c r="GIT3" s="230"/>
      <c r="GIU3" s="230"/>
      <c r="GIV3" s="230"/>
      <c r="GIW3" s="230"/>
      <c r="GIX3" s="230"/>
      <c r="GIY3" s="230"/>
      <c r="GIZ3" s="230"/>
      <c r="GJA3" s="230"/>
      <c r="GJB3" s="230"/>
      <c r="GJC3" s="230"/>
      <c r="GJD3" s="230"/>
      <c r="GJE3" s="230"/>
      <c r="GJF3" s="230"/>
      <c r="GJG3" s="230"/>
      <c r="GJH3" s="230"/>
      <c r="GJI3" s="230"/>
      <c r="GJJ3" s="230"/>
      <c r="GJK3" s="230"/>
      <c r="GJL3" s="230"/>
      <c r="GJM3" s="230"/>
      <c r="GJN3" s="230"/>
      <c r="GJO3" s="230"/>
      <c r="GJP3" s="230"/>
      <c r="GJQ3" s="230"/>
      <c r="GJR3" s="230"/>
      <c r="GJS3" s="230"/>
      <c r="GJT3" s="230"/>
      <c r="GJU3" s="230"/>
      <c r="GJV3" s="230"/>
      <c r="GJW3" s="230"/>
      <c r="GJX3" s="230"/>
      <c r="GJY3" s="230"/>
      <c r="GJZ3" s="230"/>
      <c r="GKA3" s="230"/>
      <c r="GKB3" s="230"/>
      <c r="GKC3" s="230"/>
      <c r="GKD3" s="230"/>
      <c r="GKE3" s="230"/>
      <c r="GKF3" s="230"/>
      <c r="GKG3" s="230"/>
      <c r="GKH3" s="230"/>
      <c r="GKI3" s="230"/>
      <c r="GKJ3" s="230"/>
      <c r="GKK3" s="230"/>
      <c r="GKL3" s="230"/>
      <c r="GKM3" s="230"/>
      <c r="GKN3" s="230"/>
      <c r="GKO3" s="230"/>
      <c r="GKP3" s="230"/>
      <c r="GKQ3" s="230"/>
      <c r="GKR3" s="230"/>
      <c r="GKS3" s="230"/>
      <c r="GKT3" s="230"/>
      <c r="GKU3" s="230"/>
      <c r="GKV3" s="230"/>
      <c r="GKW3" s="230"/>
      <c r="GKX3" s="230"/>
      <c r="GKY3" s="230"/>
      <c r="GKZ3" s="230"/>
      <c r="GLA3" s="230"/>
      <c r="GLB3" s="230"/>
      <c r="GLC3" s="230"/>
      <c r="GLD3" s="230"/>
      <c r="GLE3" s="230"/>
      <c r="GLF3" s="230"/>
      <c r="GLG3" s="230"/>
      <c r="GLH3" s="230"/>
      <c r="GLI3" s="230"/>
      <c r="GLJ3" s="230"/>
      <c r="GLK3" s="230"/>
      <c r="GLL3" s="230"/>
      <c r="GLM3" s="230"/>
      <c r="GLN3" s="230"/>
      <c r="GLO3" s="230"/>
      <c r="GLP3" s="230"/>
      <c r="GLQ3" s="230"/>
      <c r="GLR3" s="230"/>
      <c r="GLS3" s="230"/>
      <c r="GLT3" s="230"/>
      <c r="GLU3" s="230"/>
      <c r="GLV3" s="230"/>
      <c r="GLW3" s="230"/>
      <c r="GLX3" s="230"/>
      <c r="GLY3" s="230"/>
      <c r="GLZ3" s="230"/>
      <c r="GMA3" s="230"/>
      <c r="GMB3" s="230"/>
      <c r="GMC3" s="230"/>
      <c r="GMD3" s="230"/>
      <c r="GME3" s="230"/>
      <c r="GMF3" s="230"/>
      <c r="GMG3" s="230"/>
      <c r="GMH3" s="230"/>
      <c r="GMI3" s="230"/>
      <c r="GMJ3" s="230"/>
      <c r="GMK3" s="230"/>
      <c r="GML3" s="230"/>
      <c r="GMM3" s="230"/>
      <c r="GMN3" s="230"/>
      <c r="GMO3" s="230"/>
      <c r="GMP3" s="230"/>
      <c r="GMQ3" s="230"/>
      <c r="GMR3" s="230"/>
      <c r="GMS3" s="230"/>
      <c r="GMT3" s="230"/>
      <c r="GMU3" s="230"/>
      <c r="GMV3" s="230"/>
      <c r="GMW3" s="230"/>
      <c r="GMX3" s="230"/>
      <c r="GMY3" s="230"/>
      <c r="GMZ3" s="230"/>
      <c r="GNA3" s="230"/>
      <c r="GNB3" s="230"/>
      <c r="GNC3" s="230"/>
      <c r="GND3" s="230"/>
      <c r="GNE3" s="230"/>
      <c r="GNF3" s="230"/>
      <c r="GNG3" s="230"/>
      <c r="GNH3" s="230"/>
      <c r="GNI3" s="230"/>
      <c r="GNJ3" s="230"/>
      <c r="GNK3" s="230"/>
      <c r="GNL3" s="230"/>
      <c r="GNM3" s="230"/>
      <c r="GNN3" s="230"/>
      <c r="GNO3" s="230"/>
      <c r="GNP3" s="230"/>
      <c r="GNQ3" s="230"/>
      <c r="GNR3" s="230"/>
      <c r="GNS3" s="230"/>
      <c r="GNT3" s="230"/>
      <c r="GNU3" s="230"/>
      <c r="GNV3" s="230"/>
      <c r="GNW3" s="230"/>
      <c r="GNX3" s="230"/>
      <c r="GNY3" s="230"/>
      <c r="GNZ3" s="230"/>
      <c r="GOA3" s="230"/>
      <c r="GOB3" s="230"/>
      <c r="GOC3" s="230"/>
      <c r="GOD3" s="230"/>
      <c r="GOE3" s="230"/>
      <c r="GOF3" s="230"/>
      <c r="GOG3" s="230"/>
      <c r="GOH3" s="230"/>
      <c r="GOI3" s="230"/>
      <c r="GOJ3" s="230"/>
      <c r="GOK3" s="230"/>
      <c r="GOL3" s="230"/>
      <c r="GOM3" s="230"/>
      <c r="GON3" s="230"/>
      <c r="GOO3" s="230"/>
      <c r="GOP3" s="230"/>
      <c r="GOQ3" s="230"/>
      <c r="GOR3" s="230"/>
      <c r="GOS3" s="230"/>
      <c r="GOT3" s="230"/>
      <c r="GOU3" s="230"/>
      <c r="GOV3" s="230"/>
      <c r="GOW3" s="230"/>
      <c r="GOX3" s="230"/>
      <c r="GOY3" s="230"/>
      <c r="GOZ3" s="230"/>
      <c r="GPA3" s="230"/>
      <c r="GPB3" s="230"/>
      <c r="GPC3" s="230"/>
      <c r="GPD3" s="230"/>
      <c r="GPE3" s="230"/>
      <c r="GPF3" s="230"/>
      <c r="GPG3" s="230"/>
      <c r="GPH3" s="230"/>
      <c r="GPI3" s="230"/>
      <c r="GPJ3" s="230"/>
      <c r="GPK3" s="230"/>
      <c r="GPL3" s="230"/>
      <c r="GPM3" s="230"/>
      <c r="GPN3" s="230"/>
      <c r="GPO3" s="230"/>
      <c r="GPP3" s="230"/>
      <c r="GPQ3" s="230"/>
      <c r="GPR3" s="230"/>
      <c r="GPS3" s="230"/>
      <c r="GPT3" s="230"/>
      <c r="GPU3" s="230"/>
      <c r="GPV3" s="230"/>
      <c r="GPW3" s="230"/>
      <c r="GPX3" s="230"/>
      <c r="GPY3" s="230"/>
      <c r="GPZ3" s="230"/>
      <c r="GQA3" s="230"/>
      <c r="GQB3" s="230"/>
      <c r="GQC3" s="230"/>
      <c r="GQD3" s="230"/>
      <c r="GQE3" s="230"/>
      <c r="GQF3" s="230"/>
      <c r="GQG3" s="230"/>
      <c r="GQH3" s="230"/>
      <c r="GQI3" s="230"/>
      <c r="GQJ3" s="230"/>
      <c r="GQK3" s="230"/>
      <c r="GQL3" s="230"/>
      <c r="GQM3" s="230"/>
      <c r="GQN3" s="230"/>
      <c r="GQO3" s="230"/>
      <c r="GQP3" s="230"/>
      <c r="GQQ3" s="230"/>
      <c r="GQR3" s="230"/>
      <c r="GQS3" s="230"/>
      <c r="GQT3" s="230"/>
      <c r="GQU3" s="230"/>
      <c r="GQV3" s="230"/>
      <c r="GQW3" s="230"/>
      <c r="GQX3" s="230"/>
      <c r="GQY3" s="230"/>
      <c r="GQZ3" s="230"/>
      <c r="GRA3" s="230"/>
      <c r="GRB3" s="230"/>
      <c r="GRC3" s="230"/>
      <c r="GRD3" s="230"/>
      <c r="GRE3" s="230"/>
      <c r="GRF3" s="230"/>
      <c r="GRG3" s="230"/>
      <c r="GRH3" s="230"/>
      <c r="GRI3" s="230"/>
      <c r="GRJ3" s="230"/>
      <c r="GRK3" s="230"/>
      <c r="GRL3" s="230"/>
      <c r="GRM3" s="230"/>
      <c r="GRN3" s="230"/>
      <c r="GRO3" s="230"/>
      <c r="GRP3" s="230"/>
      <c r="GRQ3" s="230"/>
      <c r="GRR3" s="230"/>
      <c r="GRS3" s="230"/>
      <c r="GRT3" s="230"/>
      <c r="GRU3" s="230"/>
      <c r="GRV3" s="230"/>
      <c r="GRW3" s="230"/>
      <c r="GRX3" s="230"/>
      <c r="GRY3" s="230"/>
      <c r="GRZ3" s="230"/>
      <c r="GSA3" s="230"/>
      <c r="GSB3" s="230"/>
      <c r="GSC3" s="230"/>
      <c r="GSD3" s="230"/>
      <c r="GSE3" s="230"/>
      <c r="GSF3" s="230"/>
      <c r="GSG3" s="230"/>
      <c r="GSH3" s="230"/>
      <c r="GSI3" s="230"/>
      <c r="GSJ3" s="230"/>
      <c r="GSK3" s="230"/>
      <c r="GSL3" s="230"/>
      <c r="GSM3" s="230"/>
      <c r="GSN3" s="230"/>
      <c r="GSO3" s="230"/>
      <c r="GSP3" s="230"/>
      <c r="GSQ3" s="230"/>
      <c r="GSR3" s="230"/>
      <c r="GSS3" s="230"/>
      <c r="GST3" s="230"/>
      <c r="GSU3" s="230"/>
      <c r="GSV3" s="230"/>
      <c r="GSW3" s="230"/>
      <c r="GSX3" s="230"/>
      <c r="GSY3" s="230"/>
      <c r="GSZ3" s="230"/>
      <c r="GTA3" s="230"/>
      <c r="GTB3" s="230"/>
      <c r="GTC3" s="230"/>
      <c r="GTD3" s="230"/>
      <c r="GTE3" s="230"/>
      <c r="GTF3" s="230"/>
      <c r="GTG3" s="230"/>
      <c r="GTH3" s="230"/>
      <c r="GTI3" s="230"/>
      <c r="GTJ3" s="230"/>
      <c r="GTK3" s="230"/>
      <c r="GTL3" s="230"/>
      <c r="GTM3" s="230"/>
      <c r="GTN3" s="230"/>
      <c r="GTO3" s="230"/>
      <c r="GTP3" s="230"/>
      <c r="GTQ3" s="230"/>
      <c r="GTR3" s="230"/>
      <c r="GTS3" s="230"/>
      <c r="GTT3" s="230"/>
      <c r="GTU3" s="230"/>
      <c r="GTV3" s="230"/>
      <c r="GTW3" s="230"/>
      <c r="GTX3" s="230"/>
      <c r="GTY3" s="230"/>
      <c r="GTZ3" s="230"/>
      <c r="GUA3" s="230"/>
      <c r="GUB3" s="230"/>
      <c r="GUC3" s="230"/>
      <c r="GUD3" s="230"/>
      <c r="GUE3" s="230"/>
      <c r="GUF3" s="230"/>
      <c r="GUG3" s="230"/>
      <c r="GUH3" s="230"/>
      <c r="GUI3" s="230"/>
      <c r="GUJ3" s="230"/>
      <c r="GUK3" s="230"/>
      <c r="GUL3" s="230"/>
      <c r="GUM3" s="230"/>
      <c r="GUN3" s="230"/>
      <c r="GUO3" s="230"/>
      <c r="GUP3" s="230"/>
      <c r="GUQ3" s="230"/>
      <c r="GUR3" s="230"/>
      <c r="GUS3" s="230"/>
      <c r="GUT3" s="230"/>
      <c r="GUU3" s="230"/>
      <c r="GUV3" s="230"/>
      <c r="GUW3" s="230"/>
      <c r="GUX3" s="230"/>
      <c r="GUY3" s="230"/>
      <c r="GUZ3" s="230"/>
      <c r="GVA3" s="230"/>
      <c r="GVB3" s="230"/>
      <c r="GVC3" s="230"/>
      <c r="GVD3" s="230"/>
      <c r="GVE3" s="230"/>
      <c r="GVF3" s="230"/>
      <c r="GVG3" s="230"/>
      <c r="GVH3" s="230"/>
      <c r="GVI3" s="230"/>
      <c r="GVJ3" s="230"/>
      <c r="GVK3" s="230"/>
      <c r="GVL3" s="230"/>
      <c r="GVM3" s="230"/>
      <c r="GVN3" s="230"/>
      <c r="GVO3" s="230"/>
      <c r="GVP3" s="230"/>
      <c r="GVQ3" s="230"/>
      <c r="GVR3" s="230"/>
      <c r="GVS3" s="230"/>
      <c r="GVT3" s="230"/>
      <c r="GVU3" s="230"/>
      <c r="GVV3" s="230"/>
      <c r="GVW3" s="230"/>
      <c r="GVX3" s="230"/>
      <c r="GVY3" s="230"/>
      <c r="GVZ3" s="230"/>
      <c r="GWA3" s="230"/>
      <c r="GWB3" s="230"/>
      <c r="GWC3" s="230"/>
      <c r="GWD3" s="230"/>
      <c r="GWE3" s="230"/>
      <c r="GWF3" s="230"/>
      <c r="GWG3" s="230"/>
      <c r="GWH3" s="230"/>
      <c r="GWI3" s="230"/>
      <c r="GWJ3" s="230"/>
      <c r="GWK3" s="230"/>
      <c r="GWL3" s="230"/>
      <c r="GWM3" s="230"/>
      <c r="GWN3" s="230"/>
      <c r="GWO3" s="230"/>
      <c r="GWP3" s="230"/>
      <c r="GWQ3" s="230"/>
      <c r="GWR3" s="230"/>
      <c r="GWS3" s="230"/>
      <c r="GWT3" s="230"/>
      <c r="GWU3" s="230"/>
      <c r="GWV3" s="230"/>
      <c r="GWW3" s="230"/>
      <c r="GWX3" s="230"/>
      <c r="GWY3" s="230"/>
      <c r="GWZ3" s="230"/>
      <c r="GXA3" s="230"/>
      <c r="GXB3" s="230"/>
      <c r="GXC3" s="230"/>
      <c r="GXD3" s="230"/>
      <c r="GXE3" s="230"/>
      <c r="GXF3" s="230"/>
      <c r="GXG3" s="230"/>
      <c r="GXH3" s="230"/>
      <c r="GXI3" s="230"/>
      <c r="GXJ3" s="230"/>
      <c r="GXK3" s="230"/>
      <c r="GXL3" s="230"/>
      <c r="GXM3" s="230"/>
      <c r="GXN3" s="230"/>
      <c r="GXO3" s="230"/>
      <c r="GXP3" s="230"/>
      <c r="GXQ3" s="230"/>
      <c r="GXR3" s="230"/>
      <c r="GXS3" s="230"/>
      <c r="GXT3" s="230"/>
      <c r="GXU3" s="230"/>
      <c r="GXV3" s="230"/>
      <c r="GXW3" s="230"/>
      <c r="GXX3" s="230"/>
      <c r="GXY3" s="230"/>
      <c r="GXZ3" s="230"/>
      <c r="GYA3" s="230"/>
      <c r="GYB3" s="230"/>
      <c r="GYC3" s="230"/>
      <c r="GYD3" s="230"/>
      <c r="GYE3" s="230"/>
      <c r="GYF3" s="230"/>
      <c r="GYG3" s="230"/>
      <c r="GYH3" s="230"/>
      <c r="GYI3" s="230"/>
      <c r="GYJ3" s="230"/>
      <c r="GYK3" s="230"/>
      <c r="GYL3" s="230"/>
      <c r="GYM3" s="230"/>
      <c r="GYN3" s="230"/>
      <c r="GYO3" s="230"/>
      <c r="GYP3" s="230"/>
      <c r="GYQ3" s="230"/>
      <c r="GYR3" s="230"/>
      <c r="GYS3" s="230"/>
      <c r="GYT3" s="230"/>
      <c r="GYU3" s="230"/>
      <c r="GYV3" s="230"/>
      <c r="GYW3" s="230"/>
      <c r="GYX3" s="230"/>
      <c r="GYY3" s="230"/>
      <c r="GYZ3" s="230"/>
      <c r="GZA3" s="230"/>
      <c r="GZB3" s="230"/>
      <c r="GZC3" s="230"/>
      <c r="GZD3" s="230"/>
      <c r="GZE3" s="230"/>
      <c r="GZF3" s="230"/>
      <c r="GZG3" s="230"/>
      <c r="GZH3" s="230"/>
      <c r="GZI3" s="230"/>
      <c r="GZJ3" s="230"/>
      <c r="GZK3" s="230"/>
      <c r="GZL3" s="230"/>
      <c r="GZM3" s="230"/>
      <c r="GZN3" s="230"/>
      <c r="GZO3" s="230"/>
      <c r="GZP3" s="230"/>
      <c r="GZQ3" s="230"/>
      <c r="GZR3" s="230"/>
      <c r="GZS3" s="230"/>
      <c r="GZT3" s="230"/>
      <c r="GZU3" s="230"/>
      <c r="GZV3" s="230"/>
      <c r="GZW3" s="230"/>
      <c r="GZX3" s="230"/>
      <c r="GZY3" s="230"/>
      <c r="GZZ3" s="230"/>
      <c r="HAA3" s="230"/>
      <c r="HAB3" s="230"/>
      <c r="HAC3" s="230"/>
      <c r="HAD3" s="230"/>
      <c r="HAE3" s="230"/>
      <c r="HAF3" s="230"/>
      <c r="HAG3" s="230"/>
      <c r="HAH3" s="230"/>
      <c r="HAI3" s="230"/>
      <c r="HAJ3" s="230"/>
      <c r="HAK3" s="230"/>
      <c r="HAL3" s="230"/>
      <c r="HAM3" s="230"/>
      <c r="HAN3" s="230"/>
      <c r="HAO3" s="230"/>
      <c r="HAP3" s="230"/>
      <c r="HAQ3" s="230"/>
      <c r="HAR3" s="230"/>
      <c r="HAS3" s="230"/>
      <c r="HAT3" s="230"/>
      <c r="HAU3" s="230"/>
      <c r="HAV3" s="230"/>
      <c r="HAW3" s="230"/>
      <c r="HAX3" s="230"/>
      <c r="HAY3" s="230"/>
      <c r="HAZ3" s="230"/>
      <c r="HBA3" s="230"/>
      <c r="HBB3" s="230"/>
      <c r="HBC3" s="230"/>
      <c r="HBD3" s="230"/>
      <c r="HBE3" s="230"/>
      <c r="HBF3" s="230"/>
      <c r="HBG3" s="230"/>
      <c r="HBH3" s="230"/>
      <c r="HBI3" s="230"/>
      <c r="HBJ3" s="230"/>
      <c r="HBK3" s="230"/>
      <c r="HBL3" s="230"/>
      <c r="HBM3" s="230"/>
      <c r="HBN3" s="230"/>
      <c r="HBO3" s="230"/>
      <c r="HBP3" s="230"/>
      <c r="HBQ3" s="230"/>
      <c r="HBR3" s="230"/>
      <c r="HBS3" s="230"/>
      <c r="HBT3" s="230"/>
      <c r="HBU3" s="230"/>
      <c r="HBV3" s="230"/>
      <c r="HBW3" s="230"/>
      <c r="HBX3" s="230"/>
      <c r="HBY3" s="230"/>
      <c r="HBZ3" s="230"/>
      <c r="HCA3" s="230"/>
      <c r="HCB3" s="230"/>
      <c r="HCC3" s="230"/>
      <c r="HCD3" s="230"/>
      <c r="HCE3" s="230"/>
      <c r="HCF3" s="230"/>
      <c r="HCG3" s="230"/>
      <c r="HCH3" s="230"/>
      <c r="HCI3" s="230"/>
      <c r="HCJ3" s="230"/>
      <c r="HCK3" s="230"/>
      <c r="HCL3" s="230"/>
      <c r="HCM3" s="230"/>
      <c r="HCN3" s="230"/>
      <c r="HCO3" s="230"/>
      <c r="HCP3" s="230"/>
      <c r="HCQ3" s="230"/>
      <c r="HCR3" s="230"/>
      <c r="HCS3" s="230"/>
      <c r="HCT3" s="230"/>
      <c r="HCU3" s="230"/>
      <c r="HCV3" s="230"/>
      <c r="HCW3" s="230"/>
      <c r="HCX3" s="230"/>
      <c r="HCY3" s="230"/>
      <c r="HCZ3" s="230"/>
      <c r="HDA3" s="230"/>
      <c r="HDB3" s="230"/>
      <c r="HDC3" s="230"/>
      <c r="HDD3" s="230"/>
      <c r="HDE3" s="230"/>
      <c r="HDF3" s="230"/>
      <c r="HDG3" s="230"/>
      <c r="HDH3" s="230"/>
      <c r="HDI3" s="230"/>
      <c r="HDJ3" s="230"/>
      <c r="HDK3" s="230"/>
      <c r="HDL3" s="230"/>
      <c r="HDM3" s="230"/>
      <c r="HDN3" s="230"/>
      <c r="HDO3" s="230"/>
      <c r="HDP3" s="230"/>
      <c r="HDQ3" s="230"/>
      <c r="HDR3" s="230"/>
      <c r="HDS3" s="230"/>
      <c r="HDT3" s="230"/>
      <c r="HDU3" s="230"/>
      <c r="HDV3" s="230"/>
      <c r="HDW3" s="230"/>
      <c r="HDX3" s="230"/>
      <c r="HDY3" s="230"/>
      <c r="HDZ3" s="230"/>
      <c r="HEA3" s="230"/>
      <c r="HEB3" s="230"/>
      <c r="HEC3" s="230"/>
      <c r="HED3" s="230"/>
      <c r="HEE3" s="230"/>
      <c r="HEF3" s="230"/>
      <c r="HEG3" s="230"/>
      <c r="HEH3" s="230"/>
      <c r="HEI3" s="230"/>
      <c r="HEJ3" s="230"/>
      <c r="HEK3" s="230"/>
      <c r="HEL3" s="230"/>
      <c r="HEM3" s="230"/>
      <c r="HEN3" s="230"/>
      <c r="HEO3" s="230"/>
      <c r="HEP3" s="230"/>
      <c r="HEQ3" s="230"/>
      <c r="HER3" s="230"/>
      <c r="HES3" s="230"/>
      <c r="HET3" s="230"/>
      <c r="HEU3" s="230"/>
      <c r="HEV3" s="230"/>
      <c r="HEW3" s="230"/>
      <c r="HEX3" s="230"/>
      <c r="HEY3" s="230"/>
      <c r="HEZ3" s="230"/>
      <c r="HFA3" s="230"/>
      <c r="HFB3" s="230"/>
      <c r="HFC3" s="230"/>
      <c r="HFD3" s="230"/>
      <c r="HFE3" s="230"/>
      <c r="HFF3" s="230"/>
      <c r="HFG3" s="230"/>
      <c r="HFH3" s="230"/>
      <c r="HFI3" s="230"/>
      <c r="HFJ3" s="230"/>
      <c r="HFK3" s="230"/>
      <c r="HFL3" s="230"/>
      <c r="HFM3" s="230"/>
      <c r="HFN3" s="230"/>
      <c r="HFO3" s="230"/>
      <c r="HFP3" s="230"/>
      <c r="HFQ3" s="230"/>
      <c r="HFR3" s="230"/>
      <c r="HFS3" s="230"/>
      <c r="HFT3" s="230"/>
      <c r="HFU3" s="230"/>
      <c r="HFV3" s="230"/>
      <c r="HFW3" s="230"/>
      <c r="HFX3" s="230"/>
      <c r="HFY3" s="230"/>
      <c r="HFZ3" s="230"/>
      <c r="HGA3" s="230"/>
      <c r="HGB3" s="230"/>
      <c r="HGC3" s="230"/>
      <c r="HGD3" s="230"/>
      <c r="HGE3" s="230"/>
      <c r="HGF3" s="230"/>
      <c r="HGG3" s="230"/>
      <c r="HGH3" s="230"/>
      <c r="HGI3" s="230"/>
      <c r="HGJ3" s="230"/>
      <c r="HGK3" s="230"/>
      <c r="HGL3" s="230"/>
      <c r="HGM3" s="230"/>
      <c r="HGN3" s="230"/>
      <c r="HGO3" s="230"/>
      <c r="HGP3" s="230"/>
      <c r="HGQ3" s="230"/>
      <c r="HGR3" s="230"/>
      <c r="HGS3" s="230"/>
      <c r="HGT3" s="230"/>
      <c r="HGU3" s="230"/>
      <c r="HGV3" s="230"/>
      <c r="HGW3" s="230"/>
      <c r="HGX3" s="230"/>
      <c r="HGY3" s="230"/>
      <c r="HGZ3" s="230"/>
      <c r="HHA3" s="230"/>
      <c r="HHB3" s="230"/>
      <c r="HHC3" s="230"/>
      <c r="HHD3" s="230"/>
      <c r="HHE3" s="230"/>
      <c r="HHF3" s="230"/>
      <c r="HHG3" s="230"/>
      <c r="HHH3" s="230"/>
      <c r="HHI3" s="230"/>
      <c r="HHJ3" s="230"/>
      <c r="HHK3" s="230"/>
      <c r="HHL3" s="230"/>
      <c r="HHM3" s="230"/>
      <c r="HHN3" s="230"/>
      <c r="HHO3" s="230"/>
      <c r="HHP3" s="230"/>
      <c r="HHQ3" s="230"/>
      <c r="HHR3" s="230"/>
      <c r="HHS3" s="230"/>
      <c r="HHT3" s="230"/>
      <c r="HHU3" s="230"/>
      <c r="HHV3" s="230"/>
      <c r="HHW3" s="230"/>
      <c r="HHX3" s="230"/>
      <c r="HHY3" s="230"/>
      <c r="HHZ3" s="230"/>
      <c r="HIA3" s="230"/>
      <c r="HIB3" s="230"/>
      <c r="HIC3" s="230"/>
      <c r="HID3" s="230"/>
      <c r="HIE3" s="230"/>
      <c r="HIF3" s="230"/>
      <c r="HIG3" s="230"/>
      <c r="HIH3" s="230"/>
      <c r="HII3" s="230"/>
      <c r="HIJ3" s="230"/>
      <c r="HIK3" s="230"/>
      <c r="HIL3" s="230"/>
      <c r="HIM3" s="230"/>
      <c r="HIN3" s="230"/>
      <c r="HIO3" s="230"/>
      <c r="HIP3" s="230"/>
      <c r="HIQ3" s="230"/>
      <c r="HIR3" s="230"/>
      <c r="HIS3" s="230"/>
      <c r="HIT3" s="230"/>
      <c r="HIU3" s="230"/>
      <c r="HIV3" s="230"/>
      <c r="HIW3" s="230"/>
      <c r="HIX3" s="230"/>
      <c r="HIY3" s="230"/>
      <c r="HIZ3" s="230"/>
      <c r="HJA3" s="230"/>
      <c r="HJB3" s="230"/>
      <c r="HJC3" s="230"/>
      <c r="HJD3" s="230"/>
      <c r="HJE3" s="230"/>
      <c r="HJF3" s="230"/>
      <c r="HJG3" s="230"/>
      <c r="HJH3" s="230"/>
      <c r="HJI3" s="230"/>
      <c r="HJJ3" s="230"/>
      <c r="HJK3" s="230"/>
      <c r="HJL3" s="230"/>
      <c r="HJM3" s="230"/>
      <c r="HJN3" s="230"/>
      <c r="HJO3" s="230"/>
      <c r="HJP3" s="230"/>
      <c r="HJQ3" s="230"/>
      <c r="HJR3" s="230"/>
      <c r="HJS3" s="230"/>
      <c r="HJT3" s="230"/>
      <c r="HJU3" s="230"/>
      <c r="HJV3" s="230"/>
      <c r="HJW3" s="230"/>
      <c r="HJX3" s="230"/>
      <c r="HJY3" s="230"/>
      <c r="HJZ3" s="230"/>
      <c r="HKA3" s="230"/>
      <c r="HKB3" s="230"/>
      <c r="HKC3" s="230"/>
      <c r="HKD3" s="230"/>
      <c r="HKE3" s="230"/>
      <c r="HKF3" s="230"/>
      <c r="HKG3" s="230"/>
      <c r="HKH3" s="230"/>
      <c r="HKI3" s="230"/>
      <c r="HKJ3" s="230"/>
      <c r="HKK3" s="230"/>
      <c r="HKL3" s="230"/>
      <c r="HKM3" s="230"/>
      <c r="HKN3" s="230"/>
      <c r="HKO3" s="230"/>
      <c r="HKP3" s="230"/>
      <c r="HKQ3" s="230"/>
      <c r="HKR3" s="230"/>
      <c r="HKS3" s="230"/>
      <c r="HKT3" s="230"/>
      <c r="HKU3" s="230"/>
      <c r="HKV3" s="230"/>
      <c r="HKW3" s="230"/>
      <c r="HKX3" s="230"/>
      <c r="HKY3" s="230"/>
      <c r="HKZ3" s="230"/>
      <c r="HLA3" s="230"/>
      <c r="HLB3" s="230"/>
      <c r="HLC3" s="230"/>
      <c r="HLD3" s="230"/>
      <c r="HLE3" s="230"/>
      <c r="HLF3" s="230"/>
      <c r="HLG3" s="230"/>
      <c r="HLH3" s="230"/>
      <c r="HLI3" s="230"/>
      <c r="HLJ3" s="230"/>
      <c r="HLK3" s="230"/>
      <c r="HLL3" s="230"/>
      <c r="HLM3" s="230"/>
      <c r="HLN3" s="230"/>
      <c r="HLO3" s="230"/>
      <c r="HLP3" s="230"/>
      <c r="HLQ3" s="230"/>
      <c r="HLR3" s="230"/>
      <c r="HLS3" s="230"/>
      <c r="HLT3" s="230"/>
      <c r="HLU3" s="230"/>
      <c r="HLV3" s="230"/>
      <c r="HLW3" s="230"/>
      <c r="HLX3" s="230"/>
      <c r="HLY3" s="230"/>
      <c r="HLZ3" s="230"/>
      <c r="HMA3" s="230"/>
      <c r="HMB3" s="230"/>
      <c r="HMC3" s="230"/>
      <c r="HMD3" s="230"/>
      <c r="HME3" s="230"/>
      <c r="HMF3" s="230"/>
      <c r="HMG3" s="230"/>
      <c r="HMH3" s="230"/>
      <c r="HMI3" s="230"/>
      <c r="HMJ3" s="230"/>
      <c r="HMK3" s="230"/>
      <c r="HML3" s="230"/>
      <c r="HMM3" s="230"/>
      <c r="HMN3" s="230"/>
      <c r="HMO3" s="230"/>
      <c r="HMP3" s="230"/>
      <c r="HMQ3" s="230"/>
      <c r="HMR3" s="230"/>
      <c r="HMS3" s="230"/>
      <c r="HMT3" s="230"/>
      <c r="HMU3" s="230"/>
      <c r="HMV3" s="230"/>
      <c r="HMW3" s="230"/>
      <c r="HMX3" s="230"/>
      <c r="HMY3" s="230"/>
      <c r="HMZ3" s="230"/>
      <c r="HNA3" s="230"/>
      <c r="HNB3" s="230"/>
      <c r="HNC3" s="230"/>
      <c r="HND3" s="230"/>
      <c r="HNE3" s="230"/>
      <c r="HNF3" s="230"/>
      <c r="HNG3" s="230"/>
      <c r="HNH3" s="230"/>
      <c r="HNI3" s="230"/>
      <c r="HNJ3" s="230"/>
      <c r="HNK3" s="230"/>
      <c r="HNL3" s="230"/>
      <c r="HNM3" s="230"/>
      <c r="HNN3" s="230"/>
      <c r="HNO3" s="230"/>
      <c r="HNP3" s="230"/>
      <c r="HNQ3" s="230"/>
      <c r="HNR3" s="230"/>
      <c r="HNS3" s="230"/>
      <c r="HNT3" s="230"/>
      <c r="HNU3" s="230"/>
      <c r="HNV3" s="230"/>
      <c r="HNW3" s="230"/>
      <c r="HNX3" s="230"/>
      <c r="HNY3" s="230"/>
      <c r="HNZ3" s="230"/>
      <c r="HOA3" s="230"/>
      <c r="HOB3" s="230"/>
      <c r="HOC3" s="230"/>
      <c r="HOD3" s="230"/>
      <c r="HOE3" s="230"/>
      <c r="HOF3" s="230"/>
      <c r="HOG3" s="230"/>
      <c r="HOH3" s="230"/>
      <c r="HOI3" s="230"/>
      <c r="HOJ3" s="230"/>
      <c r="HOK3" s="230"/>
      <c r="HOL3" s="230"/>
      <c r="HOM3" s="230"/>
      <c r="HON3" s="230"/>
      <c r="HOO3" s="230"/>
      <c r="HOP3" s="230"/>
      <c r="HOQ3" s="230"/>
      <c r="HOR3" s="230"/>
      <c r="HOS3" s="230"/>
      <c r="HOT3" s="230"/>
      <c r="HOU3" s="230"/>
      <c r="HOV3" s="230"/>
      <c r="HOW3" s="230"/>
      <c r="HOX3" s="230"/>
      <c r="HOY3" s="230"/>
      <c r="HOZ3" s="230"/>
      <c r="HPA3" s="230"/>
      <c r="HPB3" s="230"/>
      <c r="HPC3" s="230"/>
      <c r="HPD3" s="230"/>
      <c r="HPE3" s="230"/>
      <c r="HPF3" s="230"/>
      <c r="HPG3" s="230"/>
      <c r="HPH3" s="230"/>
      <c r="HPI3" s="230"/>
      <c r="HPJ3" s="230"/>
      <c r="HPK3" s="230"/>
      <c r="HPL3" s="230"/>
      <c r="HPM3" s="230"/>
      <c r="HPN3" s="230"/>
      <c r="HPO3" s="230"/>
      <c r="HPP3" s="230"/>
      <c r="HPQ3" s="230"/>
      <c r="HPR3" s="230"/>
      <c r="HPS3" s="230"/>
      <c r="HPT3" s="230"/>
      <c r="HPU3" s="230"/>
      <c r="HPV3" s="230"/>
      <c r="HPW3" s="230"/>
      <c r="HPX3" s="230"/>
      <c r="HPY3" s="230"/>
      <c r="HPZ3" s="230"/>
      <c r="HQA3" s="230"/>
      <c r="HQB3" s="230"/>
      <c r="HQC3" s="230"/>
      <c r="HQD3" s="230"/>
      <c r="HQE3" s="230"/>
      <c r="HQF3" s="230"/>
      <c r="HQG3" s="230"/>
      <c r="HQH3" s="230"/>
      <c r="HQI3" s="230"/>
      <c r="HQJ3" s="230"/>
      <c r="HQK3" s="230"/>
      <c r="HQL3" s="230"/>
      <c r="HQM3" s="230"/>
      <c r="HQN3" s="230"/>
      <c r="HQO3" s="230"/>
      <c r="HQP3" s="230"/>
      <c r="HQQ3" s="230"/>
      <c r="HQR3" s="230"/>
      <c r="HQS3" s="230"/>
      <c r="HQT3" s="230"/>
      <c r="HQU3" s="230"/>
      <c r="HQV3" s="230"/>
      <c r="HQW3" s="230"/>
      <c r="HQX3" s="230"/>
      <c r="HQY3" s="230"/>
      <c r="HQZ3" s="230"/>
      <c r="HRA3" s="230"/>
      <c r="HRB3" s="230"/>
      <c r="HRC3" s="230"/>
      <c r="HRD3" s="230"/>
      <c r="HRE3" s="230"/>
      <c r="HRF3" s="230"/>
      <c r="HRG3" s="230"/>
      <c r="HRH3" s="230"/>
      <c r="HRI3" s="230"/>
      <c r="HRJ3" s="230"/>
      <c r="HRK3" s="230"/>
      <c r="HRL3" s="230"/>
      <c r="HRM3" s="230"/>
      <c r="HRN3" s="230"/>
      <c r="HRO3" s="230"/>
      <c r="HRP3" s="230"/>
      <c r="HRQ3" s="230"/>
      <c r="HRR3" s="230"/>
      <c r="HRS3" s="230"/>
      <c r="HRT3" s="230"/>
      <c r="HRU3" s="230"/>
      <c r="HRV3" s="230"/>
      <c r="HRW3" s="230"/>
      <c r="HRX3" s="230"/>
      <c r="HRY3" s="230"/>
      <c r="HRZ3" s="230"/>
      <c r="HSA3" s="230"/>
      <c r="HSB3" s="230"/>
      <c r="HSC3" s="230"/>
      <c r="HSD3" s="230"/>
      <c r="HSE3" s="230"/>
      <c r="HSF3" s="230"/>
      <c r="HSG3" s="230"/>
      <c r="HSH3" s="230"/>
      <c r="HSI3" s="230"/>
      <c r="HSJ3" s="230"/>
      <c r="HSK3" s="230"/>
      <c r="HSL3" s="230"/>
      <c r="HSM3" s="230"/>
      <c r="HSN3" s="230"/>
      <c r="HSO3" s="230"/>
      <c r="HSP3" s="230"/>
      <c r="HSQ3" s="230"/>
      <c r="HSR3" s="230"/>
      <c r="HSS3" s="230"/>
      <c r="HST3" s="230"/>
      <c r="HSU3" s="230"/>
      <c r="HSV3" s="230"/>
      <c r="HSW3" s="230"/>
      <c r="HSX3" s="230"/>
      <c r="HSY3" s="230"/>
      <c r="HSZ3" s="230"/>
      <c r="HTA3" s="230"/>
      <c r="HTB3" s="230"/>
      <c r="HTC3" s="230"/>
      <c r="HTD3" s="230"/>
      <c r="HTE3" s="230"/>
      <c r="HTF3" s="230"/>
      <c r="HTG3" s="230"/>
      <c r="HTH3" s="230"/>
      <c r="HTI3" s="230"/>
      <c r="HTJ3" s="230"/>
      <c r="HTK3" s="230"/>
      <c r="HTL3" s="230"/>
      <c r="HTM3" s="230"/>
      <c r="HTN3" s="230"/>
      <c r="HTO3" s="230"/>
      <c r="HTP3" s="230"/>
      <c r="HTQ3" s="230"/>
      <c r="HTR3" s="230"/>
      <c r="HTS3" s="230"/>
      <c r="HTT3" s="230"/>
      <c r="HTU3" s="230"/>
      <c r="HTV3" s="230"/>
      <c r="HTW3" s="230"/>
      <c r="HTX3" s="230"/>
      <c r="HTY3" s="230"/>
      <c r="HTZ3" s="230"/>
      <c r="HUA3" s="230"/>
      <c r="HUB3" s="230"/>
      <c r="HUC3" s="230"/>
      <c r="HUD3" s="230"/>
      <c r="HUE3" s="230"/>
      <c r="HUF3" s="230"/>
      <c r="HUG3" s="230"/>
      <c r="HUH3" s="230"/>
      <c r="HUI3" s="230"/>
      <c r="HUJ3" s="230"/>
      <c r="HUK3" s="230"/>
      <c r="HUL3" s="230"/>
      <c r="HUM3" s="230"/>
      <c r="HUN3" s="230"/>
      <c r="HUO3" s="230"/>
      <c r="HUP3" s="230"/>
      <c r="HUQ3" s="230"/>
      <c r="HUR3" s="230"/>
      <c r="HUS3" s="230"/>
      <c r="HUT3" s="230"/>
      <c r="HUU3" s="230"/>
      <c r="HUV3" s="230"/>
      <c r="HUW3" s="230"/>
      <c r="HUX3" s="230"/>
      <c r="HUY3" s="230"/>
      <c r="HUZ3" s="230"/>
      <c r="HVA3" s="230"/>
      <c r="HVB3" s="230"/>
      <c r="HVC3" s="230"/>
      <c r="HVD3" s="230"/>
      <c r="HVE3" s="230"/>
      <c r="HVF3" s="230"/>
      <c r="HVG3" s="230"/>
      <c r="HVH3" s="230"/>
      <c r="HVI3" s="230"/>
      <c r="HVJ3" s="230"/>
      <c r="HVK3" s="230"/>
      <c r="HVL3" s="230"/>
      <c r="HVM3" s="230"/>
      <c r="HVN3" s="230"/>
      <c r="HVO3" s="230"/>
      <c r="HVP3" s="230"/>
      <c r="HVQ3" s="230"/>
      <c r="HVR3" s="230"/>
      <c r="HVS3" s="230"/>
      <c r="HVT3" s="230"/>
      <c r="HVU3" s="230"/>
      <c r="HVV3" s="230"/>
      <c r="HVW3" s="230"/>
      <c r="HVX3" s="230"/>
      <c r="HVY3" s="230"/>
      <c r="HVZ3" s="230"/>
      <c r="HWA3" s="230"/>
      <c r="HWB3" s="230"/>
      <c r="HWC3" s="230"/>
      <c r="HWD3" s="230"/>
      <c r="HWE3" s="230"/>
      <c r="HWF3" s="230"/>
      <c r="HWG3" s="230"/>
      <c r="HWH3" s="230"/>
      <c r="HWI3" s="230"/>
      <c r="HWJ3" s="230"/>
      <c r="HWK3" s="230"/>
      <c r="HWL3" s="230"/>
      <c r="HWM3" s="230"/>
      <c r="HWN3" s="230"/>
      <c r="HWO3" s="230"/>
      <c r="HWP3" s="230"/>
      <c r="HWQ3" s="230"/>
      <c r="HWR3" s="230"/>
      <c r="HWS3" s="230"/>
      <c r="HWT3" s="230"/>
      <c r="HWU3" s="230"/>
      <c r="HWV3" s="230"/>
      <c r="HWW3" s="230"/>
      <c r="HWX3" s="230"/>
      <c r="HWY3" s="230"/>
      <c r="HWZ3" s="230"/>
      <c r="HXA3" s="230"/>
      <c r="HXB3" s="230"/>
      <c r="HXC3" s="230"/>
      <c r="HXD3" s="230"/>
      <c r="HXE3" s="230"/>
      <c r="HXF3" s="230"/>
      <c r="HXG3" s="230"/>
      <c r="HXH3" s="230"/>
      <c r="HXI3" s="230"/>
      <c r="HXJ3" s="230"/>
      <c r="HXK3" s="230"/>
      <c r="HXL3" s="230"/>
      <c r="HXM3" s="230"/>
      <c r="HXN3" s="230"/>
      <c r="HXO3" s="230"/>
      <c r="HXP3" s="230"/>
      <c r="HXQ3" s="230"/>
      <c r="HXR3" s="230"/>
      <c r="HXS3" s="230"/>
      <c r="HXT3" s="230"/>
      <c r="HXU3" s="230"/>
      <c r="HXV3" s="230"/>
      <c r="HXW3" s="230"/>
      <c r="HXX3" s="230"/>
      <c r="HXY3" s="230"/>
      <c r="HXZ3" s="230"/>
      <c r="HYA3" s="230"/>
      <c r="HYB3" s="230"/>
      <c r="HYC3" s="230"/>
      <c r="HYD3" s="230"/>
      <c r="HYE3" s="230"/>
      <c r="HYF3" s="230"/>
      <c r="HYG3" s="230"/>
      <c r="HYH3" s="230"/>
      <c r="HYI3" s="230"/>
      <c r="HYJ3" s="230"/>
      <c r="HYK3" s="230"/>
      <c r="HYL3" s="230"/>
      <c r="HYM3" s="230"/>
      <c r="HYN3" s="230"/>
      <c r="HYO3" s="230"/>
      <c r="HYP3" s="230"/>
      <c r="HYQ3" s="230"/>
      <c r="HYR3" s="230"/>
      <c r="HYS3" s="230"/>
      <c r="HYT3" s="230"/>
      <c r="HYU3" s="230"/>
      <c r="HYV3" s="230"/>
      <c r="HYW3" s="230"/>
      <c r="HYX3" s="230"/>
      <c r="HYY3" s="230"/>
      <c r="HYZ3" s="230"/>
      <c r="HZA3" s="230"/>
      <c r="HZB3" s="230"/>
      <c r="HZC3" s="230"/>
      <c r="HZD3" s="230"/>
      <c r="HZE3" s="230"/>
      <c r="HZF3" s="230"/>
      <c r="HZG3" s="230"/>
      <c r="HZH3" s="230"/>
      <c r="HZI3" s="230"/>
      <c r="HZJ3" s="230"/>
      <c r="HZK3" s="230"/>
      <c r="HZL3" s="230"/>
      <c r="HZM3" s="230"/>
      <c r="HZN3" s="230"/>
      <c r="HZO3" s="230"/>
      <c r="HZP3" s="230"/>
      <c r="HZQ3" s="230"/>
      <c r="HZR3" s="230"/>
      <c r="HZS3" s="230"/>
      <c r="HZT3" s="230"/>
      <c r="HZU3" s="230"/>
      <c r="HZV3" s="230"/>
      <c r="HZW3" s="230"/>
      <c r="HZX3" s="230"/>
      <c r="HZY3" s="230"/>
      <c r="HZZ3" s="230"/>
      <c r="IAA3" s="230"/>
      <c r="IAB3" s="230"/>
      <c r="IAC3" s="230"/>
      <c r="IAD3" s="230"/>
      <c r="IAE3" s="230"/>
      <c r="IAF3" s="230"/>
      <c r="IAG3" s="230"/>
      <c r="IAH3" s="230"/>
      <c r="IAI3" s="230"/>
      <c r="IAJ3" s="230"/>
      <c r="IAK3" s="230"/>
      <c r="IAL3" s="230"/>
      <c r="IAM3" s="230"/>
      <c r="IAN3" s="230"/>
      <c r="IAO3" s="230"/>
      <c r="IAP3" s="230"/>
      <c r="IAQ3" s="230"/>
      <c r="IAR3" s="230"/>
      <c r="IAS3" s="230"/>
      <c r="IAT3" s="230"/>
      <c r="IAU3" s="230"/>
      <c r="IAV3" s="230"/>
      <c r="IAW3" s="230"/>
      <c r="IAX3" s="230"/>
      <c r="IAY3" s="230"/>
      <c r="IAZ3" s="230"/>
      <c r="IBA3" s="230"/>
      <c r="IBB3" s="230"/>
      <c r="IBC3" s="230"/>
      <c r="IBD3" s="230"/>
      <c r="IBE3" s="230"/>
      <c r="IBF3" s="230"/>
      <c r="IBG3" s="230"/>
      <c r="IBH3" s="230"/>
      <c r="IBI3" s="230"/>
      <c r="IBJ3" s="230"/>
      <c r="IBK3" s="230"/>
      <c r="IBL3" s="230"/>
      <c r="IBM3" s="230"/>
      <c r="IBN3" s="230"/>
      <c r="IBO3" s="230"/>
      <c r="IBP3" s="230"/>
      <c r="IBQ3" s="230"/>
      <c r="IBR3" s="230"/>
      <c r="IBS3" s="230"/>
      <c r="IBT3" s="230"/>
      <c r="IBU3" s="230"/>
      <c r="IBV3" s="230"/>
      <c r="IBW3" s="230"/>
      <c r="IBX3" s="230"/>
      <c r="IBY3" s="230"/>
      <c r="IBZ3" s="230"/>
      <c r="ICA3" s="230"/>
      <c r="ICB3" s="230"/>
      <c r="ICC3" s="230"/>
      <c r="ICD3" s="230"/>
      <c r="ICE3" s="230"/>
      <c r="ICF3" s="230"/>
      <c r="ICG3" s="230"/>
      <c r="ICH3" s="230"/>
      <c r="ICI3" s="230"/>
      <c r="ICJ3" s="230"/>
      <c r="ICK3" s="230"/>
      <c r="ICL3" s="230"/>
      <c r="ICM3" s="230"/>
      <c r="ICN3" s="230"/>
      <c r="ICO3" s="230"/>
      <c r="ICP3" s="230"/>
      <c r="ICQ3" s="230"/>
      <c r="ICR3" s="230"/>
      <c r="ICS3" s="230"/>
      <c r="ICT3" s="230"/>
      <c r="ICU3" s="230"/>
      <c r="ICV3" s="230"/>
      <c r="ICW3" s="230"/>
      <c r="ICX3" s="230"/>
      <c r="ICY3" s="230"/>
      <c r="ICZ3" s="230"/>
      <c r="IDA3" s="230"/>
      <c r="IDB3" s="230"/>
      <c r="IDC3" s="230"/>
      <c r="IDD3" s="230"/>
      <c r="IDE3" s="230"/>
      <c r="IDF3" s="230"/>
      <c r="IDG3" s="230"/>
      <c r="IDH3" s="230"/>
      <c r="IDI3" s="230"/>
      <c r="IDJ3" s="230"/>
      <c r="IDK3" s="230"/>
      <c r="IDL3" s="230"/>
      <c r="IDM3" s="230"/>
      <c r="IDN3" s="230"/>
      <c r="IDO3" s="230"/>
      <c r="IDP3" s="230"/>
      <c r="IDQ3" s="230"/>
      <c r="IDR3" s="230"/>
      <c r="IDS3" s="230"/>
      <c r="IDT3" s="230"/>
      <c r="IDU3" s="230"/>
      <c r="IDV3" s="230"/>
      <c r="IDW3" s="230"/>
      <c r="IDX3" s="230"/>
      <c r="IDY3" s="230"/>
      <c r="IDZ3" s="230"/>
      <c r="IEA3" s="230"/>
      <c r="IEB3" s="230"/>
      <c r="IEC3" s="230"/>
      <c r="IED3" s="230"/>
      <c r="IEE3" s="230"/>
      <c r="IEF3" s="230"/>
      <c r="IEG3" s="230"/>
      <c r="IEH3" s="230"/>
      <c r="IEI3" s="230"/>
      <c r="IEJ3" s="230"/>
      <c r="IEK3" s="230"/>
      <c r="IEL3" s="230"/>
      <c r="IEM3" s="230"/>
      <c r="IEN3" s="230"/>
      <c r="IEO3" s="230"/>
      <c r="IEP3" s="230"/>
      <c r="IEQ3" s="230"/>
      <c r="IER3" s="230"/>
      <c r="IES3" s="230"/>
      <c r="IET3" s="230"/>
      <c r="IEU3" s="230"/>
      <c r="IEV3" s="230"/>
      <c r="IEW3" s="230"/>
      <c r="IEX3" s="230"/>
      <c r="IEY3" s="230"/>
      <c r="IEZ3" s="230"/>
      <c r="IFA3" s="230"/>
      <c r="IFB3" s="230"/>
      <c r="IFC3" s="230"/>
      <c r="IFD3" s="230"/>
      <c r="IFE3" s="230"/>
      <c r="IFF3" s="230"/>
      <c r="IFG3" s="230"/>
      <c r="IFH3" s="230"/>
      <c r="IFI3" s="230"/>
      <c r="IFJ3" s="230"/>
      <c r="IFK3" s="230"/>
      <c r="IFL3" s="230"/>
      <c r="IFM3" s="230"/>
      <c r="IFN3" s="230"/>
      <c r="IFO3" s="230"/>
      <c r="IFP3" s="230"/>
      <c r="IFQ3" s="230"/>
      <c r="IFR3" s="230"/>
      <c r="IFS3" s="230"/>
      <c r="IFT3" s="230"/>
      <c r="IFU3" s="230"/>
      <c r="IFV3" s="230"/>
      <c r="IFW3" s="230"/>
      <c r="IFX3" s="230"/>
      <c r="IFY3" s="230"/>
      <c r="IFZ3" s="230"/>
      <c r="IGA3" s="230"/>
      <c r="IGB3" s="230"/>
      <c r="IGC3" s="230"/>
      <c r="IGD3" s="230"/>
      <c r="IGE3" s="230"/>
      <c r="IGF3" s="230"/>
      <c r="IGG3" s="230"/>
      <c r="IGH3" s="230"/>
      <c r="IGI3" s="230"/>
      <c r="IGJ3" s="230"/>
      <c r="IGK3" s="230"/>
      <c r="IGL3" s="230"/>
      <c r="IGM3" s="230"/>
      <c r="IGN3" s="230"/>
      <c r="IGO3" s="230"/>
      <c r="IGP3" s="230"/>
      <c r="IGQ3" s="230"/>
      <c r="IGR3" s="230"/>
      <c r="IGS3" s="230"/>
      <c r="IGT3" s="230"/>
      <c r="IGU3" s="230"/>
      <c r="IGV3" s="230"/>
      <c r="IGW3" s="230"/>
      <c r="IGX3" s="230"/>
      <c r="IGY3" s="230"/>
      <c r="IGZ3" s="230"/>
      <c r="IHA3" s="230"/>
      <c r="IHB3" s="230"/>
      <c r="IHC3" s="230"/>
      <c r="IHD3" s="230"/>
      <c r="IHE3" s="230"/>
      <c r="IHF3" s="230"/>
      <c r="IHG3" s="230"/>
      <c r="IHH3" s="230"/>
      <c r="IHI3" s="230"/>
      <c r="IHJ3" s="230"/>
      <c r="IHK3" s="230"/>
      <c r="IHL3" s="230"/>
      <c r="IHM3" s="230"/>
      <c r="IHN3" s="230"/>
      <c r="IHO3" s="230"/>
      <c r="IHP3" s="230"/>
      <c r="IHQ3" s="230"/>
      <c r="IHR3" s="230"/>
      <c r="IHS3" s="230"/>
      <c r="IHT3" s="230"/>
      <c r="IHU3" s="230"/>
      <c r="IHV3" s="230"/>
      <c r="IHW3" s="230"/>
      <c r="IHX3" s="230"/>
      <c r="IHY3" s="230"/>
      <c r="IHZ3" s="230"/>
      <c r="IIA3" s="230"/>
      <c r="IIB3" s="230"/>
      <c r="IIC3" s="230"/>
      <c r="IID3" s="230"/>
      <c r="IIE3" s="230"/>
      <c r="IIF3" s="230"/>
      <c r="IIG3" s="230"/>
      <c r="IIH3" s="230"/>
      <c r="III3" s="230"/>
      <c r="IIJ3" s="230"/>
      <c r="IIK3" s="230"/>
      <c r="IIL3" s="230"/>
      <c r="IIM3" s="230"/>
      <c r="IIN3" s="230"/>
      <c r="IIO3" s="230"/>
      <c r="IIP3" s="230"/>
      <c r="IIQ3" s="230"/>
      <c r="IIR3" s="230"/>
      <c r="IIS3" s="230"/>
      <c r="IIT3" s="230"/>
      <c r="IIU3" s="230"/>
      <c r="IIV3" s="230"/>
      <c r="IIW3" s="230"/>
      <c r="IIX3" s="230"/>
      <c r="IIY3" s="230"/>
      <c r="IIZ3" s="230"/>
      <c r="IJA3" s="230"/>
      <c r="IJB3" s="230"/>
      <c r="IJC3" s="230"/>
      <c r="IJD3" s="230"/>
      <c r="IJE3" s="230"/>
      <c r="IJF3" s="230"/>
      <c r="IJG3" s="230"/>
      <c r="IJH3" s="230"/>
      <c r="IJI3" s="230"/>
      <c r="IJJ3" s="230"/>
      <c r="IJK3" s="230"/>
      <c r="IJL3" s="230"/>
      <c r="IJM3" s="230"/>
      <c r="IJN3" s="230"/>
      <c r="IJO3" s="230"/>
      <c r="IJP3" s="230"/>
      <c r="IJQ3" s="230"/>
      <c r="IJR3" s="230"/>
      <c r="IJS3" s="230"/>
      <c r="IJT3" s="230"/>
      <c r="IJU3" s="230"/>
      <c r="IJV3" s="230"/>
      <c r="IJW3" s="230"/>
      <c r="IJX3" s="230"/>
      <c r="IJY3" s="230"/>
      <c r="IJZ3" s="230"/>
      <c r="IKA3" s="230"/>
      <c r="IKB3" s="230"/>
      <c r="IKC3" s="230"/>
      <c r="IKD3" s="230"/>
      <c r="IKE3" s="230"/>
      <c r="IKF3" s="230"/>
      <c r="IKG3" s="230"/>
      <c r="IKH3" s="230"/>
      <c r="IKI3" s="230"/>
      <c r="IKJ3" s="230"/>
      <c r="IKK3" s="230"/>
      <c r="IKL3" s="230"/>
      <c r="IKM3" s="230"/>
      <c r="IKN3" s="230"/>
      <c r="IKO3" s="230"/>
      <c r="IKP3" s="230"/>
      <c r="IKQ3" s="230"/>
      <c r="IKR3" s="230"/>
      <c r="IKS3" s="230"/>
      <c r="IKT3" s="230"/>
      <c r="IKU3" s="230"/>
      <c r="IKV3" s="230"/>
      <c r="IKW3" s="230"/>
      <c r="IKX3" s="230"/>
      <c r="IKY3" s="230"/>
      <c r="IKZ3" s="230"/>
      <c r="ILA3" s="230"/>
      <c r="ILB3" s="230"/>
      <c r="ILC3" s="230"/>
      <c r="ILD3" s="230"/>
      <c r="ILE3" s="230"/>
      <c r="ILF3" s="230"/>
      <c r="ILG3" s="230"/>
      <c r="ILH3" s="230"/>
      <c r="ILI3" s="230"/>
      <c r="ILJ3" s="230"/>
      <c r="ILK3" s="230"/>
      <c r="ILL3" s="230"/>
      <c r="ILM3" s="230"/>
      <c r="ILN3" s="230"/>
      <c r="ILO3" s="230"/>
      <c r="ILP3" s="230"/>
      <c r="ILQ3" s="230"/>
      <c r="ILR3" s="230"/>
      <c r="ILS3" s="230"/>
      <c r="ILT3" s="230"/>
      <c r="ILU3" s="230"/>
      <c r="ILV3" s="230"/>
      <c r="ILW3" s="230"/>
      <c r="ILX3" s="230"/>
      <c r="ILY3" s="230"/>
      <c r="ILZ3" s="230"/>
      <c r="IMA3" s="230"/>
      <c r="IMB3" s="230"/>
      <c r="IMC3" s="230"/>
      <c r="IMD3" s="230"/>
      <c r="IME3" s="230"/>
      <c r="IMF3" s="230"/>
      <c r="IMG3" s="230"/>
      <c r="IMH3" s="230"/>
      <c r="IMI3" s="230"/>
      <c r="IMJ3" s="230"/>
      <c r="IMK3" s="230"/>
      <c r="IML3" s="230"/>
      <c r="IMM3" s="230"/>
      <c r="IMN3" s="230"/>
      <c r="IMO3" s="230"/>
      <c r="IMP3" s="230"/>
      <c r="IMQ3" s="230"/>
      <c r="IMR3" s="230"/>
      <c r="IMS3" s="230"/>
      <c r="IMT3" s="230"/>
      <c r="IMU3" s="230"/>
      <c r="IMV3" s="230"/>
      <c r="IMW3" s="230"/>
      <c r="IMX3" s="230"/>
      <c r="IMY3" s="230"/>
      <c r="IMZ3" s="230"/>
      <c r="INA3" s="230"/>
      <c r="INB3" s="230"/>
      <c r="INC3" s="230"/>
      <c r="IND3" s="230"/>
      <c r="INE3" s="230"/>
      <c r="INF3" s="230"/>
      <c r="ING3" s="230"/>
      <c r="INH3" s="230"/>
      <c r="INI3" s="230"/>
      <c r="INJ3" s="230"/>
      <c r="INK3" s="230"/>
      <c r="INL3" s="230"/>
      <c r="INM3" s="230"/>
      <c r="INN3" s="230"/>
      <c r="INO3" s="230"/>
      <c r="INP3" s="230"/>
      <c r="INQ3" s="230"/>
      <c r="INR3" s="230"/>
      <c r="INS3" s="230"/>
      <c r="INT3" s="230"/>
      <c r="INU3" s="230"/>
      <c r="INV3" s="230"/>
      <c r="INW3" s="230"/>
      <c r="INX3" s="230"/>
      <c r="INY3" s="230"/>
      <c r="INZ3" s="230"/>
      <c r="IOA3" s="230"/>
      <c r="IOB3" s="230"/>
      <c r="IOC3" s="230"/>
      <c r="IOD3" s="230"/>
      <c r="IOE3" s="230"/>
      <c r="IOF3" s="230"/>
      <c r="IOG3" s="230"/>
      <c r="IOH3" s="230"/>
      <c r="IOI3" s="230"/>
      <c r="IOJ3" s="230"/>
      <c r="IOK3" s="230"/>
      <c r="IOL3" s="230"/>
      <c r="IOM3" s="230"/>
      <c r="ION3" s="230"/>
      <c r="IOO3" s="230"/>
      <c r="IOP3" s="230"/>
      <c r="IOQ3" s="230"/>
      <c r="IOR3" s="230"/>
      <c r="IOS3" s="230"/>
      <c r="IOT3" s="230"/>
      <c r="IOU3" s="230"/>
      <c r="IOV3" s="230"/>
      <c r="IOW3" s="230"/>
      <c r="IOX3" s="230"/>
      <c r="IOY3" s="230"/>
      <c r="IOZ3" s="230"/>
      <c r="IPA3" s="230"/>
      <c r="IPB3" s="230"/>
      <c r="IPC3" s="230"/>
      <c r="IPD3" s="230"/>
      <c r="IPE3" s="230"/>
      <c r="IPF3" s="230"/>
      <c r="IPG3" s="230"/>
      <c r="IPH3" s="230"/>
      <c r="IPI3" s="230"/>
      <c r="IPJ3" s="230"/>
      <c r="IPK3" s="230"/>
      <c r="IPL3" s="230"/>
      <c r="IPM3" s="230"/>
      <c r="IPN3" s="230"/>
      <c r="IPO3" s="230"/>
      <c r="IPP3" s="230"/>
      <c r="IPQ3" s="230"/>
      <c r="IPR3" s="230"/>
      <c r="IPS3" s="230"/>
      <c r="IPT3" s="230"/>
      <c r="IPU3" s="230"/>
      <c r="IPV3" s="230"/>
      <c r="IPW3" s="230"/>
      <c r="IPX3" s="230"/>
      <c r="IPY3" s="230"/>
      <c r="IPZ3" s="230"/>
      <c r="IQA3" s="230"/>
      <c r="IQB3" s="230"/>
      <c r="IQC3" s="230"/>
      <c r="IQD3" s="230"/>
      <c r="IQE3" s="230"/>
      <c r="IQF3" s="230"/>
      <c r="IQG3" s="230"/>
      <c r="IQH3" s="230"/>
      <c r="IQI3" s="230"/>
      <c r="IQJ3" s="230"/>
      <c r="IQK3" s="230"/>
      <c r="IQL3" s="230"/>
      <c r="IQM3" s="230"/>
      <c r="IQN3" s="230"/>
      <c r="IQO3" s="230"/>
      <c r="IQP3" s="230"/>
      <c r="IQQ3" s="230"/>
      <c r="IQR3" s="230"/>
      <c r="IQS3" s="230"/>
      <c r="IQT3" s="230"/>
      <c r="IQU3" s="230"/>
      <c r="IQV3" s="230"/>
      <c r="IQW3" s="230"/>
      <c r="IQX3" s="230"/>
      <c r="IQY3" s="230"/>
      <c r="IQZ3" s="230"/>
      <c r="IRA3" s="230"/>
      <c r="IRB3" s="230"/>
      <c r="IRC3" s="230"/>
      <c r="IRD3" s="230"/>
      <c r="IRE3" s="230"/>
      <c r="IRF3" s="230"/>
      <c r="IRG3" s="230"/>
      <c r="IRH3" s="230"/>
      <c r="IRI3" s="230"/>
      <c r="IRJ3" s="230"/>
      <c r="IRK3" s="230"/>
      <c r="IRL3" s="230"/>
      <c r="IRM3" s="230"/>
      <c r="IRN3" s="230"/>
      <c r="IRO3" s="230"/>
      <c r="IRP3" s="230"/>
      <c r="IRQ3" s="230"/>
      <c r="IRR3" s="230"/>
      <c r="IRS3" s="230"/>
      <c r="IRT3" s="230"/>
      <c r="IRU3" s="230"/>
      <c r="IRV3" s="230"/>
      <c r="IRW3" s="230"/>
      <c r="IRX3" s="230"/>
      <c r="IRY3" s="230"/>
      <c r="IRZ3" s="230"/>
      <c r="ISA3" s="230"/>
      <c r="ISB3" s="230"/>
      <c r="ISC3" s="230"/>
      <c r="ISD3" s="230"/>
      <c r="ISE3" s="230"/>
      <c r="ISF3" s="230"/>
      <c r="ISG3" s="230"/>
      <c r="ISH3" s="230"/>
      <c r="ISI3" s="230"/>
      <c r="ISJ3" s="230"/>
      <c r="ISK3" s="230"/>
      <c r="ISL3" s="230"/>
      <c r="ISM3" s="230"/>
      <c r="ISN3" s="230"/>
      <c r="ISO3" s="230"/>
      <c r="ISP3" s="230"/>
      <c r="ISQ3" s="230"/>
      <c r="ISR3" s="230"/>
      <c r="ISS3" s="230"/>
      <c r="IST3" s="230"/>
      <c r="ISU3" s="230"/>
      <c r="ISV3" s="230"/>
      <c r="ISW3" s="230"/>
      <c r="ISX3" s="230"/>
      <c r="ISY3" s="230"/>
      <c r="ISZ3" s="230"/>
      <c r="ITA3" s="230"/>
      <c r="ITB3" s="230"/>
      <c r="ITC3" s="230"/>
      <c r="ITD3" s="230"/>
      <c r="ITE3" s="230"/>
      <c r="ITF3" s="230"/>
      <c r="ITG3" s="230"/>
      <c r="ITH3" s="230"/>
      <c r="ITI3" s="230"/>
      <c r="ITJ3" s="230"/>
      <c r="ITK3" s="230"/>
      <c r="ITL3" s="230"/>
      <c r="ITM3" s="230"/>
      <c r="ITN3" s="230"/>
      <c r="ITO3" s="230"/>
      <c r="ITP3" s="230"/>
      <c r="ITQ3" s="230"/>
      <c r="ITR3" s="230"/>
      <c r="ITS3" s="230"/>
      <c r="ITT3" s="230"/>
      <c r="ITU3" s="230"/>
      <c r="ITV3" s="230"/>
      <c r="ITW3" s="230"/>
      <c r="ITX3" s="230"/>
      <c r="ITY3" s="230"/>
      <c r="ITZ3" s="230"/>
      <c r="IUA3" s="230"/>
      <c r="IUB3" s="230"/>
      <c r="IUC3" s="230"/>
      <c r="IUD3" s="230"/>
      <c r="IUE3" s="230"/>
      <c r="IUF3" s="230"/>
      <c r="IUG3" s="230"/>
      <c r="IUH3" s="230"/>
      <c r="IUI3" s="230"/>
      <c r="IUJ3" s="230"/>
      <c r="IUK3" s="230"/>
      <c r="IUL3" s="230"/>
      <c r="IUM3" s="230"/>
      <c r="IUN3" s="230"/>
      <c r="IUO3" s="230"/>
      <c r="IUP3" s="230"/>
      <c r="IUQ3" s="230"/>
      <c r="IUR3" s="230"/>
      <c r="IUS3" s="230"/>
      <c r="IUT3" s="230"/>
      <c r="IUU3" s="230"/>
      <c r="IUV3" s="230"/>
      <c r="IUW3" s="230"/>
      <c r="IUX3" s="230"/>
      <c r="IUY3" s="230"/>
      <c r="IUZ3" s="230"/>
      <c r="IVA3" s="230"/>
      <c r="IVB3" s="230"/>
      <c r="IVC3" s="230"/>
      <c r="IVD3" s="230"/>
      <c r="IVE3" s="230"/>
      <c r="IVF3" s="230"/>
      <c r="IVG3" s="230"/>
      <c r="IVH3" s="230"/>
      <c r="IVI3" s="230"/>
      <c r="IVJ3" s="230"/>
      <c r="IVK3" s="230"/>
      <c r="IVL3" s="230"/>
      <c r="IVM3" s="230"/>
      <c r="IVN3" s="230"/>
      <c r="IVO3" s="230"/>
      <c r="IVP3" s="230"/>
      <c r="IVQ3" s="230"/>
      <c r="IVR3" s="230"/>
      <c r="IVS3" s="230"/>
      <c r="IVT3" s="230"/>
      <c r="IVU3" s="230"/>
      <c r="IVV3" s="230"/>
      <c r="IVW3" s="230"/>
      <c r="IVX3" s="230"/>
      <c r="IVY3" s="230"/>
      <c r="IVZ3" s="230"/>
      <c r="IWA3" s="230"/>
      <c r="IWB3" s="230"/>
      <c r="IWC3" s="230"/>
      <c r="IWD3" s="230"/>
      <c r="IWE3" s="230"/>
      <c r="IWF3" s="230"/>
      <c r="IWG3" s="230"/>
      <c r="IWH3" s="230"/>
      <c r="IWI3" s="230"/>
      <c r="IWJ3" s="230"/>
      <c r="IWK3" s="230"/>
      <c r="IWL3" s="230"/>
      <c r="IWM3" s="230"/>
      <c r="IWN3" s="230"/>
      <c r="IWO3" s="230"/>
      <c r="IWP3" s="230"/>
      <c r="IWQ3" s="230"/>
      <c r="IWR3" s="230"/>
      <c r="IWS3" s="230"/>
      <c r="IWT3" s="230"/>
      <c r="IWU3" s="230"/>
      <c r="IWV3" s="230"/>
      <c r="IWW3" s="230"/>
      <c r="IWX3" s="230"/>
      <c r="IWY3" s="230"/>
      <c r="IWZ3" s="230"/>
      <c r="IXA3" s="230"/>
      <c r="IXB3" s="230"/>
      <c r="IXC3" s="230"/>
      <c r="IXD3" s="230"/>
      <c r="IXE3" s="230"/>
      <c r="IXF3" s="230"/>
      <c r="IXG3" s="230"/>
      <c r="IXH3" s="230"/>
      <c r="IXI3" s="230"/>
      <c r="IXJ3" s="230"/>
      <c r="IXK3" s="230"/>
      <c r="IXL3" s="230"/>
      <c r="IXM3" s="230"/>
      <c r="IXN3" s="230"/>
      <c r="IXO3" s="230"/>
      <c r="IXP3" s="230"/>
      <c r="IXQ3" s="230"/>
      <c r="IXR3" s="230"/>
      <c r="IXS3" s="230"/>
      <c r="IXT3" s="230"/>
      <c r="IXU3" s="230"/>
      <c r="IXV3" s="230"/>
      <c r="IXW3" s="230"/>
      <c r="IXX3" s="230"/>
      <c r="IXY3" s="230"/>
      <c r="IXZ3" s="230"/>
      <c r="IYA3" s="230"/>
      <c r="IYB3" s="230"/>
      <c r="IYC3" s="230"/>
      <c r="IYD3" s="230"/>
      <c r="IYE3" s="230"/>
      <c r="IYF3" s="230"/>
      <c r="IYG3" s="230"/>
      <c r="IYH3" s="230"/>
      <c r="IYI3" s="230"/>
      <c r="IYJ3" s="230"/>
      <c r="IYK3" s="230"/>
      <c r="IYL3" s="230"/>
      <c r="IYM3" s="230"/>
      <c r="IYN3" s="230"/>
      <c r="IYO3" s="230"/>
      <c r="IYP3" s="230"/>
      <c r="IYQ3" s="230"/>
      <c r="IYR3" s="230"/>
      <c r="IYS3" s="230"/>
      <c r="IYT3" s="230"/>
      <c r="IYU3" s="230"/>
      <c r="IYV3" s="230"/>
      <c r="IYW3" s="230"/>
      <c r="IYX3" s="230"/>
      <c r="IYY3" s="230"/>
      <c r="IYZ3" s="230"/>
      <c r="IZA3" s="230"/>
      <c r="IZB3" s="230"/>
      <c r="IZC3" s="230"/>
      <c r="IZD3" s="230"/>
      <c r="IZE3" s="230"/>
      <c r="IZF3" s="230"/>
      <c r="IZG3" s="230"/>
      <c r="IZH3" s="230"/>
      <c r="IZI3" s="230"/>
      <c r="IZJ3" s="230"/>
      <c r="IZK3" s="230"/>
      <c r="IZL3" s="230"/>
      <c r="IZM3" s="230"/>
      <c r="IZN3" s="230"/>
      <c r="IZO3" s="230"/>
      <c r="IZP3" s="230"/>
      <c r="IZQ3" s="230"/>
      <c r="IZR3" s="230"/>
      <c r="IZS3" s="230"/>
      <c r="IZT3" s="230"/>
      <c r="IZU3" s="230"/>
      <c r="IZV3" s="230"/>
      <c r="IZW3" s="230"/>
      <c r="IZX3" s="230"/>
      <c r="IZY3" s="230"/>
      <c r="IZZ3" s="230"/>
      <c r="JAA3" s="230"/>
      <c r="JAB3" s="230"/>
      <c r="JAC3" s="230"/>
      <c r="JAD3" s="230"/>
      <c r="JAE3" s="230"/>
      <c r="JAF3" s="230"/>
      <c r="JAG3" s="230"/>
      <c r="JAH3" s="230"/>
      <c r="JAI3" s="230"/>
      <c r="JAJ3" s="230"/>
      <c r="JAK3" s="230"/>
      <c r="JAL3" s="230"/>
      <c r="JAM3" s="230"/>
      <c r="JAN3" s="230"/>
      <c r="JAO3" s="230"/>
      <c r="JAP3" s="230"/>
      <c r="JAQ3" s="230"/>
      <c r="JAR3" s="230"/>
      <c r="JAS3" s="230"/>
      <c r="JAT3" s="230"/>
      <c r="JAU3" s="230"/>
      <c r="JAV3" s="230"/>
      <c r="JAW3" s="230"/>
      <c r="JAX3" s="230"/>
      <c r="JAY3" s="230"/>
      <c r="JAZ3" s="230"/>
      <c r="JBA3" s="230"/>
      <c r="JBB3" s="230"/>
      <c r="JBC3" s="230"/>
      <c r="JBD3" s="230"/>
      <c r="JBE3" s="230"/>
      <c r="JBF3" s="230"/>
      <c r="JBG3" s="230"/>
      <c r="JBH3" s="230"/>
      <c r="JBI3" s="230"/>
      <c r="JBJ3" s="230"/>
      <c r="JBK3" s="230"/>
      <c r="JBL3" s="230"/>
      <c r="JBM3" s="230"/>
      <c r="JBN3" s="230"/>
      <c r="JBO3" s="230"/>
      <c r="JBP3" s="230"/>
      <c r="JBQ3" s="230"/>
      <c r="JBR3" s="230"/>
      <c r="JBS3" s="230"/>
      <c r="JBT3" s="230"/>
      <c r="JBU3" s="230"/>
      <c r="JBV3" s="230"/>
      <c r="JBW3" s="230"/>
      <c r="JBX3" s="230"/>
      <c r="JBY3" s="230"/>
      <c r="JBZ3" s="230"/>
      <c r="JCA3" s="230"/>
      <c r="JCB3" s="230"/>
      <c r="JCC3" s="230"/>
      <c r="JCD3" s="230"/>
      <c r="JCE3" s="230"/>
      <c r="JCF3" s="230"/>
      <c r="JCG3" s="230"/>
      <c r="JCH3" s="230"/>
      <c r="JCI3" s="230"/>
      <c r="JCJ3" s="230"/>
      <c r="JCK3" s="230"/>
      <c r="JCL3" s="230"/>
      <c r="JCM3" s="230"/>
      <c r="JCN3" s="230"/>
      <c r="JCO3" s="230"/>
      <c r="JCP3" s="230"/>
      <c r="JCQ3" s="230"/>
      <c r="JCR3" s="230"/>
      <c r="JCS3" s="230"/>
      <c r="JCT3" s="230"/>
      <c r="JCU3" s="230"/>
      <c r="JCV3" s="230"/>
      <c r="JCW3" s="230"/>
      <c r="JCX3" s="230"/>
      <c r="JCY3" s="230"/>
      <c r="JCZ3" s="230"/>
      <c r="JDA3" s="230"/>
      <c r="JDB3" s="230"/>
      <c r="JDC3" s="230"/>
      <c r="JDD3" s="230"/>
      <c r="JDE3" s="230"/>
      <c r="JDF3" s="230"/>
      <c r="JDG3" s="230"/>
      <c r="JDH3" s="230"/>
      <c r="JDI3" s="230"/>
      <c r="JDJ3" s="230"/>
      <c r="JDK3" s="230"/>
      <c r="JDL3" s="230"/>
      <c r="JDM3" s="230"/>
      <c r="JDN3" s="230"/>
      <c r="JDO3" s="230"/>
      <c r="JDP3" s="230"/>
      <c r="JDQ3" s="230"/>
      <c r="JDR3" s="230"/>
      <c r="JDS3" s="230"/>
      <c r="JDT3" s="230"/>
      <c r="JDU3" s="230"/>
      <c r="JDV3" s="230"/>
      <c r="JDW3" s="230"/>
      <c r="JDX3" s="230"/>
      <c r="JDY3" s="230"/>
      <c r="JDZ3" s="230"/>
      <c r="JEA3" s="230"/>
      <c r="JEB3" s="230"/>
      <c r="JEC3" s="230"/>
      <c r="JED3" s="230"/>
      <c r="JEE3" s="230"/>
      <c r="JEF3" s="230"/>
      <c r="JEG3" s="230"/>
      <c r="JEH3" s="230"/>
      <c r="JEI3" s="230"/>
      <c r="JEJ3" s="230"/>
      <c r="JEK3" s="230"/>
      <c r="JEL3" s="230"/>
      <c r="JEM3" s="230"/>
      <c r="JEN3" s="230"/>
      <c r="JEO3" s="230"/>
      <c r="JEP3" s="230"/>
      <c r="JEQ3" s="230"/>
      <c r="JER3" s="230"/>
      <c r="JES3" s="230"/>
      <c r="JET3" s="230"/>
      <c r="JEU3" s="230"/>
      <c r="JEV3" s="230"/>
      <c r="JEW3" s="230"/>
      <c r="JEX3" s="230"/>
      <c r="JEY3" s="230"/>
      <c r="JEZ3" s="230"/>
      <c r="JFA3" s="230"/>
      <c r="JFB3" s="230"/>
      <c r="JFC3" s="230"/>
      <c r="JFD3" s="230"/>
      <c r="JFE3" s="230"/>
      <c r="JFF3" s="230"/>
      <c r="JFG3" s="230"/>
      <c r="JFH3" s="230"/>
      <c r="JFI3" s="230"/>
      <c r="JFJ3" s="230"/>
      <c r="JFK3" s="230"/>
      <c r="JFL3" s="230"/>
      <c r="JFM3" s="230"/>
      <c r="JFN3" s="230"/>
      <c r="JFO3" s="230"/>
      <c r="JFP3" s="230"/>
      <c r="JFQ3" s="230"/>
      <c r="JFR3" s="230"/>
      <c r="JFS3" s="230"/>
      <c r="JFT3" s="230"/>
      <c r="JFU3" s="230"/>
      <c r="JFV3" s="230"/>
      <c r="JFW3" s="230"/>
      <c r="JFX3" s="230"/>
      <c r="JFY3" s="230"/>
      <c r="JFZ3" s="230"/>
      <c r="JGA3" s="230"/>
      <c r="JGB3" s="230"/>
      <c r="JGC3" s="230"/>
      <c r="JGD3" s="230"/>
      <c r="JGE3" s="230"/>
      <c r="JGF3" s="230"/>
      <c r="JGG3" s="230"/>
      <c r="JGH3" s="230"/>
      <c r="JGI3" s="230"/>
      <c r="JGJ3" s="230"/>
      <c r="JGK3" s="230"/>
      <c r="JGL3" s="230"/>
      <c r="JGM3" s="230"/>
      <c r="JGN3" s="230"/>
      <c r="JGO3" s="230"/>
      <c r="JGP3" s="230"/>
      <c r="JGQ3" s="230"/>
      <c r="JGR3" s="230"/>
      <c r="JGS3" s="230"/>
      <c r="JGT3" s="230"/>
      <c r="JGU3" s="230"/>
      <c r="JGV3" s="230"/>
      <c r="JGW3" s="230"/>
      <c r="JGX3" s="230"/>
      <c r="JGY3" s="230"/>
      <c r="JGZ3" s="230"/>
      <c r="JHA3" s="230"/>
      <c r="JHB3" s="230"/>
      <c r="JHC3" s="230"/>
      <c r="JHD3" s="230"/>
      <c r="JHE3" s="230"/>
      <c r="JHF3" s="230"/>
      <c r="JHG3" s="230"/>
      <c r="JHH3" s="230"/>
      <c r="JHI3" s="230"/>
      <c r="JHJ3" s="230"/>
      <c r="JHK3" s="230"/>
      <c r="JHL3" s="230"/>
      <c r="JHM3" s="230"/>
      <c r="JHN3" s="230"/>
      <c r="JHO3" s="230"/>
      <c r="JHP3" s="230"/>
      <c r="JHQ3" s="230"/>
      <c r="JHR3" s="230"/>
      <c r="JHS3" s="230"/>
      <c r="JHT3" s="230"/>
      <c r="JHU3" s="230"/>
      <c r="JHV3" s="230"/>
      <c r="JHW3" s="230"/>
      <c r="JHX3" s="230"/>
      <c r="JHY3" s="230"/>
      <c r="JHZ3" s="230"/>
      <c r="JIA3" s="230"/>
      <c r="JIB3" s="230"/>
      <c r="JIC3" s="230"/>
      <c r="JID3" s="230"/>
      <c r="JIE3" s="230"/>
      <c r="JIF3" s="230"/>
      <c r="JIG3" s="230"/>
      <c r="JIH3" s="230"/>
      <c r="JII3" s="230"/>
      <c r="JIJ3" s="230"/>
      <c r="JIK3" s="230"/>
      <c r="JIL3" s="230"/>
      <c r="JIM3" s="230"/>
      <c r="JIN3" s="230"/>
      <c r="JIO3" s="230"/>
      <c r="JIP3" s="230"/>
      <c r="JIQ3" s="230"/>
      <c r="JIR3" s="230"/>
      <c r="JIS3" s="230"/>
      <c r="JIT3" s="230"/>
      <c r="JIU3" s="230"/>
      <c r="JIV3" s="230"/>
      <c r="JIW3" s="230"/>
      <c r="JIX3" s="230"/>
      <c r="JIY3" s="230"/>
      <c r="JIZ3" s="230"/>
      <c r="JJA3" s="230"/>
      <c r="JJB3" s="230"/>
      <c r="JJC3" s="230"/>
      <c r="JJD3" s="230"/>
      <c r="JJE3" s="230"/>
      <c r="JJF3" s="230"/>
      <c r="JJG3" s="230"/>
      <c r="JJH3" s="230"/>
      <c r="JJI3" s="230"/>
      <c r="JJJ3" s="230"/>
      <c r="JJK3" s="230"/>
      <c r="JJL3" s="230"/>
      <c r="JJM3" s="230"/>
      <c r="JJN3" s="230"/>
      <c r="JJO3" s="230"/>
      <c r="JJP3" s="230"/>
      <c r="JJQ3" s="230"/>
      <c r="JJR3" s="230"/>
      <c r="JJS3" s="230"/>
      <c r="JJT3" s="230"/>
      <c r="JJU3" s="230"/>
      <c r="JJV3" s="230"/>
      <c r="JJW3" s="230"/>
      <c r="JJX3" s="230"/>
      <c r="JJY3" s="230"/>
      <c r="JJZ3" s="230"/>
      <c r="JKA3" s="230"/>
      <c r="JKB3" s="230"/>
      <c r="JKC3" s="230"/>
      <c r="JKD3" s="230"/>
      <c r="JKE3" s="230"/>
      <c r="JKF3" s="230"/>
      <c r="JKG3" s="230"/>
      <c r="JKH3" s="230"/>
      <c r="JKI3" s="230"/>
      <c r="JKJ3" s="230"/>
      <c r="JKK3" s="230"/>
      <c r="JKL3" s="230"/>
      <c r="JKM3" s="230"/>
      <c r="JKN3" s="230"/>
      <c r="JKO3" s="230"/>
      <c r="JKP3" s="230"/>
      <c r="JKQ3" s="230"/>
      <c r="JKR3" s="230"/>
      <c r="JKS3" s="230"/>
      <c r="JKT3" s="230"/>
      <c r="JKU3" s="230"/>
      <c r="JKV3" s="230"/>
      <c r="JKW3" s="230"/>
      <c r="JKX3" s="230"/>
      <c r="JKY3" s="230"/>
      <c r="JKZ3" s="230"/>
      <c r="JLA3" s="230"/>
      <c r="JLB3" s="230"/>
      <c r="JLC3" s="230"/>
      <c r="JLD3" s="230"/>
      <c r="JLE3" s="230"/>
      <c r="JLF3" s="230"/>
      <c r="JLG3" s="230"/>
      <c r="JLH3" s="230"/>
      <c r="JLI3" s="230"/>
      <c r="JLJ3" s="230"/>
      <c r="JLK3" s="230"/>
      <c r="JLL3" s="230"/>
      <c r="JLM3" s="230"/>
      <c r="JLN3" s="230"/>
      <c r="JLO3" s="230"/>
      <c r="JLP3" s="230"/>
      <c r="JLQ3" s="230"/>
      <c r="JLR3" s="230"/>
      <c r="JLS3" s="230"/>
      <c r="JLT3" s="230"/>
      <c r="JLU3" s="230"/>
      <c r="JLV3" s="230"/>
      <c r="JLW3" s="230"/>
      <c r="JLX3" s="230"/>
      <c r="JLY3" s="230"/>
      <c r="JLZ3" s="230"/>
      <c r="JMA3" s="230"/>
      <c r="JMB3" s="230"/>
      <c r="JMC3" s="230"/>
      <c r="JMD3" s="230"/>
      <c r="JME3" s="230"/>
      <c r="JMF3" s="230"/>
      <c r="JMG3" s="230"/>
      <c r="JMH3" s="230"/>
      <c r="JMI3" s="230"/>
      <c r="JMJ3" s="230"/>
      <c r="JMK3" s="230"/>
      <c r="JML3" s="230"/>
      <c r="JMM3" s="230"/>
      <c r="JMN3" s="230"/>
      <c r="JMO3" s="230"/>
      <c r="JMP3" s="230"/>
      <c r="JMQ3" s="230"/>
      <c r="JMR3" s="230"/>
      <c r="JMS3" s="230"/>
      <c r="JMT3" s="230"/>
      <c r="JMU3" s="230"/>
      <c r="JMV3" s="230"/>
      <c r="JMW3" s="230"/>
      <c r="JMX3" s="230"/>
      <c r="JMY3" s="230"/>
      <c r="JMZ3" s="230"/>
      <c r="JNA3" s="230"/>
      <c r="JNB3" s="230"/>
      <c r="JNC3" s="230"/>
      <c r="JND3" s="230"/>
      <c r="JNE3" s="230"/>
      <c r="JNF3" s="230"/>
      <c r="JNG3" s="230"/>
      <c r="JNH3" s="230"/>
      <c r="JNI3" s="230"/>
      <c r="JNJ3" s="230"/>
      <c r="JNK3" s="230"/>
      <c r="JNL3" s="230"/>
      <c r="JNM3" s="230"/>
      <c r="JNN3" s="230"/>
      <c r="JNO3" s="230"/>
      <c r="JNP3" s="230"/>
      <c r="JNQ3" s="230"/>
      <c r="JNR3" s="230"/>
      <c r="JNS3" s="230"/>
      <c r="JNT3" s="230"/>
      <c r="JNU3" s="230"/>
      <c r="JNV3" s="230"/>
      <c r="JNW3" s="230"/>
      <c r="JNX3" s="230"/>
      <c r="JNY3" s="230"/>
      <c r="JNZ3" s="230"/>
      <c r="JOA3" s="230"/>
      <c r="JOB3" s="230"/>
      <c r="JOC3" s="230"/>
      <c r="JOD3" s="230"/>
      <c r="JOE3" s="230"/>
      <c r="JOF3" s="230"/>
      <c r="JOG3" s="230"/>
      <c r="JOH3" s="230"/>
      <c r="JOI3" s="230"/>
      <c r="JOJ3" s="230"/>
      <c r="JOK3" s="230"/>
      <c r="JOL3" s="230"/>
      <c r="JOM3" s="230"/>
      <c r="JON3" s="230"/>
      <c r="JOO3" s="230"/>
      <c r="JOP3" s="230"/>
      <c r="JOQ3" s="230"/>
      <c r="JOR3" s="230"/>
      <c r="JOS3" s="230"/>
      <c r="JOT3" s="230"/>
      <c r="JOU3" s="230"/>
      <c r="JOV3" s="230"/>
      <c r="JOW3" s="230"/>
      <c r="JOX3" s="230"/>
      <c r="JOY3" s="230"/>
      <c r="JOZ3" s="230"/>
      <c r="JPA3" s="230"/>
      <c r="JPB3" s="230"/>
      <c r="JPC3" s="230"/>
      <c r="JPD3" s="230"/>
      <c r="JPE3" s="230"/>
      <c r="JPF3" s="230"/>
      <c r="JPG3" s="230"/>
      <c r="JPH3" s="230"/>
      <c r="JPI3" s="230"/>
      <c r="JPJ3" s="230"/>
      <c r="JPK3" s="230"/>
      <c r="JPL3" s="230"/>
      <c r="JPM3" s="230"/>
      <c r="JPN3" s="230"/>
      <c r="JPO3" s="230"/>
      <c r="JPP3" s="230"/>
      <c r="JPQ3" s="230"/>
      <c r="JPR3" s="230"/>
      <c r="JPS3" s="230"/>
      <c r="JPT3" s="230"/>
      <c r="JPU3" s="230"/>
      <c r="JPV3" s="230"/>
      <c r="JPW3" s="230"/>
      <c r="JPX3" s="230"/>
      <c r="JPY3" s="230"/>
      <c r="JPZ3" s="230"/>
      <c r="JQA3" s="230"/>
      <c r="JQB3" s="230"/>
      <c r="JQC3" s="230"/>
      <c r="JQD3" s="230"/>
      <c r="JQE3" s="230"/>
      <c r="JQF3" s="230"/>
      <c r="JQG3" s="230"/>
      <c r="JQH3" s="230"/>
      <c r="JQI3" s="230"/>
      <c r="JQJ3" s="230"/>
      <c r="JQK3" s="230"/>
      <c r="JQL3" s="230"/>
      <c r="JQM3" s="230"/>
      <c r="JQN3" s="230"/>
      <c r="JQO3" s="230"/>
      <c r="JQP3" s="230"/>
      <c r="JQQ3" s="230"/>
      <c r="JQR3" s="230"/>
      <c r="JQS3" s="230"/>
      <c r="JQT3" s="230"/>
      <c r="JQU3" s="230"/>
      <c r="JQV3" s="230"/>
      <c r="JQW3" s="230"/>
      <c r="JQX3" s="230"/>
      <c r="JQY3" s="230"/>
      <c r="JQZ3" s="230"/>
      <c r="JRA3" s="230"/>
      <c r="JRB3" s="230"/>
      <c r="JRC3" s="230"/>
      <c r="JRD3" s="230"/>
      <c r="JRE3" s="230"/>
      <c r="JRF3" s="230"/>
      <c r="JRG3" s="230"/>
      <c r="JRH3" s="230"/>
      <c r="JRI3" s="230"/>
      <c r="JRJ3" s="230"/>
      <c r="JRK3" s="230"/>
      <c r="JRL3" s="230"/>
      <c r="JRM3" s="230"/>
      <c r="JRN3" s="230"/>
      <c r="JRO3" s="230"/>
      <c r="JRP3" s="230"/>
      <c r="JRQ3" s="230"/>
      <c r="JRR3" s="230"/>
      <c r="JRS3" s="230"/>
      <c r="JRT3" s="230"/>
      <c r="JRU3" s="230"/>
      <c r="JRV3" s="230"/>
      <c r="JRW3" s="230"/>
      <c r="JRX3" s="230"/>
      <c r="JRY3" s="230"/>
      <c r="JRZ3" s="230"/>
      <c r="JSA3" s="230"/>
      <c r="JSB3" s="230"/>
      <c r="JSC3" s="230"/>
      <c r="JSD3" s="230"/>
      <c r="JSE3" s="230"/>
      <c r="JSF3" s="230"/>
      <c r="JSG3" s="230"/>
      <c r="JSH3" s="230"/>
      <c r="JSI3" s="230"/>
      <c r="JSJ3" s="230"/>
      <c r="JSK3" s="230"/>
      <c r="JSL3" s="230"/>
      <c r="JSM3" s="230"/>
      <c r="JSN3" s="230"/>
      <c r="JSO3" s="230"/>
      <c r="JSP3" s="230"/>
      <c r="JSQ3" s="230"/>
      <c r="JSR3" s="230"/>
      <c r="JSS3" s="230"/>
      <c r="JST3" s="230"/>
      <c r="JSU3" s="230"/>
      <c r="JSV3" s="230"/>
      <c r="JSW3" s="230"/>
      <c r="JSX3" s="230"/>
      <c r="JSY3" s="230"/>
      <c r="JSZ3" s="230"/>
      <c r="JTA3" s="230"/>
      <c r="JTB3" s="230"/>
      <c r="JTC3" s="230"/>
      <c r="JTD3" s="230"/>
      <c r="JTE3" s="230"/>
      <c r="JTF3" s="230"/>
      <c r="JTG3" s="230"/>
      <c r="JTH3" s="230"/>
      <c r="JTI3" s="230"/>
      <c r="JTJ3" s="230"/>
      <c r="JTK3" s="230"/>
      <c r="JTL3" s="230"/>
      <c r="JTM3" s="230"/>
      <c r="JTN3" s="230"/>
      <c r="JTO3" s="230"/>
      <c r="JTP3" s="230"/>
      <c r="JTQ3" s="230"/>
      <c r="JTR3" s="230"/>
      <c r="JTS3" s="230"/>
      <c r="JTT3" s="230"/>
      <c r="JTU3" s="230"/>
      <c r="JTV3" s="230"/>
      <c r="JTW3" s="230"/>
      <c r="JTX3" s="230"/>
      <c r="JTY3" s="230"/>
      <c r="JTZ3" s="230"/>
      <c r="JUA3" s="230"/>
      <c r="JUB3" s="230"/>
      <c r="JUC3" s="230"/>
      <c r="JUD3" s="230"/>
      <c r="JUE3" s="230"/>
      <c r="JUF3" s="230"/>
      <c r="JUG3" s="230"/>
      <c r="JUH3" s="230"/>
      <c r="JUI3" s="230"/>
      <c r="JUJ3" s="230"/>
      <c r="JUK3" s="230"/>
      <c r="JUL3" s="230"/>
      <c r="JUM3" s="230"/>
      <c r="JUN3" s="230"/>
      <c r="JUO3" s="230"/>
      <c r="JUP3" s="230"/>
      <c r="JUQ3" s="230"/>
      <c r="JUR3" s="230"/>
      <c r="JUS3" s="230"/>
      <c r="JUT3" s="230"/>
      <c r="JUU3" s="230"/>
      <c r="JUV3" s="230"/>
      <c r="JUW3" s="230"/>
      <c r="JUX3" s="230"/>
      <c r="JUY3" s="230"/>
      <c r="JUZ3" s="230"/>
      <c r="JVA3" s="230"/>
      <c r="JVB3" s="230"/>
      <c r="JVC3" s="230"/>
      <c r="JVD3" s="230"/>
      <c r="JVE3" s="230"/>
      <c r="JVF3" s="230"/>
      <c r="JVG3" s="230"/>
      <c r="JVH3" s="230"/>
      <c r="JVI3" s="230"/>
      <c r="JVJ3" s="230"/>
      <c r="JVK3" s="230"/>
      <c r="JVL3" s="230"/>
      <c r="JVM3" s="230"/>
      <c r="JVN3" s="230"/>
      <c r="JVO3" s="230"/>
      <c r="JVP3" s="230"/>
      <c r="JVQ3" s="230"/>
      <c r="JVR3" s="230"/>
      <c r="JVS3" s="230"/>
      <c r="JVT3" s="230"/>
      <c r="JVU3" s="230"/>
      <c r="JVV3" s="230"/>
      <c r="JVW3" s="230"/>
      <c r="JVX3" s="230"/>
      <c r="JVY3" s="230"/>
      <c r="JVZ3" s="230"/>
      <c r="JWA3" s="230"/>
      <c r="JWB3" s="230"/>
      <c r="JWC3" s="230"/>
      <c r="JWD3" s="230"/>
      <c r="JWE3" s="230"/>
      <c r="JWF3" s="230"/>
      <c r="JWG3" s="230"/>
      <c r="JWH3" s="230"/>
      <c r="JWI3" s="230"/>
      <c r="JWJ3" s="230"/>
      <c r="JWK3" s="230"/>
      <c r="JWL3" s="230"/>
      <c r="JWM3" s="230"/>
      <c r="JWN3" s="230"/>
      <c r="JWO3" s="230"/>
      <c r="JWP3" s="230"/>
      <c r="JWQ3" s="230"/>
      <c r="JWR3" s="230"/>
      <c r="JWS3" s="230"/>
      <c r="JWT3" s="230"/>
      <c r="JWU3" s="230"/>
      <c r="JWV3" s="230"/>
      <c r="JWW3" s="230"/>
      <c r="JWX3" s="230"/>
      <c r="JWY3" s="230"/>
      <c r="JWZ3" s="230"/>
      <c r="JXA3" s="230"/>
      <c r="JXB3" s="230"/>
      <c r="JXC3" s="230"/>
      <c r="JXD3" s="230"/>
      <c r="JXE3" s="230"/>
      <c r="JXF3" s="230"/>
      <c r="JXG3" s="230"/>
      <c r="JXH3" s="230"/>
      <c r="JXI3" s="230"/>
      <c r="JXJ3" s="230"/>
      <c r="JXK3" s="230"/>
      <c r="JXL3" s="230"/>
      <c r="JXM3" s="230"/>
      <c r="JXN3" s="230"/>
      <c r="JXO3" s="230"/>
      <c r="JXP3" s="230"/>
      <c r="JXQ3" s="230"/>
      <c r="JXR3" s="230"/>
      <c r="JXS3" s="230"/>
      <c r="JXT3" s="230"/>
      <c r="JXU3" s="230"/>
      <c r="JXV3" s="230"/>
      <c r="JXW3" s="230"/>
      <c r="JXX3" s="230"/>
      <c r="JXY3" s="230"/>
      <c r="JXZ3" s="230"/>
      <c r="JYA3" s="230"/>
      <c r="JYB3" s="230"/>
      <c r="JYC3" s="230"/>
      <c r="JYD3" s="230"/>
      <c r="JYE3" s="230"/>
      <c r="JYF3" s="230"/>
      <c r="JYG3" s="230"/>
      <c r="JYH3" s="230"/>
      <c r="JYI3" s="230"/>
      <c r="JYJ3" s="230"/>
      <c r="JYK3" s="230"/>
      <c r="JYL3" s="230"/>
      <c r="JYM3" s="230"/>
      <c r="JYN3" s="230"/>
      <c r="JYO3" s="230"/>
      <c r="JYP3" s="230"/>
      <c r="JYQ3" s="230"/>
      <c r="JYR3" s="230"/>
      <c r="JYS3" s="230"/>
      <c r="JYT3" s="230"/>
      <c r="JYU3" s="230"/>
      <c r="JYV3" s="230"/>
      <c r="JYW3" s="230"/>
      <c r="JYX3" s="230"/>
      <c r="JYY3" s="230"/>
      <c r="JYZ3" s="230"/>
      <c r="JZA3" s="230"/>
      <c r="JZB3" s="230"/>
      <c r="JZC3" s="230"/>
      <c r="JZD3" s="230"/>
      <c r="JZE3" s="230"/>
      <c r="JZF3" s="230"/>
      <c r="JZG3" s="230"/>
      <c r="JZH3" s="230"/>
      <c r="JZI3" s="230"/>
      <c r="JZJ3" s="230"/>
      <c r="JZK3" s="230"/>
      <c r="JZL3" s="230"/>
      <c r="JZM3" s="230"/>
      <c r="JZN3" s="230"/>
      <c r="JZO3" s="230"/>
      <c r="JZP3" s="230"/>
      <c r="JZQ3" s="230"/>
      <c r="JZR3" s="230"/>
      <c r="JZS3" s="230"/>
      <c r="JZT3" s="230"/>
      <c r="JZU3" s="230"/>
      <c r="JZV3" s="230"/>
      <c r="JZW3" s="230"/>
      <c r="JZX3" s="230"/>
      <c r="JZY3" s="230"/>
      <c r="JZZ3" s="230"/>
      <c r="KAA3" s="230"/>
      <c r="KAB3" s="230"/>
      <c r="KAC3" s="230"/>
      <c r="KAD3" s="230"/>
      <c r="KAE3" s="230"/>
      <c r="KAF3" s="230"/>
      <c r="KAG3" s="230"/>
      <c r="KAH3" s="230"/>
      <c r="KAI3" s="230"/>
      <c r="KAJ3" s="230"/>
      <c r="KAK3" s="230"/>
      <c r="KAL3" s="230"/>
      <c r="KAM3" s="230"/>
      <c r="KAN3" s="230"/>
      <c r="KAO3" s="230"/>
      <c r="KAP3" s="230"/>
      <c r="KAQ3" s="230"/>
      <c r="KAR3" s="230"/>
      <c r="KAS3" s="230"/>
      <c r="KAT3" s="230"/>
      <c r="KAU3" s="230"/>
      <c r="KAV3" s="230"/>
      <c r="KAW3" s="230"/>
      <c r="KAX3" s="230"/>
      <c r="KAY3" s="230"/>
      <c r="KAZ3" s="230"/>
      <c r="KBA3" s="230"/>
      <c r="KBB3" s="230"/>
      <c r="KBC3" s="230"/>
      <c r="KBD3" s="230"/>
      <c r="KBE3" s="230"/>
      <c r="KBF3" s="230"/>
      <c r="KBG3" s="230"/>
      <c r="KBH3" s="230"/>
      <c r="KBI3" s="230"/>
      <c r="KBJ3" s="230"/>
      <c r="KBK3" s="230"/>
      <c r="KBL3" s="230"/>
      <c r="KBM3" s="230"/>
      <c r="KBN3" s="230"/>
      <c r="KBO3" s="230"/>
      <c r="KBP3" s="230"/>
      <c r="KBQ3" s="230"/>
      <c r="KBR3" s="230"/>
      <c r="KBS3" s="230"/>
      <c r="KBT3" s="230"/>
      <c r="KBU3" s="230"/>
      <c r="KBV3" s="230"/>
      <c r="KBW3" s="230"/>
      <c r="KBX3" s="230"/>
      <c r="KBY3" s="230"/>
      <c r="KBZ3" s="230"/>
      <c r="KCA3" s="230"/>
      <c r="KCB3" s="230"/>
      <c r="KCC3" s="230"/>
      <c r="KCD3" s="230"/>
      <c r="KCE3" s="230"/>
      <c r="KCF3" s="230"/>
      <c r="KCG3" s="230"/>
      <c r="KCH3" s="230"/>
      <c r="KCI3" s="230"/>
      <c r="KCJ3" s="230"/>
      <c r="KCK3" s="230"/>
      <c r="KCL3" s="230"/>
      <c r="KCM3" s="230"/>
      <c r="KCN3" s="230"/>
      <c r="KCO3" s="230"/>
      <c r="KCP3" s="230"/>
      <c r="KCQ3" s="230"/>
      <c r="KCR3" s="230"/>
      <c r="KCS3" s="230"/>
      <c r="KCT3" s="230"/>
      <c r="KCU3" s="230"/>
      <c r="KCV3" s="230"/>
      <c r="KCW3" s="230"/>
      <c r="KCX3" s="230"/>
      <c r="KCY3" s="230"/>
      <c r="KCZ3" s="230"/>
      <c r="KDA3" s="230"/>
      <c r="KDB3" s="230"/>
      <c r="KDC3" s="230"/>
      <c r="KDD3" s="230"/>
      <c r="KDE3" s="230"/>
      <c r="KDF3" s="230"/>
      <c r="KDG3" s="230"/>
      <c r="KDH3" s="230"/>
      <c r="KDI3" s="230"/>
      <c r="KDJ3" s="230"/>
      <c r="KDK3" s="230"/>
      <c r="KDL3" s="230"/>
      <c r="KDM3" s="230"/>
      <c r="KDN3" s="230"/>
      <c r="KDO3" s="230"/>
      <c r="KDP3" s="230"/>
      <c r="KDQ3" s="230"/>
      <c r="KDR3" s="230"/>
      <c r="KDS3" s="230"/>
      <c r="KDT3" s="230"/>
      <c r="KDU3" s="230"/>
      <c r="KDV3" s="230"/>
      <c r="KDW3" s="230"/>
      <c r="KDX3" s="230"/>
      <c r="KDY3" s="230"/>
      <c r="KDZ3" s="230"/>
      <c r="KEA3" s="230"/>
      <c r="KEB3" s="230"/>
      <c r="KEC3" s="230"/>
      <c r="KED3" s="230"/>
      <c r="KEE3" s="230"/>
      <c r="KEF3" s="230"/>
      <c r="KEG3" s="230"/>
      <c r="KEH3" s="230"/>
      <c r="KEI3" s="230"/>
      <c r="KEJ3" s="230"/>
      <c r="KEK3" s="230"/>
      <c r="KEL3" s="230"/>
      <c r="KEM3" s="230"/>
      <c r="KEN3" s="230"/>
      <c r="KEO3" s="230"/>
      <c r="KEP3" s="230"/>
      <c r="KEQ3" s="230"/>
      <c r="KER3" s="230"/>
      <c r="KES3" s="230"/>
      <c r="KET3" s="230"/>
      <c r="KEU3" s="230"/>
      <c r="KEV3" s="230"/>
      <c r="KEW3" s="230"/>
      <c r="KEX3" s="230"/>
      <c r="KEY3" s="230"/>
      <c r="KEZ3" s="230"/>
      <c r="KFA3" s="230"/>
      <c r="KFB3" s="230"/>
      <c r="KFC3" s="230"/>
      <c r="KFD3" s="230"/>
      <c r="KFE3" s="230"/>
      <c r="KFF3" s="230"/>
      <c r="KFG3" s="230"/>
      <c r="KFH3" s="230"/>
      <c r="KFI3" s="230"/>
      <c r="KFJ3" s="230"/>
      <c r="KFK3" s="230"/>
      <c r="KFL3" s="230"/>
      <c r="KFM3" s="230"/>
      <c r="KFN3" s="230"/>
      <c r="KFO3" s="230"/>
      <c r="KFP3" s="230"/>
      <c r="KFQ3" s="230"/>
      <c r="KFR3" s="230"/>
      <c r="KFS3" s="230"/>
      <c r="KFT3" s="230"/>
      <c r="KFU3" s="230"/>
      <c r="KFV3" s="230"/>
      <c r="KFW3" s="230"/>
      <c r="KFX3" s="230"/>
      <c r="KFY3" s="230"/>
      <c r="KFZ3" s="230"/>
      <c r="KGA3" s="230"/>
      <c r="KGB3" s="230"/>
      <c r="KGC3" s="230"/>
      <c r="KGD3" s="230"/>
      <c r="KGE3" s="230"/>
      <c r="KGF3" s="230"/>
      <c r="KGG3" s="230"/>
      <c r="KGH3" s="230"/>
      <c r="KGI3" s="230"/>
      <c r="KGJ3" s="230"/>
      <c r="KGK3" s="230"/>
      <c r="KGL3" s="230"/>
      <c r="KGM3" s="230"/>
      <c r="KGN3" s="230"/>
      <c r="KGO3" s="230"/>
      <c r="KGP3" s="230"/>
      <c r="KGQ3" s="230"/>
      <c r="KGR3" s="230"/>
      <c r="KGS3" s="230"/>
      <c r="KGT3" s="230"/>
      <c r="KGU3" s="230"/>
      <c r="KGV3" s="230"/>
      <c r="KGW3" s="230"/>
      <c r="KGX3" s="230"/>
      <c r="KGY3" s="230"/>
      <c r="KGZ3" s="230"/>
      <c r="KHA3" s="230"/>
      <c r="KHB3" s="230"/>
      <c r="KHC3" s="230"/>
      <c r="KHD3" s="230"/>
      <c r="KHE3" s="230"/>
      <c r="KHF3" s="230"/>
      <c r="KHG3" s="230"/>
      <c r="KHH3" s="230"/>
      <c r="KHI3" s="230"/>
      <c r="KHJ3" s="230"/>
      <c r="KHK3" s="230"/>
      <c r="KHL3" s="230"/>
      <c r="KHM3" s="230"/>
      <c r="KHN3" s="230"/>
      <c r="KHO3" s="230"/>
      <c r="KHP3" s="230"/>
      <c r="KHQ3" s="230"/>
      <c r="KHR3" s="230"/>
      <c r="KHS3" s="230"/>
      <c r="KHT3" s="230"/>
      <c r="KHU3" s="230"/>
      <c r="KHV3" s="230"/>
      <c r="KHW3" s="230"/>
      <c r="KHX3" s="230"/>
      <c r="KHY3" s="230"/>
      <c r="KHZ3" s="230"/>
      <c r="KIA3" s="230"/>
      <c r="KIB3" s="230"/>
      <c r="KIC3" s="230"/>
      <c r="KID3" s="230"/>
      <c r="KIE3" s="230"/>
      <c r="KIF3" s="230"/>
      <c r="KIG3" s="230"/>
      <c r="KIH3" s="230"/>
      <c r="KII3" s="230"/>
      <c r="KIJ3" s="230"/>
      <c r="KIK3" s="230"/>
      <c r="KIL3" s="230"/>
      <c r="KIM3" s="230"/>
      <c r="KIN3" s="230"/>
      <c r="KIO3" s="230"/>
      <c r="KIP3" s="230"/>
      <c r="KIQ3" s="230"/>
      <c r="KIR3" s="230"/>
      <c r="KIS3" s="230"/>
      <c r="KIT3" s="230"/>
      <c r="KIU3" s="230"/>
      <c r="KIV3" s="230"/>
      <c r="KIW3" s="230"/>
      <c r="KIX3" s="230"/>
      <c r="KIY3" s="230"/>
      <c r="KIZ3" s="230"/>
      <c r="KJA3" s="230"/>
      <c r="KJB3" s="230"/>
      <c r="KJC3" s="230"/>
      <c r="KJD3" s="230"/>
      <c r="KJE3" s="230"/>
      <c r="KJF3" s="230"/>
      <c r="KJG3" s="230"/>
      <c r="KJH3" s="230"/>
      <c r="KJI3" s="230"/>
      <c r="KJJ3" s="230"/>
      <c r="KJK3" s="230"/>
      <c r="KJL3" s="230"/>
      <c r="KJM3" s="230"/>
      <c r="KJN3" s="230"/>
      <c r="KJO3" s="230"/>
      <c r="KJP3" s="230"/>
      <c r="KJQ3" s="230"/>
      <c r="KJR3" s="230"/>
      <c r="KJS3" s="230"/>
      <c r="KJT3" s="230"/>
      <c r="KJU3" s="230"/>
      <c r="KJV3" s="230"/>
      <c r="KJW3" s="230"/>
      <c r="KJX3" s="230"/>
      <c r="KJY3" s="230"/>
      <c r="KJZ3" s="230"/>
      <c r="KKA3" s="230"/>
      <c r="KKB3" s="230"/>
      <c r="KKC3" s="230"/>
      <c r="KKD3" s="230"/>
      <c r="KKE3" s="230"/>
      <c r="KKF3" s="230"/>
      <c r="KKG3" s="230"/>
      <c r="KKH3" s="230"/>
      <c r="KKI3" s="230"/>
      <c r="KKJ3" s="230"/>
      <c r="KKK3" s="230"/>
      <c r="KKL3" s="230"/>
      <c r="KKM3" s="230"/>
      <c r="KKN3" s="230"/>
      <c r="KKO3" s="230"/>
      <c r="KKP3" s="230"/>
      <c r="KKQ3" s="230"/>
      <c r="KKR3" s="230"/>
      <c r="KKS3" s="230"/>
      <c r="KKT3" s="230"/>
      <c r="KKU3" s="230"/>
      <c r="KKV3" s="230"/>
      <c r="KKW3" s="230"/>
      <c r="KKX3" s="230"/>
      <c r="KKY3" s="230"/>
      <c r="KKZ3" s="230"/>
      <c r="KLA3" s="230"/>
      <c r="KLB3" s="230"/>
      <c r="KLC3" s="230"/>
      <c r="KLD3" s="230"/>
      <c r="KLE3" s="230"/>
      <c r="KLF3" s="230"/>
      <c r="KLG3" s="230"/>
      <c r="KLH3" s="230"/>
      <c r="KLI3" s="230"/>
      <c r="KLJ3" s="230"/>
      <c r="KLK3" s="230"/>
      <c r="KLL3" s="230"/>
      <c r="KLM3" s="230"/>
      <c r="KLN3" s="230"/>
      <c r="KLO3" s="230"/>
      <c r="KLP3" s="230"/>
      <c r="KLQ3" s="230"/>
      <c r="KLR3" s="230"/>
      <c r="KLS3" s="230"/>
      <c r="KLT3" s="230"/>
      <c r="KLU3" s="230"/>
      <c r="KLV3" s="230"/>
      <c r="KLW3" s="230"/>
      <c r="KLX3" s="230"/>
      <c r="KLY3" s="230"/>
      <c r="KLZ3" s="230"/>
      <c r="KMA3" s="230"/>
      <c r="KMB3" s="230"/>
      <c r="KMC3" s="230"/>
      <c r="KMD3" s="230"/>
      <c r="KME3" s="230"/>
      <c r="KMF3" s="230"/>
      <c r="KMG3" s="230"/>
      <c r="KMH3" s="230"/>
      <c r="KMI3" s="230"/>
      <c r="KMJ3" s="230"/>
      <c r="KMK3" s="230"/>
      <c r="KML3" s="230"/>
      <c r="KMM3" s="230"/>
      <c r="KMN3" s="230"/>
      <c r="KMO3" s="230"/>
      <c r="KMP3" s="230"/>
      <c r="KMQ3" s="230"/>
      <c r="KMR3" s="230"/>
      <c r="KMS3" s="230"/>
      <c r="KMT3" s="230"/>
      <c r="KMU3" s="230"/>
      <c r="KMV3" s="230"/>
      <c r="KMW3" s="230"/>
      <c r="KMX3" s="230"/>
      <c r="KMY3" s="230"/>
      <c r="KMZ3" s="230"/>
      <c r="KNA3" s="230"/>
      <c r="KNB3" s="230"/>
      <c r="KNC3" s="230"/>
      <c r="KND3" s="230"/>
      <c r="KNE3" s="230"/>
      <c r="KNF3" s="230"/>
      <c r="KNG3" s="230"/>
      <c r="KNH3" s="230"/>
      <c r="KNI3" s="230"/>
      <c r="KNJ3" s="230"/>
      <c r="KNK3" s="230"/>
      <c r="KNL3" s="230"/>
      <c r="KNM3" s="230"/>
      <c r="KNN3" s="230"/>
      <c r="KNO3" s="230"/>
      <c r="KNP3" s="230"/>
      <c r="KNQ3" s="230"/>
      <c r="KNR3" s="230"/>
      <c r="KNS3" s="230"/>
      <c r="KNT3" s="230"/>
      <c r="KNU3" s="230"/>
      <c r="KNV3" s="230"/>
      <c r="KNW3" s="230"/>
      <c r="KNX3" s="230"/>
      <c r="KNY3" s="230"/>
      <c r="KNZ3" s="230"/>
      <c r="KOA3" s="230"/>
      <c r="KOB3" s="230"/>
      <c r="KOC3" s="230"/>
      <c r="KOD3" s="230"/>
      <c r="KOE3" s="230"/>
      <c r="KOF3" s="230"/>
      <c r="KOG3" s="230"/>
      <c r="KOH3" s="230"/>
      <c r="KOI3" s="230"/>
      <c r="KOJ3" s="230"/>
      <c r="KOK3" s="230"/>
      <c r="KOL3" s="230"/>
      <c r="KOM3" s="230"/>
      <c r="KON3" s="230"/>
      <c r="KOO3" s="230"/>
      <c r="KOP3" s="230"/>
      <c r="KOQ3" s="230"/>
      <c r="KOR3" s="230"/>
      <c r="KOS3" s="230"/>
      <c r="KOT3" s="230"/>
      <c r="KOU3" s="230"/>
      <c r="KOV3" s="230"/>
      <c r="KOW3" s="230"/>
      <c r="KOX3" s="230"/>
      <c r="KOY3" s="230"/>
      <c r="KOZ3" s="230"/>
      <c r="KPA3" s="230"/>
      <c r="KPB3" s="230"/>
      <c r="KPC3" s="230"/>
      <c r="KPD3" s="230"/>
      <c r="KPE3" s="230"/>
      <c r="KPF3" s="230"/>
      <c r="KPG3" s="230"/>
      <c r="KPH3" s="230"/>
      <c r="KPI3" s="230"/>
      <c r="KPJ3" s="230"/>
      <c r="KPK3" s="230"/>
      <c r="KPL3" s="230"/>
      <c r="KPM3" s="230"/>
      <c r="KPN3" s="230"/>
      <c r="KPO3" s="230"/>
      <c r="KPP3" s="230"/>
      <c r="KPQ3" s="230"/>
      <c r="KPR3" s="230"/>
      <c r="KPS3" s="230"/>
      <c r="KPT3" s="230"/>
      <c r="KPU3" s="230"/>
      <c r="KPV3" s="230"/>
      <c r="KPW3" s="230"/>
      <c r="KPX3" s="230"/>
      <c r="KPY3" s="230"/>
      <c r="KPZ3" s="230"/>
      <c r="KQA3" s="230"/>
      <c r="KQB3" s="230"/>
      <c r="KQC3" s="230"/>
      <c r="KQD3" s="230"/>
      <c r="KQE3" s="230"/>
      <c r="KQF3" s="230"/>
      <c r="KQG3" s="230"/>
      <c r="KQH3" s="230"/>
      <c r="KQI3" s="230"/>
      <c r="KQJ3" s="230"/>
      <c r="KQK3" s="230"/>
      <c r="KQL3" s="230"/>
      <c r="KQM3" s="230"/>
      <c r="KQN3" s="230"/>
      <c r="KQO3" s="230"/>
      <c r="KQP3" s="230"/>
      <c r="KQQ3" s="230"/>
      <c r="KQR3" s="230"/>
      <c r="KQS3" s="230"/>
      <c r="KQT3" s="230"/>
      <c r="KQU3" s="230"/>
      <c r="KQV3" s="230"/>
      <c r="KQW3" s="230"/>
      <c r="KQX3" s="230"/>
      <c r="KQY3" s="230"/>
      <c r="KQZ3" s="230"/>
      <c r="KRA3" s="230"/>
      <c r="KRB3" s="230"/>
      <c r="KRC3" s="230"/>
      <c r="KRD3" s="230"/>
      <c r="KRE3" s="230"/>
      <c r="KRF3" s="230"/>
      <c r="KRG3" s="230"/>
      <c r="KRH3" s="230"/>
      <c r="KRI3" s="230"/>
      <c r="KRJ3" s="230"/>
      <c r="KRK3" s="230"/>
      <c r="KRL3" s="230"/>
      <c r="KRM3" s="230"/>
      <c r="KRN3" s="230"/>
      <c r="KRO3" s="230"/>
      <c r="KRP3" s="230"/>
      <c r="KRQ3" s="230"/>
      <c r="KRR3" s="230"/>
      <c r="KRS3" s="230"/>
      <c r="KRT3" s="230"/>
      <c r="KRU3" s="230"/>
      <c r="KRV3" s="230"/>
      <c r="KRW3" s="230"/>
      <c r="KRX3" s="230"/>
      <c r="KRY3" s="230"/>
      <c r="KRZ3" s="230"/>
      <c r="KSA3" s="230"/>
      <c r="KSB3" s="230"/>
      <c r="KSC3" s="230"/>
      <c r="KSD3" s="230"/>
      <c r="KSE3" s="230"/>
      <c r="KSF3" s="230"/>
      <c r="KSG3" s="230"/>
      <c r="KSH3" s="230"/>
      <c r="KSI3" s="230"/>
      <c r="KSJ3" s="230"/>
      <c r="KSK3" s="230"/>
      <c r="KSL3" s="230"/>
      <c r="KSM3" s="230"/>
      <c r="KSN3" s="230"/>
      <c r="KSO3" s="230"/>
      <c r="KSP3" s="230"/>
      <c r="KSQ3" s="230"/>
      <c r="KSR3" s="230"/>
      <c r="KSS3" s="230"/>
      <c r="KST3" s="230"/>
      <c r="KSU3" s="230"/>
      <c r="KSV3" s="230"/>
      <c r="KSW3" s="230"/>
      <c r="KSX3" s="230"/>
      <c r="KSY3" s="230"/>
      <c r="KSZ3" s="230"/>
      <c r="KTA3" s="230"/>
      <c r="KTB3" s="230"/>
      <c r="KTC3" s="230"/>
      <c r="KTD3" s="230"/>
      <c r="KTE3" s="230"/>
      <c r="KTF3" s="230"/>
      <c r="KTG3" s="230"/>
      <c r="KTH3" s="230"/>
      <c r="KTI3" s="230"/>
      <c r="KTJ3" s="230"/>
      <c r="KTK3" s="230"/>
      <c r="KTL3" s="230"/>
      <c r="KTM3" s="230"/>
      <c r="KTN3" s="230"/>
      <c r="KTO3" s="230"/>
      <c r="KTP3" s="230"/>
      <c r="KTQ3" s="230"/>
      <c r="KTR3" s="230"/>
      <c r="KTS3" s="230"/>
      <c r="KTT3" s="230"/>
      <c r="KTU3" s="230"/>
      <c r="KTV3" s="230"/>
      <c r="KTW3" s="230"/>
      <c r="KTX3" s="230"/>
      <c r="KTY3" s="230"/>
      <c r="KTZ3" s="230"/>
      <c r="KUA3" s="230"/>
      <c r="KUB3" s="230"/>
      <c r="KUC3" s="230"/>
      <c r="KUD3" s="230"/>
      <c r="KUE3" s="230"/>
      <c r="KUF3" s="230"/>
      <c r="KUG3" s="230"/>
      <c r="KUH3" s="230"/>
      <c r="KUI3" s="230"/>
      <c r="KUJ3" s="230"/>
      <c r="KUK3" s="230"/>
      <c r="KUL3" s="230"/>
      <c r="KUM3" s="230"/>
      <c r="KUN3" s="230"/>
      <c r="KUO3" s="230"/>
      <c r="KUP3" s="230"/>
      <c r="KUQ3" s="230"/>
      <c r="KUR3" s="230"/>
      <c r="KUS3" s="230"/>
      <c r="KUT3" s="230"/>
      <c r="KUU3" s="230"/>
      <c r="KUV3" s="230"/>
      <c r="KUW3" s="230"/>
      <c r="KUX3" s="230"/>
      <c r="KUY3" s="230"/>
      <c r="KUZ3" s="230"/>
      <c r="KVA3" s="230"/>
      <c r="KVB3" s="230"/>
      <c r="KVC3" s="230"/>
      <c r="KVD3" s="230"/>
      <c r="KVE3" s="230"/>
      <c r="KVF3" s="230"/>
      <c r="KVG3" s="230"/>
      <c r="KVH3" s="230"/>
      <c r="KVI3" s="230"/>
      <c r="KVJ3" s="230"/>
      <c r="KVK3" s="230"/>
      <c r="KVL3" s="230"/>
      <c r="KVM3" s="230"/>
      <c r="KVN3" s="230"/>
      <c r="KVO3" s="230"/>
      <c r="KVP3" s="230"/>
      <c r="KVQ3" s="230"/>
      <c r="KVR3" s="230"/>
      <c r="KVS3" s="230"/>
      <c r="KVT3" s="230"/>
      <c r="KVU3" s="230"/>
      <c r="KVV3" s="230"/>
      <c r="KVW3" s="230"/>
      <c r="KVX3" s="230"/>
      <c r="KVY3" s="230"/>
      <c r="KVZ3" s="230"/>
      <c r="KWA3" s="230"/>
      <c r="KWB3" s="230"/>
      <c r="KWC3" s="230"/>
      <c r="KWD3" s="230"/>
      <c r="KWE3" s="230"/>
      <c r="KWF3" s="230"/>
      <c r="KWG3" s="230"/>
      <c r="KWH3" s="230"/>
      <c r="KWI3" s="230"/>
      <c r="KWJ3" s="230"/>
      <c r="KWK3" s="230"/>
      <c r="KWL3" s="230"/>
      <c r="KWM3" s="230"/>
      <c r="KWN3" s="230"/>
      <c r="KWO3" s="230"/>
      <c r="KWP3" s="230"/>
      <c r="KWQ3" s="230"/>
      <c r="KWR3" s="230"/>
      <c r="KWS3" s="230"/>
      <c r="KWT3" s="230"/>
      <c r="KWU3" s="230"/>
      <c r="KWV3" s="230"/>
      <c r="KWW3" s="230"/>
      <c r="KWX3" s="230"/>
      <c r="KWY3" s="230"/>
      <c r="KWZ3" s="230"/>
      <c r="KXA3" s="230"/>
      <c r="KXB3" s="230"/>
      <c r="KXC3" s="230"/>
      <c r="KXD3" s="230"/>
      <c r="KXE3" s="230"/>
      <c r="KXF3" s="230"/>
      <c r="KXG3" s="230"/>
      <c r="KXH3" s="230"/>
      <c r="KXI3" s="230"/>
      <c r="KXJ3" s="230"/>
      <c r="KXK3" s="230"/>
      <c r="KXL3" s="230"/>
      <c r="KXM3" s="230"/>
      <c r="KXN3" s="230"/>
      <c r="KXO3" s="230"/>
      <c r="KXP3" s="230"/>
      <c r="KXQ3" s="230"/>
      <c r="KXR3" s="230"/>
      <c r="KXS3" s="230"/>
      <c r="KXT3" s="230"/>
      <c r="KXU3" s="230"/>
      <c r="KXV3" s="230"/>
      <c r="KXW3" s="230"/>
      <c r="KXX3" s="230"/>
      <c r="KXY3" s="230"/>
      <c r="KXZ3" s="230"/>
      <c r="KYA3" s="230"/>
      <c r="KYB3" s="230"/>
      <c r="KYC3" s="230"/>
      <c r="KYD3" s="230"/>
      <c r="KYE3" s="230"/>
      <c r="KYF3" s="230"/>
      <c r="KYG3" s="230"/>
      <c r="KYH3" s="230"/>
      <c r="KYI3" s="230"/>
      <c r="KYJ3" s="230"/>
      <c r="KYK3" s="230"/>
      <c r="KYL3" s="230"/>
      <c r="KYM3" s="230"/>
      <c r="KYN3" s="230"/>
      <c r="KYO3" s="230"/>
      <c r="KYP3" s="230"/>
      <c r="KYQ3" s="230"/>
      <c r="KYR3" s="230"/>
      <c r="KYS3" s="230"/>
      <c r="KYT3" s="230"/>
      <c r="KYU3" s="230"/>
      <c r="KYV3" s="230"/>
      <c r="KYW3" s="230"/>
      <c r="KYX3" s="230"/>
      <c r="KYY3" s="230"/>
      <c r="KYZ3" s="230"/>
      <c r="KZA3" s="230"/>
      <c r="KZB3" s="230"/>
      <c r="KZC3" s="230"/>
      <c r="KZD3" s="230"/>
      <c r="KZE3" s="230"/>
      <c r="KZF3" s="230"/>
      <c r="KZG3" s="230"/>
      <c r="KZH3" s="230"/>
      <c r="KZI3" s="230"/>
      <c r="KZJ3" s="230"/>
      <c r="KZK3" s="230"/>
      <c r="KZL3" s="230"/>
      <c r="KZM3" s="230"/>
      <c r="KZN3" s="230"/>
      <c r="KZO3" s="230"/>
      <c r="KZP3" s="230"/>
      <c r="KZQ3" s="230"/>
      <c r="KZR3" s="230"/>
      <c r="KZS3" s="230"/>
      <c r="KZT3" s="230"/>
      <c r="KZU3" s="230"/>
      <c r="KZV3" s="230"/>
      <c r="KZW3" s="230"/>
      <c r="KZX3" s="230"/>
      <c r="KZY3" s="230"/>
      <c r="KZZ3" s="230"/>
      <c r="LAA3" s="230"/>
      <c r="LAB3" s="230"/>
      <c r="LAC3" s="230"/>
      <c r="LAD3" s="230"/>
      <c r="LAE3" s="230"/>
      <c r="LAF3" s="230"/>
      <c r="LAG3" s="230"/>
      <c r="LAH3" s="230"/>
      <c r="LAI3" s="230"/>
      <c r="LAJ3" s="230"/>
      <c r="LAK3" s="230"/>
      <c r="LAL3" s="230"/>
      <c r="LAM3" s="230"/>
      <c r="LAN3" s="230"/>
      <c r="LAO3" s="230"/>
      <c r="LAP3" s="230"/>
      <c r="LAQ3" s="230"/>
      <c r="LAR3" s="230"/>
      <c r="LAS3" s="230"/>
      <c r="LAT3" s="230"/>
      <c r="LAU3" s="230"/>
      <c r="LAV3" s="230"/>
      <c r="LAW3" s="230"/>
      <c r="LAX3" s="230"/>
      <c r="LAY3" s="230"/>
      <c r="LAZ3" s="230"/>
      <c r="LBA3" s="230"/>
      <c r="LBB3" s="230"/>
      <c r="LBC3" s="230"/>
      <c r="LBD3" s="230"/>
      <c r="LBE3" s="230"/>
      <c r="LBF3" s="230"/>
      <c r="LBG3" s="230"/>
      <c r="LBH3" s="230"/>
      <c r="LBI3" s="230"/>
      <c r="LBJ3" s="230"/>
      <c r="LBK3" s="230"/>
      <c r="LBL3" s="230"/>
      <c r="LBM3" s="230"/>
      <c r="LBN3" s="230"/>
      <c r="LBO3" s="230"/>
      <c r="LBP3" s="230"/>
      <c r="LBQ3" s="230"/>
      <c r="LBR3" s="230"/>
      <c r="LBS3" s="230"/>
      <c r="LBT3" s="230"/>
      <c r="LBU3" s="230"/>
      <c r="LBV3" s="230"/>
      <c r="LBW3" s="230"/>
      <c r="LBX3" s="230"/>
      <c r="LBY3" s="230"/>
      <c r="LBZ3" s="230"/>
      <c r="LCA3" s="230"/>
      <c r="LCB3" s="230"/>
      <c r="LCC3" s="230"/>
      <c r="LCD3" s="230"/>
      <c r="LCE3" s="230"/>
      <c r="LCF3" s="230"/>
      <c r="LCG3" s="230"/>
      <c r="LCH3" s="230"/>
      <c r="LCI3" s="230"/>
      <c r="LCJ3" s="230"/>
      <c r="LCK3" s="230"/>
      <c r="LCL3" s="230"/>
      <c r="LCM3" s="230"/>
      <c r="LCN3" s="230"/>
      <c r="LCO3" s="230"/>
      <c r="LCP3" s="230"/>
      <c r="LCQ3" s="230"/>
      <c r="LCR3" s="230"/>
      <c r="LCS3" s="230"/>
      <c r="LCT3" s="230"/>
      <c r="LCU3" s="230"/>
      <c r="LCV3" s="230"/>
      <c r="LCW3" s="230"/>
      <c r="LCX3" s="230"/>
      <c r="LCY3" s="230"/>
      <c r="LCZ3" s="230"/>
      <c r="LDA3" s="230"/>
      <c r="LDB3" s="230"/>
      <c r="LDC3" s="230"/>
      <c r="LDD3" s="230"/>
      <c r="LDE3" s="230"/>
      <c r="LDF3" s="230"/>
      <c r="LDG3" s="230"/>
      <c r="LDH3" s="230"/>
      <c r="LDI3" s="230"/>
      <c r="LDJ3" s="230"/>
      <c r="LDK3" s="230"/>
      <c r="LDL3" s="230"/>
      <c r="LDM3" s="230"/>
      <c r="LDN3" s="230"/>
      <c r="LDO3" s="230"/>
      <c r="LDP3" s="230"/>
      <c r="LDQ3" s="230"/>
      <c r="LDR3" s="230"/>
      <c r="LDS3" s="230"/>
      <c r="LDT3" s="230"/>
      <c r="LDU3" s="230"/>
      <c r="LDV3" s="230"/>
      <c r="LDW3" s="230"/>
      <c r="LDX3" s="230"/>
      <c r="LDY3" s="230"/>
      <c r="LDZ3" s="230"/>
      <c r="LEA3" s="230"/>
      <c r="LEB3" s="230"/>
      <c r="LEC3" s="230"/>
      <c r="LED3" s="230"/>
      <c r="LEE3" s="230"/>
      <c r="LEF3" s="230"/>
      <c r="LEG3" s="230"/>
      <c r="LEH3" s="230"/>
      <c r="LEI3" s="230"/>
      <c r="LEJ3" s="230"/>
      <c r="LEK3" s="230"/>
      <c r="LEL3" s="230"/>
      <c r="LEM3" s="230"/>
      <c r="LEN3" s="230"/>
      <c r="LEO3" s="230"/>
      <c r="LEP3" s="230"/>
      <c r="LEQ3" s="230"/>
      <c r="LER3" s="230"/>
      <c r="LES3" s="230"/>
      <c r="LET3" s="230"/>
      <c r="LEU3" s="230"/>
      <c r="LEV3" s="230"/>
      <c r="LEW3" s="230"/>
      <c r="LEX3" s="230"/>
      <c r="LEY3" s="230"/>
      <c r="LEZ3" s="230"/>
      <c r="LFA3" s="230"/>
      <c r="LFB3" s="230"/>
      <c r="LFC3" s="230"/>
      <c r="LFD3" s="230"/>
      <c r="LFE3" s="230"/>
      <c r="LFF3" s="230"/>
      <c r="LFG3" s="230"/>
      <c r="LFH3" s="230"/>
      <c r="LFI3" s="230"/>
      <c r="LFJ3" s="230"/>
      <c r="LFK3" s="230"/>
      <c r="LFL3" s="230"/>
      <c r="LFM3" s="230"/>
      <c r="LFN3" s="230"/>
      <c r="LFO3" s="230"/>
      <c r="LFP3" s="230"/>
      <c r="LFQ3" s="230"/>
      <c r="LFR3" s="230"/>
      <c r="LFS3" s="230"/>
      <c r="LFT3" s="230"/>
      <c r="LFU3" s="230"/>
      <c r="LFV3" s="230"/>
      <c r="LFW3" s="230"/>
      <c r="LFX3" s="230"/>
      <c r="LFY3" s="230"/>
      <c r="LFZ3" s="230"/>
      <c r="LGA3" s="230"/>
      <c r="LGB3" s="230"/>
      <c r="LGC3" s="230"/>
      <c r="LGD3" s="230"/>
      <c r="LGE3" s="230"/>
      <c r="LGF3" s="230"/>
      <c r="LGG3" s="230"/>
      <c r="LGH3" s="230"/>
      <c r="LGI3" s="230"/>
      <c r="LGJ3" s="230"/>
      <c r="LGK3" s="230"/>
      <c r="LGL3" s="230"/>
      <c r="LGM3" s="230"/>
      <c r="LGN3" s="230"/>
      <c r="LGO3" s="230"/>
      <c r="LGP3" s="230"/>
      <c r="LGQ3" s="230"/>
      <c r="LGR3" s="230"/>
      <c r="LGS3" s="230"/>
      <c r="LGT3" s="230"/>
      <c r="LGU3" s="230"/>
      <c r="LGV3" s="230"/>
      <c r="LGW3" s="230"/>
      <c r="LGX3" s="230"/>
      <c r="LGY3" s="230"/>
      <c r="LGZ3" s="230"/>
      <c r="LHA3" s="230"/>
      <c r="LHB3" s="230"/>
      <c r="LHC3" s="230"/>
      <c r="LHD3" s="230"/>
      <c r="LHE3" s="230"/>
      <c r="LHF3" s="230"/>
      <c r="LHG3" s="230"/>
      <c r="LHH3" s="230"/>
      <c r="LHI3" s="230"/>
      <c r="LHJ3" s="230"/>
      <c r="LHK3" s="230"/>
      <c r="LHL3" s="230"/>
      <c r="LHM3" s="230"/>
      <c r="LHN3" s="230"/>
      <c r="LHO3" s="230"/>
      <c r="LHP3" s="230"/>
      <c r="LHQ3" s="230"/>
      <c r="LHR3" s="230"/>
      <c r="LHS3" s="230"/>
      <c r="LHT3" s="230"/>
      <c r="LHU3" s="230"/>
      <c r="LHV3" s="230"/>
      <c r="LHW3" s="230"/>
      <c r="LHX3" s="230"/>
      <c r="LHY3" s="230"/>
      <c r="LHZ3" s="230"/>
      <c r="LIA3" s="230"/>
      <c r="LIB3" s="230"/>
      <c r="LIC3" s="230"/>
      <c r="LID3" s="230"/>
      <c r="LIE3" s="230"/>
      <c r="LIF3" s="230"/>
      <c r="LIG3" s="230"/>
      <c r="LIH3" s="230"/>
      <c r="LII3" s="230"/>
      <c r="LIJ3" s="230"/>
      <c r="LIK3" s="230"/>
      <c r="LIL3" s="230"/>
      <c r="LIM3" s="230"/>
      <c r="LIN3" s="230"/>
      <c r="LIO3" s="230"/>
      <c r="LIP3" s="230"/>
      <c r="LIQ3" s="230"/>
      <c r="LIR3" s="230"/>
      <c r="LIS3" s="230"/>
      <c r="LIT3" s="230"/>
      <c r="LIU3" s="230"/>
      <c r="LIV3" s="230"/>
      <c r="LIW3" s="230"/>
      <c r="LIX3" s="230"/>
      <c r="LIY3" s="230"/>
      <c r="LIZ3" s="230"/>
      <c r="LJA3" s="230"/>
      <c r="LJB3" s="230"/>
      <c r="LJC3" s="230"/>
      <c r="LJD3" s="230"/>
      <c r="LJE3" s="230"/>
      <c r="LJF3" s="230"/>
      <c r="LJG3" s="230"/>
      <c r="LJH3" s="230"/>
      <c r="LJI3" s="230"/>
      <c r="LJJ3" s="230"/>
      <c r="LJK3" s="230"/>
      <c r="LJL3" s="230"/>
      <c r="LJM3" s="230"/>
      <c r="LJN3" s="230"/>
      <c r="LJO3" s="230"/>
      <c r="LJP3" s="230"/>
      <c r="LJQ3" s="230"/>
      <c r="LJR3" s="230"/>
      <c r="LJS3" s="230"/>
      <c r="LJT3" s="230"/>
      <c r="LJU3" s="230"/>
      <c r="LJV3" s="230"/>
      <c r="LJW3" s="230"/>
      <c r="LJX3" s="230"/>
      <c r="LJY3" s="230"/>
      <c r="LJZ3" s="230"/>
      <c r="LKA3" s="230"/>
      <c r="LKB3" s="230"/>
      <c r="LKC3" s="230"/>
      <c r="LKD3" s="230"/>
      <c r="LKE3" s="230"/>
      <c r="LKF3" s="230"/>
      <c r="LKG3" s="230"/>
      <c r="LKH3" s="230"/>
      <c r="LKI3" s="230"/>
      <c r="LKJ3" s="230"/>
      <c r="LKK3" s="230"/>
      <c r="LKL3" s="230"/>
      <c r="LKM3" s="230"/>
      <c r="LKN3" s="230"/>
      <c r="LKO3" s="230"/>
      <c r="LKP3" s="230"/>
      <c r="LKQ3" s="230"/>
      <c r="LKR3" s="230"/>
      <c r="LKS3" s="230"/>
      <c r="LKT3" s="230"/>
      <c r="LKU3" s="230"/>
      <c r="LKV3" s="230"/>
      <c r="LKW3" s="230"/>
      <c r="LKX3" s="230"/>
      <c r="LKY3" s="230"/>
      <c r="LKZ3" s="230"/>
      <c r="LLA3" s="230"/>
      <c r="LLB3" s="230"/>
      <c r="LLC3" s="230"/>
      <c r="LLD3" s="230"/>
      <c r="LLE3" s="230"/>
      <c r="LLF3" s="230"/>
      <c r="LLG3" s="230"/>
      <c r="LLH3" s="230"/>
      <c r="LLI3" s="230"/>
      <c r="LLJ3" s="230"/>
      <c r="LLK3" s="230"/>
      <c r="LLL3" s="230"/>
      <c r="LLM3" s="230"/>
      <c r="LLN3" s="230"/>
      <c r="LLO3" s="230"/>
      <c r="LLP3" s="230"/>
      <c r="LLQ3" s="230"/>
      <c r="LLR3" s="230"/>
      <c r="LLS3" s="230"/>
      <c r="LLT3" s="230"/>
      <c r="LLU3" s="230"/>
      <c r="LLV3" s="230"/>
      <c r="LLW3" s="230"/>
      <c r="LLX3" s="230"/>
      <c r="LLY3" s="230"/>
      <c r="LLZ3" s="230"/>
      <c r="LMA3" s="230"/>
      <c r="LMB3" s="230"/>
      <c r="LMC3" s="230"/>
      <c r="LMD3" s="230"/>
      <c r="LME3" s="230"/>
      <c r="LMF3" s="230"/>
      <c r="LMG3" s="230"/>
      <c r="LMH3" s="230"/>
      <c r="LMI3" s="230"/>
      <c r="LMJ3" s="230"/>
      <c r="LMK3" s="230"/>
      <c r="LML3" s="230"/>
      <c r="LMM3" s="230"/>
      <c r="LMN3" s="230"/>
      <c r="LMO3" s="230"/>
      <c r="LMP3" s="230"/>
      <c r="LMQ3" s="230"/>
      <c r="LMR3" s="230"/>
      <c r="LMS3" s="230"/>
      <c r="LMT3" s="230"/>
      <c r="LMU3" s="230"/>
      <c r="LMV3" s="230"/>
      <c r="LMW3" s="230"/>
      <c r="LMX3" s="230"/>
      <c r="LMY3" s="230"/>
      <c r="LMZ3" s="230"/>
      <c r="LNA3" s="230"/>
      <c r="LNB3" s="230"/>
      <c r="LNC3" s="230"/>
      <c r="LND3" s="230"/>
      <c r="LNE3" s="230"/>
      <c r="LNF3" s="230"/>
      <c r="LNG3" s="230"/>
      <c r="LNH3" s="230"/>
      <c r="LNI3" s="230"/>
      <c r="LNJ3" s="230"/>
      <c r="LNK3" s="230"/>
      <c r="LNL3" s="230"/>
      <c r="LNM3" s="230"/>
      <c r="LNN3" s="230"/>
      <c r="LNO3" s="230"/>
      <c r="LNP3" s="230"/>
      <c r="LNQ3" s="230"/>
      <c r="LNR3" s="230"/>
      <c r="LNS3" s="230"/>
      <c r="LNT3" s="230"/>
      <c r="LNU3" s="230"/>
      <c r="LNV3" s="230"/>
      <c r="LNW3" s="230"/>
      <c r="LNX3" s="230"/>
      <c r="LNY3" s="230"/>
      <c r="LNZ3" s="230"/>
      <c r="LOA3" s="230"/>
      <c r="LOB3" s="230"/>
      <c r="LOC3" s="230"/>
      <c r="LOD3" s="230"/>
      <c r="LOE3" s="230"/>
      <c r="LOF3" s="230"/>
      <c r="LOG3" s="230"/>
      <c r="LOH3" s="230"/>
      <c r="LOI3" s="230"/>
      <c r="LOJ3" s="230"/>
      <c r="LOK3" s="230"/>
      <c r="LOL3" s="230"/>
      <c r="LOM3" s="230"/>
      <c r="LON3" s="230"/>
      <c r="LOO3" s="230"/>
      <c r="LOP3" s="230"/>
      <c r="LOQ3" s="230"/>
      <c r="LOR3" s="230"/>
      <c r="LOS3" s="230"/>
      <c r="LOT3" s="230"/>
      <c r="LOU3" s="230"/>
      <c r="LOV3" s="230"/>
      <c r="LOW3" s="230"/>
      <c r="LOX3" s="230"/>
      <c r="LOY3" s="230"/>
      <c r="LOZ3" s="230"/>
      <c r="LPA3" s="230"/>
      <c r="LPB3" s="230"/>
      <c r="LPC3" s="230"/>
      <c r="LPD3" s="230"/>
      <c r="LPE3" s="230"/>
      <c r="LPF3" s="230"/>
      <c r="LPG3" s="230"/>
      <c r="LPH3" s="230"/>
      <c r="LPI3" s="230"/>
      <c r="LPJ3" s="230"/>
      <c r="LPK3" s="230"/>
      <c r="LPL3" s="230"/>
      <c r="LPM3" s="230"/>
      <c r="LPN3" s="230"/>
      <c r="LPO3" s="230"/>
      <c r="LPP3" s="230"/>
      <c r="LPQ3" s="230"/>
      <c r="LPR3" s="230"/>
      <c r="LPS3" s="230"/>
      <c r="LPT3" s="230"/>
      <c r="LPU3" s="230"/>
      <c r="LPV3" s="230"/>
      <c r="LPW3" s="230"/>
      <c r="LPX3" s="230"/>
      <c r="LPY3" s="230"/>
      <c r="LPZ3" s="230"/>
      <c r="LQA3" s="230"/>
      <c r="LQB3" s="230"/>
      <c r="LQC3" s="230"/>
      <c r="LQD3" s="230"/>
      <c r="LQE3" s="230"/>
      <c r="LQF3" s="230"/>
      <c r="LQG3" s="230"/>
      <c r="LQH3" s="230"/>
      <c r="LQI3" s="230"/>
      <c r="LQJ3" s="230"/>
      <c r="LQK3" s="230"/>
      <c r="LQL3" s="230"/>
      <c r="LQM3" s="230"/>
      <c r="LQN3" s="230"/>
      <c r="LQO3" s="230"/>
      <c r="LQP3" s="230"/>
      <c r="LQQ3" s="230"/>
      <c r="LQR3" s="230"/>
      <c r="LQS3" s="230"/>
      <c r="LQT3" s="230"/>
      <c r="LQU3" s="230"/>
      <c r="LQV3" s="230"/>
      <c r="LQW3" s="230"/>
      <c r="LQX3" s="230"/>
      <c r="LQY3" s="230"/>
      <c r="LQZ3" s="230"/>
      <c r="LRA3" s="230"/>
      <c r="LRB3" s="230"/>
      <c r="LRC3" s="230"/>
      <c r="LRD3" s="230"/>
      <c r="LRE3" s="230"/>
      <c r="LRF3" s="230"/>
      <c r="LRG3" s="230"/>
      <c r="LRH3" s="230"/>
      <c r="LRI3" s="230"/>
      <c r="LRJ3" s="230"/>
      <c r="LRK3" s="230"/>
      <c r="LRL3" s="230"/>
      <c r="LRM3" s="230"/>
      <c r="LRN3" s="230"/>
      <c r="LRO3" s="230"/>
      <c r="LRP3" s="230"/>
      <c r="LRQ3" s="230"/>
      <c r="LRR3" s="230"/>
      <c r="LRS3" s="230"/>
      <c r="LRT3" s="230"/>
      <c r="LRU3" s="230"/>
      <c r="LRV3" s="230"/>
      <c r="LRW3" s="230"/>
      <c r="LRX3" s="230"/>
      <c r="LRY3" s="230"/>
      <c r="LRZ3" s="230"/>
      <c r="LSA3" s="230"/>
      <c r="LSB3" s="230"/>
      <c r="LSC3" s="230"/>
      <c r="LSD3" s="230"/>
      <c r="LSE3" s="230"/>
      <c r="LSF3" s="230"/>
      <c r="LSG3" s="230"/>
      <c r="LSH3" s="230"/>
      <c r="LSI3" s="230"/>
      <c r="LSJ3" s="230"/>
      <c r="LSK3" s="230"/>
      <c r="LSL3" s="230"/>
      <c r="LSM3" s="230"/>
      <c r="LSN3" s="230"/>
      <c r="LSO3" s="230"/>
      <c r="LSP3" s="230"/>
      <c r="LSQ3" s="230"/>
      <c r="LSR3" s="230"/>
      <c r="LSS3" s="230"/>
      <c r="LST3" s="230"/>
      <c r="LSU3" s="230"/>
      <c r="LSV3" s="230"/>
      <c r="LSW3" s="230"/>
      <c r="LSX3" s="230"/>
      <c r="LSY3" s="230"/>
      <c r="LSZ3" s="230"/>
      <c r="LTA3" s="230"/>
      <c r="LTB3" s="230"/>
      <c r="LTC3" s="230"/>
      <c r="LTD3" s="230"/>
      <c r="LTE3" s="230"/>
      <c r="LTF3" s="230"/>
      <c r="LTG3" s="230"/>
      <c r="LTH3" s="230"/>
      <c r="LTI3" s="230"/>
      <c r="LTJ3" s="230"/>
      <c r="LTK3" s="230"/>
      <c r="LTL3" s="230"/>
      <c r="LTM3" s="230"/>
      <c r="LTN3" s="230"/>
      <c r="LTO3" s="230"/>
      <c r="LTP3" s="230"/>
      <c r="LTQ3" s="230"/>
      <c r="LTR3" s="230"/>
      <c r="LTS3" s="230"/>
      <c r="LTT3" s="230"/>
      <c r="LTU3" s="230"/>
      <c r="LTV3" s="230"/>
      <c r="LTW3" s="230"/>
      <c r="LTX3" s="230"/>
      <c r="LTY3" s="230"/>
      <c r="LTZ3" s="230"/>
      <c r="LUA3" s="230"/>
      <c r="LUB3" s="230"/>
      <c r="LUC3" s="230"/>
      <c r="LUD3" s="230"/>
      <c r="LUE3" s="230"/>
      <c r="LUF3" s="230"/>
      <c r="LUG3" s="230"/>
      <c r="LUH3" s="230"/>
      <c r="LUI3" s="230"/>
      <c r="LUJ3" s="230"/>
      <c r="LUK3" s="230"/>
      <c r="LUL3" s="230"/>
      <c r="LUM3" s="230"/>
      <c r="LUN3" s="230"/>
      <c r="LUO3" s="230"/>
      <c r="LUP3" s="230"/>
      <c r="LUQ3" s="230"/>
      <c r="LUR3" s="230"/>
      <c r="LUS3" s="230"/>
      <c r="LUT3" s="230"/>
      <c r="LUU3" s="230"/>
      <c r="LUV3" s="230"/>
      <c r="LUW3" s="230"/>
      <c r="LUX3" s="230"/>
      <c r="LUY3" s="230"/>
      <c r="LUZ3" s="230"/>
      <c r="LVA3" s="230"/>
      <c r="LVB3" s="230"/>
      <c r="LVC3" s="230"/>
      <c r="LVD3" s="230"/>
      <c r="LVE3" s="230"/>
      <c r="LVF3" s="230"/>
      <c r="LVG3" s="230"/>
      <c r="LVH3" s="230"/>
      <c r="LVI3" s="230"/>
      <c r="LVJ3" s="230"/>
      <c r="LVK3" s="230"/>
      <c r="LVL3" s="230"/>
      <c r="LVM3" s="230"/>
      <c r="LVN3" s="230"/>
      <c r="LVO3" s="230"/>
      <c r="LVP3" s="230"/>
      <c r="LVQ3" s="230"/>
      <c r="LVR3" s="230"/>
      <c r="LVS3" s="230"/>
      <c r="LVT3" s="230"/>
      <c r="LVU3" s="230"/>
      <c r="LVV3" s="230"/>
      <c r="LVW3" s="230"/>
      <c r="LVX3" s="230"/>
      <c r="LVY3" s="230"/>
      <c r="LVZ3" s="230"/>
      <c r="LWA3" s="230"/>
      <c r="LWB3" s="230"/>
      <c r="LWC3" s="230"/>
      <c r="LWD3" s="230"/>
      <c r="LWE3" s="230"/>
      <c r="LWF3" s="230"/>
      <c r="LWG3" s="230"/>
      <c r="LWH3" s="230"/>
      <c r="LWI3" s="230"/>
      <c r="LWJ3" s="230"/>
      <c r="LWK3" s="230"/>
      <c r="LWL3" s="230"/>
      <c r="LWM3" s="230"/>
      <c r="LWN3" s="230"/>
      <c r="LWO3" s="230"/>
      <c r="LWP3" s="230"/>
      <c r="LWQ3" s="230"/>
      <c r="LWR3" s="230"/>
      <c r="LWS3" s="230"/>
      <c r="LWT3" s="230"/>
      <c r="LWU3" s="230"/>
      <c r="LWV3" s="230"/>
      <c r="LWW3" s="230"/>
      <c r="LWX3" s="230"/>
      <c r="LWY3" s="230"/>
      <c r="LWZ3" s="230"/>
      <c r="LXA3" s="230"/>
      <c r="LXB3" s="230"/>
      <c r="LXC3" s="230"/>
      <c r="LXD3" s="230"/>
      <c r="LXE3" s="230"/>
      <c r="LXF3" s="230"/>
      <c r="LXG3" s="230"/>
      <c r="LXH3" s="230"/>
      <c r="LXI3" s="230"/>
      <c r="LXJ3" s="230"/>
      <c r="LXK3" s="230"/>
      <c r="LXL3" s="230"/>
      <c r="LXM3" s="230"/>
      <c r="LXN3" s="230"/>
      <c r="LXO3" s="230"/>
      <c r="LXP3" s="230"/>
      <c r="LXQ3" s="230"/>
      <c r="LXR3" s="230"/>
      <c r="LXS3" s="230"/>
      <c r="LXT3" s="230"/>
      <c r="LXU3" s="230"/>
      <c r="LXV3" s="230"/>
      <c r="LXW3" s="230"/>
      <c r="LXX3" s="230"/>
      <c r="LXY3" s="230"/>
      <c r="LXZ3" s="230"/>
      <c r="LYA3" s="230"/>
      <c r="LYB3" s="230"/>
      <c r="LYC3" s="230"/>
      <c r="LYD3" s="230"/>
      <c r="LYE3" s="230"/>
      <c r="LYF3" s="230"/>
      <c r="LYG3" s="230"/>
      <c r="LYH3" s="230"/>
      <c r="LYI3" s="230"/>
      <c r="LYJ3" s="230"/>
      <c r="LYK3" s="230"/>
      <c r="LYL3" s="230"/>
      <c r="LYM3" s="230"/>
      <c r="LYN3" s="230"/>
      <c r="LYO3" s="230"/>
      <c r="LYP3" s="230"/>
      <c r="LYQ3" s="230"/>
      <c r="LYR3" s="230"/>
      <c r="LYS3" s="230"/>
      <c r="LYT3" s="230"/>
      <c r="LYU3" s="230"/>
      <c r="LYV3" s="230"/>
      <c r="LYW3" s="230"/>
      <c r="LYX3" s="230"/>
      <c r="LYY3" s="230"/>
      <c r="LYZ3" s="230"/>
      <c r="LZA3" s="230"/>
      <c r="LZB3" s="230"/>
      <c r="LZC3" s="230"/>
      <c r="LZD3" s="230"/>
      <c r="LZE3" s="230"/>
      <c r="LZF3" s="230"/>
      <c r="LZG3" s="230"/>
      <c r="LZH3" s="230"/>
      <c r="LZI3" s="230"/>
      <c r="LZJ3" s="230"/>
      <c r="LZK3" s="230"/>
      <c r="LZL3" s="230"/>
      <c r="LZM3" s="230"/>
      <c r="LZN3" s="230"/>
      <c r="LZO3" s="230"/>
      <c r="LZP3" s="230"/>
      <c r="LZQ3" s="230"/>
      <c r="LZR3" s="230"/>
      <c r="LZS3" s="230"/>
      <c r="LZT3" s="230"/>
      <c r="LZU3" s="230"/>
      <c r="LZV3" s="230"/>
      <c r="LZW3" s="230"/>
      <c r="LZX3" s="230"/>
      <c r="LZY3" s="230"/>
      <c r="LZZ3" s="230"/>
      <c r="MAA3" s="230"/>
      <c r="MAB3" s="230"/>
      <c r="MAC3" s="230"/>
      <c r="MAD3" s="230"/>
      <c r="MAE3" s="230"/>
      <c r="MAF3" s="230"/>
      <c r="MAG3" s="230"/>
      <c r="MAH3" s="230"/>
      <c r="MAI3" s="230"/>
      <c r="MAJ3" s="230"/>
      <c r="MAK3" s="230"/>
      <c r="MAL3" s="230"/>
      <c r="MAM3" s="230"/>
      <c r="MAN3" s="230"/>
      <c r="MAO3" s="230"/>
      <c r="MAP3" s="230"/>
      <c r="MAQ3" s="230"/>
      <c r="MAR3" s="230"/>
      <c r="MAS3" s="230"/>
      <c r="MAT3" s="230"/>
      <c r="MAU3" s="230"/>
      <c r="MAV3" s="230"/>
      <c r="MAW3" s="230"/>
      <c r="MAX3" s="230"/>
      <c r="MAY3" s="230"/>
      <c r="MAZ3" s="230"/>
      <c r="MBA3" s="230"/>
      <c r="MBB3" s="230"/>
      <c r="MBC3" s="230"/>
      <c r="MBD3" s="230"/>
      <c r="MBE3" s="230"/>
      <c r="MBF3" s="230"/>
      <c r="MBG3" s="230"/>
      <c r="MBH3" s="230"/>
      <c r="MBI3" s="230"/>
      <c r="MBJ3" s="230"/>
      <c r="MBK3" s="230"/>
      <c r="MBL3" s="230"/>
      <c r="MBM3" s="230"/>
      <c r="MBN3" s="230"/>
      <c r="MBO3" s="230"/>
      <c r="MBP3" s="230"/>
      <c r="MBQ3" s="230"/>
      <c r="MBR3" s="230"/>
      <c r="MBS3" s="230"/>
      <c r="MBT3" s="230"/>
      <c r="MBU3" s="230"/>
      <c r="MBV3" s="230"/>
      <c r="MBW3" s="230"/>
      <c r="MBX3" s="230"/>
      <c r="MBY3" s="230"/>
      <c r="MBZ3" s="230"/>
      <c r="MCA3" s="230"/>
      <c r="MCB3" s="230"/>
      <c r="MCC3" s="230"/>
      <c r="MCD3" s="230"/>
      <c r="MCE3" s="230"/>
      <c r="MCF3" s="230"/>
      <c r="MCG3" s="230"/>
      <c r="MCH3" s="230"/>
      <c r="MCI3" s="230"/>
      <c r="MCJ3" s="230"/>
      <c r="MCK3" s="230"/>
      <c r="MCL3" s="230"/>
      <c r="MCM3" s="230"/>
      <c r="MCN3" s="230"/>
      <c r="MCO3" s="230"/>
      <c r="MCP3" s="230"/>
      <c r="MCQ3" s="230"/>
      <c r="MCR3" s="230"/>
      <c r="MCS3" s="230"/>
      <c r="MCT3" s="230"/>
      <c r="MCU3" s="230"/>
      <c r="MCV3" s="230"/>
      <c r="MCW3" s="230"/>
      <c r="MCX3" s="230"/>
      <c r="MCY3" s="230"/>
      <c r="MCZ3" s="230"/>
      <c r="MDA3" s="230"/>
      <c r="MDB3" s="230"/>
      <c r="MDC3" s="230"/>
      <c r="MDD3" s="230"/>
      <c r="MDE3" s="230"/>
      <c r="MDF3" s="230"/>
      <c r="MDG3" s="230"/>
      <c r="MDH3" s="230"/>
      <c r="MDI3" s="230"/>
      <c r="MDJ3" s="230"/>
      <c r="MDK3" s="230"/>
      <c r="MDL3" s="230"/>
      <c r="MDM3" s="230"/>
      <c r="MDN3" s="230"/>
      <c r="MDO3" s="230"/>
      <c r="MDP3" s="230"/>
      <c r="MDQ3" s="230"/>
      <c r="MDR3" s="230"/>
      <c r="MDS3" s="230"/>
      <c r="MDT3" s="230"/>
      <c r="MDU3" s="230"/>
      <c r="MDV3" s="230"/>
      <c r="MDW3" s="230"/>
      <c r="MDX3" s="230"/>
      <c r="MDY3" s="230"/>
      <c r="MDZ3" s="230"/>
      <c r="MEA3" s="230"/>
      <c r="MEB3" s="230"/>
      <c r="MEC3" s="230"/>
      <c r="MED3" s="230"/>
      <c r="MEE3" s="230"/>
      <c r="MEF3" s="230"/>
      <c r="MEG3" s="230"/>
      <c r="MEH3" s="230"/>
      <c r="MEI3" s="230"/>
      <c r="MEJ3" s="230"/>
      <c r="MEK3" s="230"/>
      <c r="MEL3" s="230"/>
      <c r="MEM3" s="230"/>
      <c r="MEN3" s="230"/>
      <c r="MEO3" s="230"/>
      <c r="MEP3" s="230"/>
      <c r="MEQ3" s="230"/>
      <c r="MER3" s="230"/>
      <c r="MES3" s="230"/>
      <c r="MET3" s="230"/>
      <c r="MEU3" s="230"/>
      <c r="MEV3" s="230"/>
      <c r="MEW3" s="230"/>
      <c r="MEX3" s="230"/>
      <c r="MEY3" s="230"/>
      <c r="MEZ3" s="230"/>
      <c r="MFA3" s="230"/>
      <c r="MFB3" s="230"/>
      <c r="MFC3" s="230"/>
      <c r="MFD3" s="230"/>
      <c r="MFE3" s="230"/>
      <c r="MFF3" s="230"/>
      <c r="MFG3" s="230"/>
      <c r="MFH3" s="230"/>
      <c r="MFI3" s="230"/>
      <c r="MFJ3" s="230"/>
      <c r="MFK3" s="230"/>
      <c r="MFL3" s="230"/>
      <c r="MFM3" s="230"/>
      <c r="MFN3" s="230"/>
      <c r="MFO3" s="230"/>
      <c r="MFP3" s="230"/>
      <c r="MFQ3" s="230"/>
      <c r="MFR3" s="230"/>
      <c r="MFS3" s="230"/>
      <c r="MFT3" s="230"/>
      <c r="MFU3" s="230"/>
      <c r="MFV3" s="230"/>
      <c r="MFW3" s="230"/>
      <c r="MFX3" s="230"/>
      <c r="MFY3" s="230"/>
      <c r="MFZ3" s="230"/>
      <c r="MGA3" s="230"/>
      <c r="MGB3" s="230"/>
      <c r="MGC3" s="230"/>
      <c r="MGD3" s="230"/>
      <c r="MGE3" s="230"/>
      <c r="MGF3" s="230"/>
      <c r="MGG3" s="230"/>
      <c r="MGH3" s="230"/>
      <c r="MGI3" s="230"/>
      <c r="MGJ3" s="230"/>
      <c r="MGK3" s="230"/>
      <c r="MGL3" s="230"/>
      <c r="MGM3" s="230"/>
      <c r="MGN3" s="230"/>
      <c r="MGO3" s="230"/>
      <c r="MGP3" s="230"/>
      <c r="MGQ3" s="230"/>
      <c r="MGR3" s="230"/>
      <c r="MGS3" s="230"/>
      <c r="MGT3" s="230"/>
      <c r="MGU3" s="230"/>
      <c r="MGV3" s="230"/>
      <c r="MGW3" s="230"/>
      <c r="MGX3" s="230"/>
      <c r="MGY3" s="230"/>
      <c r="MGZ3" s="230"/>
      <c r="MHA3" s="230"/>
      <c r="MHB3" s="230"/>
      <c r="MHC3" s="230"/>
      <c r="MHD3" s="230"/>
      <c r="MHE3" s="230"/>
      <c r="MHF3" s="230"/>
      <c r="MHG3" s="230"/>
      <c r="MHH3" s="230"/>
      <c r="MHI3" s="230"/>
      <c r="MHJ3" s="230"/>
      <c r="MHK3" s="230"/>
      <c r="MHL3" s="230"/>
      <c r="MHM3" s="230"/>
      <c r="MHN3" s="230"/>
      <c r="MHO3" s="230"/>
      <c r="MHP3" s="230"/>
      <c r="MHQ3" s="230"/>
      <c r="MHR3" s="230"/>
      <c r="MHS3" s="230"/>
      <c r="MHT3" s="230"/>
      <c r="MHU3" s="230"/>
      <c r="MHV3" s="230"/>
      <c r="MHW3" s="230"/>
      <c r="MHX3" s="230"/>
      <c r="MHY3" s="230"/>
      <c r="MHZ3" s="230"/>
      <c r="MIA3" s="230"/>
      <c r="MIB3" s="230"/>
      <c r="MIC3" s="230"/>
      <c r="MID3" s="230"/>
      <c r="MIE3" s="230"/>
      <c r="MIF3" s="230"/>
      <c r="MIG3" s="230"/>
      <c r="MIH3" s="230"/>
      <c r="MII3" s="230"/>
      <c r="MIJ3" s="230"/>
      <c r="MIK3" s="230"/>
      <c r="MIL3" s="230"/>
      <c r="MIM3" s="230"/>
      <c r="MIN3" s="230"/>
      <c r="MIO3" s="230"/>
      <c r="MIP3" s="230"/>
      <c r="MIQ3" s="230"/>
      <c r="MIR3" s="230"/>
      <c r="MIS3" s="230"/>
      <c r="MIT3" s="230"/>
      <c r="MIU3" s="230"/>
      <c r="MIV3" s="230"/>
      <c r="MIW3" s="230"/>
      <c r="MIX3" s="230"/>
      <c r="MIY3" s="230"/>
      <c r="MIZ3" s="230"/>
      <c r="MJA3" s="230"/>
      <c r="MJB3" s="230"/>
      <c r="MJC3" s="230"/>
      <c r="MJD3" s="230"/>
      <c r="MJE3" s="230"/>
      <c r="MJF3" s="230"/>
      <c r="MJG3" s="230"/>
      <c r="MJH3" s="230"/>
      <c r="MJI3" s="230"/>
      <c r="MJJ3" s="230"/>
      <c r="MJK3" s="230"/>
      <c r="MJL3" s="230"/>
      <c r="MJM3" s="230"/>
      <c r="MJN3" s="230"/>
      <c r="MJO3" s="230"/>
      <c r="MJP3" s="230"/>
      <c r="MJQ3" s="230"/>
      <c r="MJR3" s="230"/>
      <c r="MJS3" s="230"/>
      <c r="MJT3" s="230"/>
      <c r="MJU3" s="230"/>
      <c r="MJV3" s="230"/>
      <c r="MJW3" s="230"/>
      <c r="MJX3" s="230"/>
      <c r="MJY3" s="230"/>
      <c r="MJZ3" s="230"/>
      <c r="MKA3" s="230"/>
      <c r="MKB3" s="230"/>
      <c r="MKC3" s="230"/>
      <c r="MKD3" s="230"/>
      <c r="MKE3" s="230"/>
      <c r="MKF3" s="230"/>
      <c r="MKG3" s="230"/>
      <c r="MKH3" s="230"/>
      <c r="MKI3" s="230"/>
      <c r="MKJ3" s="230"/>
      <c r="MKK3" s="230"/>
      <c r="MKL3" s="230"/>
      <c r="MKM3" s="230"/>
      <c r="MKN3" s="230"/>
      <c r="MKO3" s="230"/>
      <c r="MKP3" s="230"/>
      <c r="MKQ3" s="230"/>
      <c r="MKR3" s="230"/>
      <c r="MKS3" s="230"/>
      <c r="MKT3" s="230"/>
      <c r="MKU3" s="230"/>
      <c r="MKV3" s="230"/>
      <c r="MKW3" s="230"/>
      <c r="MKX3" s="230"/>
      <c r="MKY3" s="230"/>
      <c r="MKZ3" s="230"/>
      <c r="MLA3" s="230"/>
      <c r="MLB3" s="230"/>
      <c r="MLC3" s="230"/>
      <c r="MLD3" s="230"/>
      <c r="MLE3" s="230"/>
      <c r="MLF3" s="230"/>
      <c r="MLG3" s="230"/>
      <c r="MLH3" s="230"/>
      <c r="MLI3" s="230"/>
      <c r="MLJ3" s="230"/>
      <c r="MLK3" s="230"/>
      <c r="MLL3" s="230"/>
      <c r="MLM3" s="230"/>
      <c r="MLN3" s="230"/>
      <c r="MLO3" s="230"/>
      <c r="MLP3" s="230"/>
      <c r="MLQ3" s="230"/>
      <c r="MLR3" s="230"/>
      <c r="MLS3" s="230"/>
      <c r="MLT3" s="230"/>
      <c r="MLU3" s="230"/>
      <c r="MLV3" s="230"/>
      <c r="MLW3" s="230"/>
      <c r="MLX3" s="230"/>
      <c r="MLY3" s="230"/>
      <c r="MLZ3" s="230"/>
      <c r="MMA3" s="230"/>
      <c r="MMB3" s="230"/>
      <c r="MMC3" s="230"/>
      <c r="MMD3" s="230"/>
      <c r="MME3" s="230"/>
      <c r="MMF3" s="230"/>
      <c r="MMG3" s="230"/>
      <c r="MMH3" s="230"/>
      <c r="MMI3" s="230"/>
      <c r="MMJ3" s="230"/>
      <c r="MMK3" s="230"/>
      <c r="MML3" s="230"/>
      <c r="MMM3" s="230"/>
      <c r="MMN3" s="230"/>
      <c r="MMO3" s="230"/>
      <c r="MMP3" s="230"/>
      <c r="MMQ3" s="230"/>
      <c r="MMR3" s="230"/>
      <c r="MMS3" s="230"/>
      <c r="MMT3" s="230"/>
      <c r="MMU3" s="230"/>
      <c r="MMV3" s="230"/>
      <c r="MMW3" s="230"/>
      <c r="MMX3" s="230"/>
      <c r="MMY3" s="230"/>
      <c r="MMZ3" s="230"/>
      <c r="MNA3" s="230"/>
      <c r="MNB3" s="230"/>
      <c r="MNC3" s="230"/>
      <c r="MND3" s="230"/>
      <c r="MNE3" s="230"/>
      <c r="MNF3" s="230"/>
      <c r="MNG3" s="230"/>
      <c r="MNH3" s="230"/>
      <c r="MNI3" s="230"/>
      <c r="MNJ3" s="230"/>
      <c r="MNK3" s="230"/>
      <c r="MNL3" s="230"/>
      <c r="MNM3" s="230"/>
      <c r="MNN3" s="230"/>
      <c r="MNO3" s="230"/>
      <c r="MNP3" s="230"/>
      <c r="MNQ3" s="230"/>
      <c r="MNR3" s="230"/>
      <c r="MNS3" s="230"/>
      <c r="MNT3" s="230"/>
      <c r="MNU3" s="230"/>
      <c r="MNV3" s="230"/>
      <c r="MNW3" s="230"/>
      <c r="MNX3" s="230"/>
      <c r="MNY3" s="230"/>
      <c r="MNZ3" s="230"/>
      <c r="MOA3" s="230"/>
      <c r="MOB3" s="230"/>
      <c r="MOC3" s="230"/>
      <c r="MOD3" s="230"/>
      <c r="MOE3" s="230"/>
      <c r="MOF3" s="230"/>
      <c r="MOG3" s="230"/>
      <c r="MOH3" s="230"/>
      <c r="MOI3" s="230"/>
      <c r="MOJ3" s="230"/>
      <c r="MOK3" s="230"/>
      <c r="MOL3" s="230"/>
      <c r="MOM3" s="230"/>
      <c r="MON3" s="230"/>
      <c r="MOO3" s="230"/>
      <c r="MOP3" s="230"/>
      <c r="MOQ3" s="230"/>
      <c r="MOR3" s="230"/>
      <c r="MOS3" s="230"/>
      <c r="MOT3" s="230"/>
      <c r="MOU3" s="230"/>
      <c r="MOV3" s="230"/>
      <c r="MOW3" s="230"/>
      <c r="MOX3" s="230"/>
      <c r="MOY3" s="230"/>
      <c r="MOZ3" s="230"/>
      <c r="MPA3" s="230"/>
      <c r="MPB3" s="230"/>
      <c r="MPC3" s="230"/>
      <c r="MPD3" s="230"/>
      <c r="MPE3" s="230"/>
      <c r="MPF3" s="230"/>
      <c r="MPG3" s="230"/>
      <c r="MPH3" s="230"/>
      <c r="MPI3" s="230"/>
      <c r="MPJ3" s="230"/>
      <c r="MPK3" s="230"/>
      <c r="MPL3" s="230"/>
      <c r="MPM3" s="230"/>
      <c r="MPN3" s="230"/>
      <c r="MPO3" s="230"/>
      <c r="MPP3" s="230"/>
      <c r="MPQ3" s="230"/>
      <c r="MPR3" s="230"/>
      <c r="MPS3" s="230"/>
      <c r="MPT3" s="230"/>
      <c r="MPU3" s="230"/>
      <c r="MPV3" s="230"/>
      <c r="MPW3" s="230"/>
      <c r="MPX3" s="230"/>
      <c r="MPY3" s="230"/>
      <c r="MPZ3" s="230"/>
      <c r="MQA3" s="230"/>
      <c r="MQB3" s="230"/>
      <c r="MQC3" s="230"/>
      <c r="MQD3" s="230"/>
      <c r="MQE3" s="230"/>
      <c r="MQF3" s="230"/>
      <c r="MQG3" s="230"/>
      <c r="MQH3" s="230"/>
      <c r="MQI3" s="230"/>
      <c r="MQJ3" s="230"/>
      <c r="MQK3" s="230"/>
      <c r="MQL3" s="230"/>
      <c r="MQM3" s="230"/>
      <c r="MQN3" s="230"/>
      <c r="MQO3" s="230"/>
      <c r="MQP3" s="230"/>
      <c r="MQQ3" s="230"/>
      <c r="MQR3" s="230"/>
      <c r="MQS3" s="230"/>
      <c r="MQT3" s="230"/>
      <c r="MQU3" s="230"/>
      <c r="MQV3" s="230"/>
      <c r="MQW3" s="230"/>
      <c r="MQX3" s="230"/>
      <c r="MQY3" s="230"/>
      <c r="MQZ3" s="230"/>
      <c r="MRA3" s="230"/>
      <c r="MRB3" s="230"/>
      <c r="MRC3" s="230"/>
      <c r="MRD3" s="230"/>
      <c r="MRE3" s="230"/>
      <c r="MRF3" s="230"/>
      <c r="MRG3" s="230"/>
      <c r="MRH3" s="230"/>
      <c r="MRI3" s="230"/>
      <c r="MRJ3" s="230"/>
      <c r="MRK3" s="230"/>
      <c r="MRL3" s="230"/>
      <c r="MRM3" s="230"/>
      <c r="MRN3" s="230"/>
      <c r="MRO3" s="230"/>
      <c r="MRP3" s="230"/>
      <c r="MRQ3" s="230"/>
      <c r="MRR3" s="230"/>
      <c r="MRS3" s="230"/>
      <c r="MRT3" s="230"/>
      <c r="MRU3" s="230"/>
      <c r="MRV3" s="230"/>
      <c r="MRW3" s="230"/>
      <c r="MRX3" s="230"/>
      <c r="MRY3" s="230"/>
      <c r="MRZ3" s="230"/>
      <c r="MSA3" s="230"/>
      <c r="MSB3" s="230"/>
      <c r="MSC3" s="230"/>
      <c r="MSD3" s="230"/>
      <c r="MSE3" s="230"/>
      <c r="MSF3" s="230"/>
      <c r="MSG3" s="230"/>
      <c r="MSH3" s="230"/>
      <c r="MSI3" s="230"/>
      <c r="MSJ3" s="230"/>
      <c r="MSK3" s="230"/>
      <c r="MSL3" s="230"/>
      <c r="MSM3" s="230"/>
      <c r="MSN3" s="230"/>
      <c r="MSO3" s="230"/>
      <c r="MSP3" s="230"/>
      <c r="MSQ3" s="230"/>
      <c r="MSR3" s="230"/>
      <c r="MSS3" s="230"/>
      <c r="MST3" s="230"/>
      <c r="MSU3" s="230"/>
      <c r="MSV3" s="230"/>
      <c r="MSW3" s="230"/>
      <c r="MSX3" s="230"/>
      <c r="MSY3" s="230"/>
      <c r="MSZ3" s="230"/>
      <c r="MTA3" s="230"/>
      <c r="MTB3" s="230"/>
      <c r="MTC3" s="230"/>
      <c r="MTD3" s="230"/>
      <c r="MTE3" s="230"/>
      <c r="MTF3" s="230"/>
      <c r="MTG3" s="230"/>
      <c r="MTH3" s="230"/>
      <c r="MTI3" s="230"/>
      <c r="MTJ3" s="230"/>
      <c r="MTK3" s="230"/>
      <c r="MTL3" s="230"/>
      <c r="MTM3" s="230"/>
      <c r="MTN3" s="230"/>
      <c r="MTO3" s="230"/>
      <c r="MTP3" s="230"/>
      <c r="MTQ3" s="230"/>
      <c r="MTR3" s="230"/>
      <c r="MTS3" s="230"/>
      <c r="MTT3" s="230"/>
      <c r="MTU3" s="230"/>
      <c r="MTV3" s="230"/>
      <c r="MTW3" s="230"/>
      <c r="MTX3" s="230"/>
      <c r="MTY3" s="230"/>
      <c r="MTZ3" s="230"/>
      <c r="MUA3" s="230"/>
      <c r="MUB3" s="230"/>
      <c r="MUC3" s="230"/>
      <c r="MUD3" s="230"/>
      <c r="MUE3" s="230"/>
      <c r="MUF3" s="230"/>
      <c r="MUG3" s="230"/>
      <c r="MUH3" s="230"/>
      <c r="MUI3" s="230"/>
      <c r="MUJ3" s="230"/>
      <c r="MUK3" s="230"/>
      <c r="MUL3" s="230"/>
      <c r="MUM3" s="230"/>
      <c r="MUN3" s="230"/>
      <c r="MUO3" s="230"/>
      <c r="MUP3" s="230"/>
      <c r="MUQ3" s="230"/>
      <c r="MUR3" s="230"/>
      <c r="MUS3" s="230"/>
      <c r="MUT3" s="230"/>
      <c r="MUU3" s="230"/>
      <c r="MUV3" s="230"/>
      <c r="MUW3" s="230"/>
      <c r="MUX3" s="230"/>
      <c r="MUY3" s="230"/>
      <c r="MUZ3" s="230"/>
      <c r="MVA3" s="230"/>
      <c r="MVB3" s="230"/>
      <c r="MVC3" s="230"/>
      <c r="MVD3" s="230"/>
      <c r="MVE3" s="230"/>
      <c r="MVF3" s="230"/>
      <c r="MVG3" s="230"/>
      <c r="MVH3" s="230"/>
      <c r="MVI3" s="230"/>
      <c r="MVJ3" s="230"/>
      <c r="MVK3" s="230"/>
      <c r="MVL3" s="230"/>
      <c r="MVM3" s="230"/>
      <c r="MVN3" s="230"/>
      <c r="MVO3" s="230"/>
      <c r="MVP3" s="230"/>
      <c r="MVQ3" s="230"/>
      <c r="MVR3" s="230"/>
      <c r="MVS3" s="230"/>
      <c r="MVT3" s="230"/>
      <c r="MVU3" s="230"/>
      <c r="MVV3" s="230"/>
      <c r="MVW3" s="230"/>
      <c r="MVX3" s="230"/>
      <c r="MVY3" s="230"/>
      <c r="MVZ3" s="230"/>
      <c r="MWA3" s="230"/>
      <c r="MWB3" s="230"/>
      <c r="MWC3" s="230"/>
      <c r="MWD3" s="230"/>
      <c r="MWE3" s="230"/>
      <c r="MWF3" s="230"/>
      <c r="MWG3" s="230"/>
      <c r="MWH3" s="230"/>
      <c r="MWI3" s="230"/>
      <c r="MWJ3" s="230"/>
      <c r="MWK3" s="230"/>
      <c r="MWL3" s="230"/>
      <c r="MWM3" s="230"/>
      <c r="MWN3" s="230"/>
      <c r="MWO3" s="230"/>
      <c r="MWP3" s="230"/>
      <c r="MWQ3" s="230"/>
      <c r="MWR3" s="230"/>
      <c r="MWS3" s="230"/>
      <c r="MWT3" s="230"/>
      <c r="MWU3" s="230"/>
      <c r="MWV3" s="230"/>
      <c r="MWW3" s="230"/>
      <c r="MWX3" s="230"/>
      <c r="MWY3" s="230"/>
      <c r="MWZ3" s="230"/>
      <c r="MXA3" s="230"/>
      <c r="MXB3" s="230"/>
      <c r="MXC3" s="230"/>
      <c r="MXD3" s="230"/>
      <c r="MXE3" s="230"/>
      <c r="MXF3" s="230"/>
      <c r="MXG3" s="230"/>
      <c r="MXH3" s="230"/>
      <c r="MXI3" s="230"/>
      <c r="MXJ3" s="230"/>
      <c r="MXK3" s="230"/>
      <c r="MXL3" s="230"/>
      <c r="MXM3" s="230"/>
      <c r="MXN3" s="230"/>
      <c r="MXO3" s="230"/>
      <c r="MXP3" s="230"/>
      <c r="MXQ3" s="230"/>
      <c r="MXR3" s="230"/>
      <c r="MXS3" s="230"/>
      <c r="MXT3" s="230"/>
      <c r="MXU3" s="230"/>
      <c r="MXV3" s="230"/>
      <c r="MXW3" s="230"/>
      <c r="MXX3" s="230"/>
      <c r="MXY3" s="230"/>
      <c r="MXZ3" s="230"/>
      <c r="MYA3" s="230"/>
      <c r="MYB3" s="230"/>
      <c r="MYC3" s="230"/>
      <c r="MYD3" s="230"/>
      <c r="MYE3" s="230"/>
      <c r="MYF3" s="230"/>
      <c r="MYG3" s="230"/>
      <c r="MYH3" s="230"/>
      <c r="MYI3" s="230"/>
      <c r="MYJ3" s="230"/>
      <c r="MYK3" s="230"/>
      <c r="MYL3" s="230"/>
      <c r="MYM3" s="230"/>
      <c r="MYN3" s="230"/>
      <c r="MYO3" s="230"/>
      <c r="MYP3" s="230"/>
      <c r="MYQ3" s="230"/>
      <c r="MYR3" s="230"/>
      <c r="MYS3" s="230"/>
      <c r="MYT3" s="230"/>
      <c r="MYU3" s="230"/>
      <c r="MYV3" s="230"/>
      <c r="MYW3" s="230"/>
      <c r="MYX3" s="230"/>
      <c r="MYY3" s="230"/>
      <c r="MYZ3" s="230"/>
      <c r="MZA3" s="230"/>
      <c r="MZB3" s="230"/>
      <c r="MZC3" s="230"/>
      <c r="MZD3" s="230"/>
      <c r="MZE3" s="230"/>
      <c r="MZF3" s="230"/>
      <c r="MZG3" s="230"/>
      <c r="MZH3" s="230"/>
      <c r="MZI3" s="230"/>
      <c r="MZJ3" s="230"/>
      <c r="MZK3" s="230"/>
      <c r="MZL3" s="230"/>
      <c r="MZM3" s="230"/>
      <c r="MZN3" s="230"/>
      <c r="MZO3" s="230"/>
      <c r="MZP3" s="230"/>
      <c r="MZQ3" s="230"/>
      <c r="MZR3" s="230"/>
      <c r="MZS3" s="230"/>
      <c r="MZT3" s="230"/>
      <c r="MZU3" s="230"/>
      <c r="MZV3" s="230"/>
      <c r="MZW3" s="230"/>
      <c r="MZX3" s="230"/>
      <c r="MZY3" s="230"/>
      <c r="MZZ3" s="230"/>
      <c r="NAA3" s="230"/>
      <c r="NAB3" s="230"/>
      <c r="NAC3" s="230"/>
      <c r="NAD3" s="230"/>
      <c r="NAE3" s="230"/>
      <c r="NAF3" s="230"/>
      <c r="NAG3" s="230"/>
      <c r="NAH3" s="230"/>
      <c r="NAI3" s="230"/>
      <c r="NAJ3" s="230"/>
      <c r="NAK3" s="230"/>
      <c r="NAL3" s="230"/>
      <c r="NAM3" s="230"/>
      <c r="NAN3" s="230"/>
      <c r="NAO3" s="230"/>
      <c r="NAP3" s="230"/>
      <c r="NAQ3" s="230"/>
      <c r="NAR3" s="230"/>
      <c r="NAS3" s="230"/>
      <c r="NAT3" s="230"/>
      <c r="NAU3" s="230"/>
      <c r="NAV3" s="230"/>
      <c r="NAW3" s="230"/>
      <c r="NAX3" s="230"/>
      <c r="NAY3" s="230"/>
      <c r="NAZ3" s="230"/>
      <c r="NBA3" s="230"/>
      <c r="NBB3" s="230"/>
      <c r="NBC3" s="230"/>
      <c r="NBD3" s="230"/>
      <c r="NBE3" s="230"/>
      <c r="NBF3" s="230"/>
      <c r="NBG3" s="230"/>
      <c r="NBH3" s="230"/>
      <c r="NBI3" s="230"/>
      <c r="NBJ3" s="230"/>
      <c r="NBK3" s="230"/>
      <c r="NBL3" s="230"/>
      <c r="NBM3" s="230"/>
      <c r="NBN3" s="230"/>
      <c r="NBO3" s="230"/>
      <c r="NBP3" s="230"/>
      <c r="NBQ3" s="230"/>
      <c r="NBR3" s="230"/>
      <c r="NBS3" s="230"/>
      <c r="NBT3" s="230"/>
      <c r="NBU3" s="230"/>
      <c r="NBV3" s="230"/>
      <c r="NBW3" s="230"/>
      <c r="NBX3" s="230"/>
      <c r="NBY3" s="230"/>
      <c r="NBZ3" s="230"/>
      <c r="NCA3" s="230"/>
      <c r="NCB3" s="230"/>
      <c r="NCC3" s="230"/>
      <c r="NCD3" s="230"/>
      <c r="NCE3" s="230"/>
      <c r="NCF3" s="230"/>
      <c r="NCG3" s="230"/>
      <c r="NCH3" s="230"/>
      <c r="NCI3" s="230"/>
      <c r="NCJ3" s="230"/>
      <c r="NCK3" s="230"/>
      <c r="NCL3" s="230"/>
      <c r="NCM3" s="230"/>
      <c r="NCN3" s="230"/>
      <c r="NCO3" s="230"/>
      <c r="NCP3" s="230"/>
      <c r="NCQ3" s="230"/>
      <c r="NCR3" s="230"/>
      <c r="NCS3" s="230"/>
      <c r="NCT3" s="230"/>
      <c r="NCU3" s="230"/>
      <c r="NCV3" s="230"/>
      <c r="NCW3" s="230"/>
      <c r="NCX3" s="230"/>
      <c r="NCY3" s="230"/>
      <c r="NCZ3" s="230"/>
      <c r="NDA3" s="230"/>
      <c r="NDB3" s="230"/>
      <c r="NDC3" s="230"/>
      <c r="NDD3" s="230"/>
      <c r="NDE3" s="230"/>
      <c r="NDF3" s="230"/>
      <c r="NDG3" s="230"/>
      <c r="NDH3" s="230"/>
      <c r="NDI3" s="230"/>
      <c r="NDJ3" s="230"/>
      <c r="NDK3" s="230"/>
      <c r="NDL3" s="230"/>
      <c r="NDM3" s="230"/>
      <c r="NDN3" s="230"/>
      <c r="NDO3" s="230"/>
      <c r="NDP3" s="230"/>
      <c r="NDQ3" s="230"/>
      <c r="NDR3" s="230"/>
      <c r="NDS3" s="230"/>
      <c r="NDT3" s="230"/>
      <c r="NDU3" s="230"/>
      <c r="NDV3" s="230"/>
      <c r="NDW3" s="230"/>
      <c r="NDX3" s="230"/>
      <c r="NDY3" s="230"/>
      <c r="NDZ3" s="230"/>
      <c r="NEA3" s="230"/>
      <c r="NEB3" s="230"/>
      <c r="NEC3" s="230"/>
      <c r="NED3" s="230"/>
      <c r="NEE3" s="230"/>
      <c r="NEF3" s="230"/>
      <c r="NEG3" s="230"/>
      <c r="NEH3" s="230"/>
      <c r="NEI3" s="230"/>
      <c r="NEJ3" s="230"/>
      <c r="NEK3" s="230"/>
      <c r="NEL3" s="230"/>
      <c r="NEM3" s="230"/>
      <c r="NEN3" s="230"/>
      <c r="NEO3" s="230"/>
      <c r="NEP3" s="230"/>
      <c r="NEQ3" s="230"/>
      <c r="NER3" s="230"/>
      <c r="NES3" s="230"/>
      <c r="NET3" s="230"/>
      <c r="NEU3" s="230"/>
      <c r="NEV3" s="230"/>
      <c r="NEW3" s="230"/>
      <c r="NEX3" s="230"/>
      <c r="NEY3" s="230"/>
      <c r="NEZ3" s="230"/>
      <c r="NFA3" s="230"/>
      <c r="NFB3" s="230"/>
      <c r="NFC3" s="230"/>
      <c r="NFD3" s="230"/>
      <c r="NFE3" s="230"/>
      <c r="NFF3" s="230"/>
      <c r="NFG3" s="230"/>
      <c r="NFH3" s="230"/>
      <c r="NFI3" s="230"/>
      <c r="NFJ3" s="230"/>
      <c r="NFK3" s="230"/>
      <c r="NFL3" s="230"/>
      <c r="NFM3" s="230"/>
      <c r="NFN3" s="230"/>
      <c r="NFO3" s="230"/>
      <c r="NFP3" s="230"/>
      <c r="NFQ3" s="230"/>
      <c r="NFR3" s="230"/>
      <c r="NFS3" s="230"/>
      <c r="NFT3" s="230"/>
      <c r="NFU3" s="230"/>
      <c r="NFV3" s="230"/>
      <c r="NFW3" s="230"/>
      <c r="NFX3" s="230"/>
      <c r="NFY3" s="230"/>
      <c r="NFZ3" s="230"/>
      <c r="NGA3" s="230"/>
      <c r="NGB3" s="230"/>
      <c r="NGC3" s="230"/>
      <c r="NGD3" s="230"/>
      <c r="NGE3" s="230"/>
      <c r="NGF3" s="230"/>
      <c r="NGG3" s="230"/>
      <c r="NGH3" s="230"/>
      <c r="NGI3" s="230"/>
      <c r="NGJ3" s="230"/>
      <c r="NGK3" s="230"/>
      <c r="NGL3" s="230"/>
      <c r="NGM3" s="230"/>
      <c r="NGN3" s="230"/>
      <c r="NGO3" s="230"/>
      <c r="NGP3" s="230"/>
      <c r="NGQ3" s="230"/>
      <c r="NGR3" s="230"/>
      <c r="NGS3" s="230"/>
      <c r="NGT3" s="230"/>
      <c r="NGU3" s="230"/>
      <c r="NGV3" s="230"/>
      <c r="NGW3" s="230"/>
      <c r="NGX3" s="230"/>
      <c r="NGY3" s="230"/>
      <c r="NGZ3" s="230"/>
      <c r="NHA3" s="230"/>
      <c r="NHB3" s="230"/>
      <c r="NHC3" s="230"/>
      <c r="NHD3" s="230"/>
      <c r="NHE3" s="230"/>
      <c r="NHF3" s="230"/>
      <c r="NHG3" s="230"/>
      <c r="NHH3" s="230"/>
      <c r="NHI3" s="230"/>
      <c r="NHJ3" s="230"/>
      <c r="NHK3" s="230"/>
      <c r="NHL3" s="230"/>
      <c r="NHM3" s="230"/>
      <c r="NHN3" s="230"/>
      <c r="NHO3" s="230"/>
      <c r="NHP3" s="230"/>
      <c r="NHQ3" s="230"/>
      <c r="NHR3" s="230"/>
      <c r="NHS3" s="230"/>
      <c r="NHT3" s="230"/>
      <c r="NHU3" s="230"/>
      <c r="NHV3" s="230"/>
      <c r="NHW3" s="230"/>
      <c r="NHX3" s="230"/>
      <c r="NHY3" s="230"/>
      <c r="NHZ3" s="230"/>
      <c r="NIA3" s="230"/>
      <c r="NIB3" s="230"/>
      <c r="NIC3" s="230"/>
      <c r="NID3" s="230"/>
      <c r="NIE3" s="230"/>
      <c r="NIF3" s="230"/>
      <c r="NIG3" s="230"/>
      <c r="NIH3" s="230"/>
      <c r="NII3" s="230"/>
      <c r="NIJ3" s="230"/>
      <c r="NIK3" s="230"/>
      <c r="NIL3" s="230"/>
      <c r="NIM3" s="230"/>
      <c r="NIN3" s="230"/>
      <c r="NIO3" s="230"/>
      <c r="NIP3" s="230"/>
      <c r="NIQ3" s="230"/>
      <c r="NIR3" s="230"/>
      <c r="NIS3" s="230"/>
      <c r="NIT3" s="230"/>
      <c r="NIU3" s="230"/>
      <c r="NIV3" s="230"/>
      <c r="NIW3" s="230"/>
      <c r="NIX3" s="230"/>
      <c r="NIY3" s="230"/>
      <c r="NIZ3" s="230"/>
      <c r="NJA3" s="230"/>
      <c r="NJB3" s="230"/>
      <c r="NJC3" s="230"/>
      <c r="NJD3" s="230"/>
      <c r="NJE3" s="230"/>
      <c r="NJF3" s="230"/>
      <c r="NJG3" s="230"/>
      <c r="NJH3" s="230"/>
      <c r="NJI3" s="230"/>
      <c r="NJJ3" s="230"/>
      <c r="NJK3" s="230"/>
      <c r="NJL3" s="230"/>
      <c r="NJM3" s="230"/>
      <c r="NJN3" s="230"/>
      <c r="NJO3" s="230"/>
      <c r="NJP3" s="230"/>
      <c r="NJQ3" s="230"/>
      <c r="NJR3" s="230"/>
      <c r="NJS3" s="230"/>
      <c r="NJT3" s="230"/>
      <c r="NJU3" s="230"/>
      <c r="NJV3" s="230"/>
      <c r="NJW3" s="230"/>
      <c r="NJX3" s="230"/>
      <c r="NJY3" s="230"/>
      <c r="NJZ3" s="230"/>
      <c r="NKA3" s="230"/>
      <c r="NKB3" s="230"/>
      <c r="NKC3" s="230"/>
      <c r="NKD3" s="230"/>
      <c r="NKE3" s="230"/>
      <c r="NKF3" s="230"/>
      <c r="NKG3" s="230"/>
      <c r="NKH3" s="230"/>
      <c r="NKI3" s="230"/>
      <c r="NKJ3" s="230"/>
      <c r="NKK3" s="230"/>
      <c r="NKL3" s="230"/>
      <c r="NKM3" s="230"/>
      <c r="NKN3" s="230"/>
      <c r="NKO3" s="230"/>
      <c r="NKP3" s="230"/>
      <c r="NKQ3" s="230"/>
      <c r="NKR3" s="230"/>
      <c r="NKS3" s="230"/>
      <c r="NKT3" s="230"/>
      <c r="NKU3" s="230"/>
      <c r="NKV3" s="230"/>
      <c r="NKW3" s="230"/>
      <c r="NKX3" s="230"/>
      <c r="NKY3" s="230"/>
      <c r="NKZ3" s="230"/>
      <c r="NLA3" s="230"/>
      <c r="NLB3" s="230"/>
      <c r="NLC3" s="230"/>
      <c r="NLD3" s="230"/>
      <c r="NLE3" s="230"/>
      <c r="NLF3" s="230"/>
      <c r="NLG3" s="230"/>
      <c r="NLH3" s="230"/>
      <c r="NLI3" s="230"/>
      <c r="NLJ3" s="230"/>
      <c r="NLK3" s="230"/>
      <c r="NLL3" s="230"/>
      <c r="NLM3" s="230"/>
      <c r="NLN3" s="230"/>
      <c r="NLO3" s="230"/>
      <c r="NLP3" s="230"/>
      <c r="NLQ3" s="230"/>
      <c r="NLR3" s="230"/>
      <c r="NLS3" s="230"/>
      <c r="NLT3" s="230"/>
      <c r="NLU3" s="230"/>
      <c r="NLV3" s="230"/>
      <c r="NLW3" s="230"/>
      <c r="NLX3" s="230"/>
      <c r="NLY3" s="230"/>
      <c r="NLZ3" s="230"/>
      <c r="NMA3" s="230"/>
      <c r="NMB3" s="230"/>
      <c r="NMC3" s="230"/>
      <c r="NMD3" s="230"/>
      <c r="NME3" s="230"/>
      <c r="NMF3" s="230"/>
      <c r="NMG3" s="230"/>
      <c r="NMH3" s="230"/>
      <c r="NMI3" s="230"/>
      <c r="NMJ3" s="230"/>
      <c r="NMK3" s="230"/>
      <c r="NML3" s="230"/>
      <c r="NMM3" s="230"/>
      <c r="NMN3" s="230"/>
      <c r="NMO3" s="230"/>
      <c r="NMP3" s="230"/>
      <c r="NMQ3" s="230"/>
      <c r="NMR3" s="230"/>
      <c r="NMS3" s="230"/>
      <c r="NMT3" s="230"/>
      <c r="NMU3" s="230"/>
      <c r="NMV3" s="230"/>
      <c r="NMW3" s="230"/>
      <c r="NMX3" s="230"/>
      <c r="NMY3" s="230"/>
      <c r="NMZ3" s="230"/>
      <c r="NNA3" s="230"/>
      <c r="NNB3" s="230"/>
      <c r="NNC3" s="230"/>
      <c r="NND3" s="230"/>
      <c r="NNE3" s="230"/>
      <c r="NNF3" s="230"/>
      <c r="NNG3" s="230"/>
      <c r="NNH3" s="230"/>
      <c r="NNI3" s="230"/>
      <c r="NNJ3" s="230"/>
      <c r="NNK3" s="230"/>
      <c r="NNL3" s="230"/>
      <c r="NNM3" s="230"/>
      <c r="NNN3" s="230"/>
      <c r="NNO3" s="230"/>
      <c r="NNP3" s="230"/>
      <c r="NNQ3" s="230"/>
      <c r="NNR3" s="230"/>
      <c r="NNS3" s="230"/>
      <c r="NNT3" s="230"/>
      <c r="NNU3" s="230"/>
      <c r="NNV3" s="230"/>
      <c r="NNW3" s="230"/>
      <c r="NNX3" s="230"/>
      <c r="NNY3" s="230"/>
      <c r="NNZ3" s="230"/>
      <c r="NOA3" s="230"/>
      <c r="NOB3" s="230"/>
      <c r="NOC3" s="230"/>
      <c r="NOD3" s="230"/>
      <c r="NOE3" s="230"/>
      <c r="NOF3" s="230"/>
      <c r="NOG3" s="230"/>
      <c r="NOH3" s="230"/>
      <c r="NOI3" s="230"/>
      <c r="NOJ3" s="230"/>
      <c r="NOK3" s="230"/>
      <c r="NOL3" s="230"/>
      <c r="NOM3" s="230"/>
      <c r="NON3" s="230"/>
      <c r="NOO3" s="230"/>
      <c r="NOP3" s="230"/>
      <c r="NOQ3" s="230"/>
      <c r="NOR3" s="230"/>
      <c r="NOS3" s="230"/>
      <c r="NOT3" s="230"/>
      <c r="NOU3" s="230"/>
      <c r="NOV3" s="230"/>
      <c r="NOW3" s="230"/>
      <c r="NOX3" s="230"/>
      <c r="NOY3" s="230"/>
      <c r="NOZ3" s="230"/>
      <c r="NPA3" s="230"/>
      <c r="NPB3" s="230"/>
      <c r="NPC3" s="230"/>
      <c r="NPD3" s="230"/>
      <c r="NPE3" s="230"/>
      <c r="NPF3" s="230"/>
      <c r="NPG3" s="230"/>
      <c r="NPH3" s="230"/>
      <c r="NPI3" s="230"/>
      <c r="NPJ3" s="230"/>
      <c r="NPK3" s="230"/>
      <c r="NPL3" s="230"/>
      <c r="NPM3" s="230"/>
      <c r="NPN3" s="230"/>
      <c r="NPO3" s="230"/>
      <c r="NPP3" s="230"/>
      <c r="NPQ3" s="230"/>
      <c r="NPR3" s="230"/>
      <c r="NPS3" s="230"/>
      <c r="NPT3" s="230"/>
      <c r="NPU3" s="230"/>
      <c r="NPV3" s="230"/>
      <c r="NPW3" s="230"/>
      <c r="NPX3" s="230"/>
      <c r="NPY3" s="230"/>
      <c r="NPZ3" s="230"/>
      <c r="NQA3" s="230"/>
      <c r="NQB3" s="230"/>
      <c r="NQC3" s="230"/>
      <c r="NQD3" s="230"/>
      <c r="NQE3" s="230"/>
      <c r="NQF3" s="230"/>
      <c r="NQG3" s="230"/>
      <c r="NQH3" s="230"/>
      <c r="NQI3" s="230"/>
      <c r="NQJ3" s="230"/>
      <c r="NQK3" s="230"/>
      <c r="NQL3" s="230"/>
      <c r="NQM3" s="230"/>
      <c r="NQN3" s="230"/>
      <c r="NQO3" s="230"/>
      <c r="NQP3" s="230"/>
      <c r="NQQ3" s="230"/>
      <c r="NQR3" s="230"/>
      <c r="NQS3" s="230"/>
      <c r="NQT3" s="230"/>
      <c r="NQU3" s="230"/>
      <c r="NQV3" s="230"/>
      <c r="NQW3" s="230"/>
      <c r="NQX3" s="230"/>
      <c r="NQY3" s="230"/>
      <c r="NQZ3" s="230"/>
      <c r="NRA3" s="230"/>
      <c r="NRB3" s="230"/>
      <c r="NRC3" s="230"/>
      <c r="NRD3" s="230"/>
      <c r="NRE3" s="230"/>
      <c r="NRF3" s="230"/>
      <c r="NRG3" s="230"/>
      <c r="NRH3" s="230"/>
      <c r="NRI3" s="230"/>
      <c r="NRJ3" s="230"/>
      <c r="NRK3" s="230"/>
      <c r="NRL3" s="230"/>
      <c r="NRM3" s="230"/>
      <c r="NRN3" s="230"/>
      <c r="NRO3" s="230"/>
      <c r="NRP3" s="230"/>
      <c r="NRQ3" s="230"/>
      <c r="NRR3" s="230"/>
      <c r="NRS3" s="230"/>
      <c r="NRT3" s="230"/>
      <c r="NRU3" s="230"/>
      <c r="NRV3" s="230"/>
      <c r="NRW3" s="230"/>
      <c r="NRX3" s="230"/>
      <c r="NRY3" s="230"/>
      <c r="NRZ3" s="230"/>
      <c r="NSA3" s="230"/>
      <c r="NSB3" s="230"/>
      <c r="NSC3" s="230"/>
      <c r="NSD3" s="230"/>
      <c r="NSE3" s="230"/>
      <c r="NSF3" s="230"/>
      <c r="NSG3" s="230"/>
      <c r="NSH3" s="230"/>
      <c r="NSI3" s="230"/>
      <c r="NSJ3" s="230"/>
      <c r="NSK3" s="230"/>
      <c r="NSL3" s="230"/>
      <c r="NSM3" s="230"/>
      <c r="NSN3" s="230"/>
      <c r="NSO3" s="230"/>
      <c r="NSP3" s="230"/>
      <c r="NSQ3" s="230"/>
      <c r="NSR3" s="230"/>
      <c r="NSS3" s="230"/>
      <c r="NST3" s="230"/>
      <c r="NSU3" s="230"/>
      <c r="NSV3" s="230"/>
      <c r="NSW3" s="230"/>
      <c r="NSX3" s="230"/>
      <c r="NSY3" s="230"/>
      <c r="NSZ3" s="230"/>
      <c r="NTA3" s="230"/>
      <c r="NTB3" s="230"/>
      <c r="NTC3" s="230"/>
      <c r="NTD3" s="230"/>
      <c r="NTE3" s="230"/>
      <c r="NTF3" s="230"/>
      <c r="NTG3" s="230"/>
      <c r="NTH3" s="230"/>
      <c r="NTI3" s="230"/>
      <c r="NTJ3" s="230"/>
      <c r="NTK3" s="230"/>
      <c r="NTL3" s="230"/>
      <c r="NTM3" s="230"/>
      <c r="NTN3" s="230"/>
      <c r="NTO3" s="230"/>
      <c r="NTP3" s="230"/>
      <c r="NTQ3" s="230"/>
      <c r="NTR3" s="230"/>
      <c r="NTS3" s="230"/>
      <c r="NTT3" s="230"/>
      <c r="NTU3" s="230"/>
      <c r="NTV3" s="230"/>
      <c r="NTW3" s="230"/>
      <c r="NTX3" s="230"/>
      <c r="NTY3" s="230"/>
      <c r="NTZ3" s="230"/>
      <c r="NUA3" s="230"/>
      <c r="NUB3" s="230"/>
      <c r="NUC3" s="230"/>
      <c r="NUD3" s="230"/>
      <c r="NUE3" s="230"/>
      <c r="NUF3" s="230"/>
      <c r="NUG3" s="230"/>
      <c r="NUH3" s="230"/>
      <c r="NUI3" s="230"/>
      <c r="NUJ3" s="230"/>
      <c r="NUK3" s="230"/>
      <c r="NUL3" s="230"/>
      <c r="NUM3" s="230"/>
      <c r="NUN3" s="230"/>
      <c r="NUO3" s="230"/>
      <c r="NUP3" s="230"/>
      <c r="NUQ3" s="230"/>
      <c r="NUR3" s="230"/>
      <c r="NUS3" s="230"/>
      <c r="NUT3" s="230"/>
      <c r="NUU3" s="230"/>
      <c r="NUV3" s="230"/>
      <c r="NUW3" s="230"/>
      <c r="NUX3" s="230"/>
      <c r="NUY3" s="230"/>
      <c r="NUZ3" s="230"/>
      <c r="NVA3" s="230"/>
      <c r="NVB3" s="230"/>
      <c r="NVC3" s="230"/>
      <c r="NVD3" s="230"/>
      <c r="NVE3" s="230"/>
      <c r="NVF3" s="230"/>
      <c r="NVG3" s="230"/>
      <c r="NVH3" s="230"/>
      <c r="NVI3" s="230"/>
      <c r="NVJ3" s="230"/>
      <c r="NVK3" s="230"/>
      <c r="NVL3" s="230"/>
      <c r="NVM3" s="230"/>
      <c r="NVN3" s="230"/>
      <c r="NVO3" s="230"/>
      <c r="NVP3" s="230"/>
      <c r="NVQ3" s="230"/>
      <c r="NVR3" s="230"/>
      <c r="NVS3" s="230"/>
      <c r="NVT3" s="230"/>
      <c r="NVU3" s="230"/>
      <c r="NVV3" s="230"/>
      <c r="NVW3" s="230"/>
      <c r="NVX3" s="230"/>
      <c r="NVY3" s="230"/>
      <c r="NVZ3" s="230"/>
      <c r="NWA3" s="230"/>
      <c r="NWB3" s="230"/>
      <c r="NWC3" s="230"/>
      <c r="NWD3" s="230"/>
      <c r="NWE3" s="230"/>
      <c r="NWF3" s="230"/>
      <c r="NWG3" s="230"/>
      <c r="NWH3" s="230"/>
      <c r="NWI3" s="230"/>
      <c r="NWJ3" s="230"/>
      <c r="NWK3" s="230"/>
      <c r="NWL3" s="230"/>
      <c r="NWM3" s="230"/>
      <c r="NWN3" s="230"/>
      <c r="NWO3" s="230"/>
      <c r="NWP3" s="230"/>
      <c r="NWQ3" s="230"/>
      <c r="NWR3" s="230"/>
      <c r="NWS3" s="230"/>
      <c r="NWT3" s="230"/>
      <c r="NWU3" s="230"/>
      <c r="NWV3" s="230"/>
      <c r="NWW3" s="230"/>
      <c r="NWX3" s="230"/>
      <c r="NWY3" s="230"/>
      <c r="NWZ3" s="230"/>
      <c r="NXA3" s="230"/>
      <c r="NXB3" s="230"/>
      <c r="NXC3" s="230"/>
      <c r="NXD3" s="230"/>
      <c r="NXE3" s="230"/>
      <c r="NXF3" s="230"/>
      <c r="NXG3" s="230"/>
      <c r="NXH3" s="230"/>
      <c r="NXI3" s="230"/>
      <c r="NXJ3" s="230"/>
      <c r="NXK3" s="230"/>
      <c r="NXL3" s="230"/>
      <c r="NXM3" s="230"/>
      <c r="NXN3" s="230"/>
      <c r="NXO3" s="230"/>
      <c r="NXP3" s="230"/>
      <c r="NXQ3" s="230"/>
      <c r="NXR3" s="230"/>
      <c r="NXS3" s="230"/>
      <c r="NXT3" s="230"/>
      <c r="NXU3" s="230"/>
      <c r="NXV3" s="230"/>
      <c r="NXW3" s="230"/>
      <c r="NXX3" s="230"/>
      <c r="NXY3" s="230"/>
      <c r="NXZ3" s="230"/>
      <c r="NYA3" s="230"/>
      <c r="NYB3" s="230"/>
      <c r="NYC3" s="230"/>
      <c r="NYD3" s="230"/>
      <c r="NYE3" s="230"/>
      <c r="NYF3" s="230"/>
      <c r="NYG3" s="230"/>
      <c r="NYH3" s="230"/>
      <c r="NYI3" s="230"/>
      <c r="NYJ3" s="230"/>
      <c r="NYK3" s="230"/>
      <c r="NYL3" s="230"/>
      <c r="NYM3" s="230"/>
      <c r="NYN3" s="230"/>
      <c r="NYO3" s="230"/>
      <c r="NYP3" s="230"/>
      <c r="NYQ3" s="230"/>
      <c r="NYR3" s="230"/>
      <c r="NYS3" s="230"/>
      <c r="NYT3" s="230"/>
      <c r="NYU3" s="230"/>
      <c r="NYV3" s="230"/>
      <c r="NYW3" s="230"/>
      <c r="NYX3" s="230"/>
      <c r="NYY3" s="230"/>
      <c r="NYZ3" s="230"/>
      <c r="NZA3" s="230"/>
      <c r="NZB3" s="230"/>
      <c r="NZC3" s="230"/>
      <c r="NZD3" s="230"/>
      <c r="NZE3" s="230"/>
      <c r="NZF3" s="230"/>
      <c r="NZG3" s="230"/>
      <c r="NZH3" s="230"/>
      <c r="NZI3" s="230"/>
      <c r="NZJ3" s="230"/>
      <c r="NZK3" s="230"/>
      <c r="NZL3" s="230"/>
      <c r="NZM3" s="230"/>
      <c r="NZN3" s="230"/>
      <c r="NZO3" s="230"/>
      <c r="NZP3" s="230"/>
      <c r="NZQ3" s="230"/>
      <c r="NZR3" s="230"/>
      <c r="NZS3" s="230"/>
      <c r="NZT3" s="230"/>
      <c r="NZU3" s="230"/>
      <c r="NZV3" s="230"/>
      <c r="NZW3" s="230"/>
      <c r="NZX3" s="230"/>
      <c r="NZY3" s="230"/>
      <c r="NZZ3" s="230"/>
      <c r="OAA3" s="230"/>
      <c r="OAB3" s="230"/>
      <c r="OAC3" s="230"/>
      <c r="OAD3" s="230"/>
      <c r="OAE3" s="230"/>
      <c r="OAF3" s="230"/>
      <c r="OAG3" s="230"/>
      <c r="OAH3" s="230"/>
      <c r="OAI3" s="230"/>
      <c r="OAJ3" s="230"/>
      <c r="OAK3" s="230"/>
      <c r="OAL3" s="230"/>
      <c r="OAM3" s="230"/>
      <c r="OAN3" s="230"/>
      <c r="OAO3" s="230"/>
      <c r="OAP3" s="230"/>
      <c r="OAQ3" s="230"/>
      <c r="OAR3" s="230"/>
      <c r="OAS3" s="230"/>
      <c r="OAT3" s="230"/>
      <c r="OAU3" s="230"/>
      <c r="OAV3" s="230"/>
      <c r="OAW3" s="230"/>
      <c r="OAX3" s="230"/>
      <c r="OAY3" s="230"/>
      <c r="OAZ3" s="230"/>
      <c r="OBA3" s="230"/>
      <c r="OBB3" s="230"/>
      <c r="OBC3" s="230"/>
      <c r="OBD3" s="230"/>
      <c r="OBE3" s="230"/>
      <c r="OBF3" s="230"/>
      <c r="OBG3" s="230"/>
      <c r="OBH3" s="230"/>
      <c r="OBI3" s="230"/>
      <c r="OBJ3" s="230"/>
      <c r="OBK3" s="230"/>
      <c r="OBL3" s="230"/>
      <c r="OBM3" s="230"/>
      <c r="OBN3" s="230"/>
      <c r="OBO3" s="230"/>
      <c r="OBP3" s="230"/>
      <c r="OBQ3" s="230"/>
      <c r="OBR3" s="230"/>
      <c r="OBS3" s="230"/>
      <c r="OBT3" s="230"/>
      <c r="OBU3" s="230"/>
      <c r="OBV3" s="230"/>
      <c r="OBW3" s="230"/>
      <c r="OBX3" s="230"/>
      <c r="OBY3" s="230"/>
      <c r="OBZ3" s="230"/>
      <c r="OCA3" s="230"/>
      <c r="OCB3" s="230"/>
      <c r="OCC3" s="230"/>
      <c r="OCD3" s="230"/>
      <c r="OCE3" s="230"/>
      <c r="OCF3" s="230"/>
      <c r="OCG3" s="230"/>
      <c r="OCH3" s="230"/>
      <c r="OCI3" s="230"/>
      <c r="OCJ3" s="230"/>
      <c r="OCK3" s="230"/>
      <c r="OCL3" s="230"/>
      <c r="OCM3" s="230"/>
      <c r="OCN3" s="230"/>
      <c r="OCO3" s="230"/>
      <c r="OCP3" s="230"/>
      <c r="OCQ3" s="230"/>
      <c r="OCR3" s="230"/>
      <c r="OCS3" s="230"/>
      <c r="OCT3" s="230"/>
      <c r="OCU3" s="230"/>
      <c r="OCV3" s="230"/>
      <c r="OCW3" s="230"/>
      <c r="OCX3" s="230"/>
      <c r="OCY3" s="230"/>
      <c r="OCZ3" s="230"/>
      <c r="ODA3" s="230"/>
      <c r="ODB3" s="230"/>
      <c r="ODC3" s="230"/>
      <c r="ODD3" s="230"/>
      <c r="ODE3" s="230"/>
      <c r="ODF3" s="230"/>
      <c r="ODG3" s="230"/>
      <c r="ODH3" s="230"/>
      <c r="ODI3" s="230"/>
      <c r="ODJ3" s="230"/>
      <c r="ODK3" s="230"/>
      <c r="ODL3" s="230"/>
      <c r="ODM3" s="230"/>
      <c r="ODN3" s="230"/>
      <c r="ODO3" s="230"/>
      <c r="ODP3" s="230"/>
      <c r="ODQ3" s="230"/>
      <c r="ODR3" s="230"/>
      <c r="ODS3" s="230"/>
      <c r="ODT3" s="230"/>
      <c r="ODU3" s="230"/>
      <c r="ODV3" s="230"/>
      <c r="ODW3" s="230"/>
      <c r="ODX3" s="230"/>
      <c r="ODY3" s="230"/>
      <c r="ODZ3" s="230"/>
      <c r="OEA3" s="230"/>
      <c r="OEB3" s="230"/>
      <c r="OEC3" s="230"/>
      <c r="OED3" s="230"/>
      <c r="OEE3" s="230"/>
      <c r="OEF3" s="230"/>
      <c r="OEG3" s="230"/>
      <c r="OEH3" s="230"/>
      <c r="OEI3" s="230"/>
      <c r="OEJ3" s="230"/>
      <c r="OEK3" s="230"/>
      <c r="OEL3" s="230"/>
      <c r="OEM3" s="230"/>
      <c r="OEN3" s="230"/>
      <c r="OEO3" s="230"/>
      <c r="OEP3" s="230"/>
      <c r="OEQ3" s="230"/>
      <c r="OER3" s="230"/>
      <c r="OES3" s="230"/>
      <c r="OET3" s="230"/>
      <c r="OEU3" s="230"/>
      <c r="OEV3" s="230"/>
      <c r="OEW3" s="230"/>
      <c r="OEX3" s="230"/>
      <c r="OEY3" s="230"/>
      <c r="OEZ3" s="230"/>
      <c r="OFA3" s="230"/>
      <c r="OFB3" s="230"/>
      <c r="OFC3" s="230"/>
      <c r="OFD3" s="230"/>
      <c r="OFE3" s="230"/>
      <c r="OFF3" s="230"/>
      <c r="OFG3" s="230"/>
      <c r="OFH3" s="230"/>
      <c r="OFI3" s="230"/>
      <c r="OFJ3" s="230"/>
      <c r="OFK3" s="230"/>
      <c r="OFL3" s="230"/>
      <c r="OFM3" s="230"/>
      <c r="OFN3" s="230"/>
      <c r="OFO3" s="230"/>
      <c r="OFP3" s="230"/>
      <c r="OFQ3" s="230"/>
      <c r="OFR3" s="230"/>
      <c r="OFS3" s="230"/>
      <c r="OFT3" s="230"/>
      <c r="OFU3" s="230"/>
      <c r="OFV3" s="230"/>
      <c r="OFW3" s="230"/>
      <c r="OFX3" s="230"/>
      <c r="OFY3" s="230"/>
      <c r="OFZ3" s="230"/>
      <c r="OGA3" s="230"/>
      <c r="OGB3" s="230"/>
      <c r="OGC3" s="230"/>
      <c r="OGD3" s="230"/>
      <c r="OGE3" s="230"/>
      <c r="OGF3" s="230"/>
      <c r="OGG3" s="230"/>
      <c r="OGH3" s="230"/>
      <c r="OGI3" s="230"/>
      <c r="OGJ3" s="230"/>
      <c r="OGK3" s="230"/>
      <c r="OGL3" s="230"/>
      <c r="OGM3" s="230"/>
      <c r="OGN3" s="230"/>
      <c r="OGO3" s="230"/>
      <c r="OGP3" s="230"/>
      <c r="OGQ3" s="230"/>
      <c r="OGR3" s="230"/>
      <c r="OGS3" s="230"/>
      <c r="OGT3" s="230"/>
      <c r="OGU3" s="230"/>
      <c r="OGV3" s="230"/>
      <c r="OGW3" s="230"/>
      <c r="OGX3" s="230"/>
      <c r="OGY3" s="230"/>
      <c r="OGZ3" s="230"/>
      <c r="OHA3" s="230"/>
      <c r="OHB3" s="230"/>
      <c r="OHC3" s="230"/>
      <c r="OHD3" s="230"/>
      <c r="OHE3" s="230"/>
      <c r="OHF3" s="230"/>
      <c r="OHG3" s="230"/>
      <c r="OHH3" s="230"/>
      <c r="OHI3" s="230"/>
      <c r="OHJ3" s="230"/>
      <c r="OHK3" s="230"/>
      <c r="OHL3" s="230"/>
      <c r="OHM3" s="230"/>
      <c r="OHN3" s="230"/>
      <c r="OHO3" s="230"/>
      <c r="OHP3" s="230"/>
      <c r="OHQ3" s="230"/>
      <c r="OHR3" s="230"/>
      <c r="OHS3" s="230"/>
      <c r="OHT3" s="230"/>
      <c r="OHU3" s="230"/>
      <c r="OHV3" s="230"/>
      <c r="OHW3" s="230"/>
      <c r="OHX3" s="230"/>
      <c r="OHY3" s="230"/>
      <c r="OHZ3" s="230"/>
      <c r="OIA3" s="230"/>
      <c r="OIB3" s="230"/>
      <c r="OIC3" s="230"/>
      <c r="OID3" s="230"/>
      <c r="OIE3" s="230"/>
      <c r="OIF3" s="230"/>
      <c r="OIG3" s="230"/>
      <c r="OIH3" s="230"/>
      <c r="OII3" s="230"/>
      <c r="OIJ3" s="230"/>
      <c r="OIK3" s="230"/>
      <c r="OIL3" s="230"/>
      <c r="OIM3" s="230"/>
      <c r="OIN3" s="230"/>
      <c r="OIO3" s="230"/>
      <c r="OIP3" s="230"/>
      <c r="OIQ3" s="230"/>
      <c r="OIR3" s="230"/>
      <c r="OIS3" s="230"/>
      <c r="OIT3" s="230"/>
      <c r="OIU3" s="230"/>
      <c r="OIV3" s="230"/>
      <c r="OIW3" s="230"/>
      <c r="OIX3" s="230"/>
      <c r="OIY3" s="230"/>
      <c r="OIZ3" s="230"/>
      <c r="OJA3" s="230"/>
      <c r="OJB3" s="230"/>
      <c r="OJC3" s="230"/>
      <c r="OJD3" s="230"/>
      <c r="OJE3" s="230"/>
      <c r="OJF3" s="230"/>
      <c r="OJG3" s="230"/>
      <c r="OJH3" s="230"/>
      <c r="OJI3" s="230"/>
      <c r="OJJ3" s="230"/>
      <c r="OJK3" s="230"/>
      <c r="OJL3" s="230"/>
      <c r="OJM3" s="230"/>
      <c r="OJN3" s="230"/>
      <c r="OJO3" s="230"/>
      <c r="OJP3" s="230"/>
      <c r="OJQ3" s="230"/>
      <c r="OJR3" s="230"/>
      <c r="OJS3" s="230"/>
      <c r="OJT3" s="230"/>
      <c r="OJU3" s="230"/>
      <c r="OJV3" s="230"/>
      <c r="OJW3" s="230"/>
      <c r="OJX3" s="230"/>
      <c r="OJY3" s="230"/>
      <c r="OJZ3" s="230"/>
      <c r="OKA3" s="230"/>
      <c r="OKB3" s="230"/>
      <c r="OKC3" s="230"/>
      <c r="OKD3" s="230"/>
      <c r="OKE3" s="230"/>
      <c r="OKF3" s="230"/>
      <c r="OKG3" s="230"/>
      <c r="OKH3" s="230"/>
      <c r="OKI3" s="230"/>
      <c r="OKJ3" s="230"/>
      <c r="OKK3" s="230"/>
      <c r="OKL3" s="230"/>
      <c r="OKM3" s="230"/>
      <c r="OKN3" s="230"/>
      <c r="OKO3" s="230"/>
      <c r="OKP3" s="230"/>
      <c r="OKQ3" s="230"/>
      <c r="OKR3" s="230"/>
      <c r="OKS3" s="230"/>
      <c r="OKT3" s="230"/>
      <c r="OKU3" s="230"/>
      <c r="OKV3" s="230"/>
      <c r="OKW3" s="230"/>
      <c r="OKX3" s="230"/>
      <c r="OKY3" s="230"/>
      <c r="OKZ3" s="230"/>
      <c r="OLA3" s="230"/>
      <c r="OLB3" s="230"/>
      <c r="OLC3" s="230"/>
      <c r="OLD3" s="230"/>
      <c r="OLE3" s="230"/>
      <c r="OLF3" s="230"/>
      <c r="OLG3" s="230"/>
      <c r="OLH3" s="230"/>
      <c r="OLI3" s="230"/>
      <c r="OLJ3" s="230"/>
      <c r="OLK3" s="230"/>
      <c r="OLL3" s="230"/>
      <c r="OLM3" s="230"/>
      <c r="OLN3" s="230"/>
      <c r="OLO3" s="230"/>
      <c r="OLP3" s="230"/>
      <c r="OLQ3" s="230"/>
      <c r="OLR3" s="230"/>
      <c r="OLS3" s="230"/>
      <c r="OLT3" s="230"/>
      <c r="OLU3" s="230"/>
      <c r="OLV3" s="230"/>
      <c r="OLW3" s="230"/>
      <c r="OLX3" s="230"/>
      <c r="OLY3" s="230"/>
      <c r="OLZ3" s="230"/>
      <c r="OMA3" s="230"/>
      <c r="OMB3" s="230"/>
      <c r="OMC3" s="230"/>
      <c r="OMD3" s="230"/>
      <c r="OME3" s="230"/>
      <c r="OMF3" s="230"/>
      <c r="OMG3" s="230"/>
      <c r="OMH3" s="230"/>
      <c r="OMI3" s="230"/>
      <c r="OMJ3" s="230"/>
      <c r="OMK3" s="230"/>
      <c r="OML3" s="230"/>
      <c r="OMM3" s="230"/>
      <c r="OMN3" s="230"/>
      <c r="OMO3" s="230"/>
      <c r="OMP3" s="230"/>
      <c r="OMQ3" s="230"/>
      <c r="OMR3" s="230"/>
      <c r="OMS3" s="230"/>
      <c r="OMT3" s="230"/>
      <c r="OMU3" s="230"/>
      <c r="OMV3" s="230"/>
      <c r="OMW3" s="230"/>
      <c r="OMX3" s="230"/>
      <c r="OMY3" s="230"/>
      <c r="OMZ3" s="230"/>
      <c r="ONA3" s="230"/>
      <c r="ONB3" s="230"/>
      <c r="ONC3" s="230"/>
      <c r="OND3" s="230"/>
      <c r="ONE3" s="230"/>
      <c r="ONF3" s="230"/>
      <c r="ONG3" s="230"/>
      <c r="ONH3" s="230"/>
      <c r="ONI3" s="230"/>
      <c r="ONJ3" s="230"/>
      <c r="ONK3" s="230"/>
      <c r="ONL3" s="230"/>
      <c r="ONM3" s="230"/>
      <c r="ONN3" s="230"/>
      <c r="ONO3" s="230"/>
      <c r="ONP3" s="230"/>
      <c r="ONQ3" s="230"/>
      <c r="ONR3" s="230"/>
      <c r="ONS3" s="230"/>
      <c r="ONT3" s="230"/>
      <c r="ONU3" s="230"/>
      <c r="ONV3" s="230"/>
      <c r="ONW3" s="230"/>
      <c r="ONX3" s="230"/>
      <c r="ONY3" s="230"/>
      <c r="ONZ3" s="230"/>
      <c r="OOA3" s="230"/>
      <c r="OOB3" s="230"/>
      <c r="OOC3" s="230"/>
      <c r="OOD3" s="230"/>
      <c r="OOE3" s="230"/>
      <c r="OOF3" s="230"/>
      <c r="OOG3" s="230"/>
      <c r="OOH3" s="230"/>
      <c r="OOI3" s="230"/>
      <c r="OOJ3" s="230"/>
      <c r="OOK3" s="230"/>
      <c r="OOL3" s="230"/>
      <c r="OOM3" s="230"/>
      <c r="OON3" s="230"/>
      <c r="OOO3" s="230"/>
      <c r="OOP3" s="230"/>
      <c r="OOQ3" s="230"/>
      <c r="OOR3" s="230"/>
      <c r="OOS3" s="230"/>
      <c r="OOT3" s="230"/>
      <c r="OOU3" s="230"/>
      <c r="OOV3" s="230"/>
      <c r="OOW3" s="230"/>
      <c r="OOX3" s="230"/>
      <c r="OOY3" s="230"/>
      <c r="OOZ3" s="230"/>
      <c r="OPA3" s="230"/>
      <c r="OPB3" s="230"/>
      <c r="OPC3" s="230"/>
      <c r="OPD3" s="230"/>
      <c r="OPE3" s="230"/>
      <c r="OPF3" s="230"/>
      <c r="OPG3" s="230"/>
      <c r="OPH3" s="230"/>
      <c r="OPI3" s="230"/>
      <c r="OPJ3" s="230"/>
      <c r="OPK3" s="230"/>
      <c r="OPL3" s="230"/>
      <c r="OPM3" s="230"/>
      <c r="OPN3" s="230"/>
      <c r="OPO3" s="230"/>
      <c r="OPP3" s="230"/>
      <c r="OPQ3" s="230"/>
      <c r="OPR3" s="230"/>
      <c r="OPS3" s="230"/>
      <c r="OPT3" s="230"/>
      <c r="OPU3" s="230"/>
      <c r="OPV3" s="230"/>
      <c r="OPW3" s="230"/>
      <c r="OPX3" s="230"/>
      <c r="OPY3" s="230"/>
      <c r="OPZ3" s="230"/>
      <c r="OQA3" s="230"/>
      <c r="OQB3" s="230"/>
      <c r="OQC3" s="230"/>
      <c r="OQD3" s="230"/>
      <c r="OQE3" s="230"/>
      <c r="OQF3" s="230"/>
      <c r="OQG3" s="230"/>
      <c r="OQH3" s="230"/>
      <c r="OQI3" s="230"/>
      <c r="OQJ3" s="230"/>
      <c r="OQK3" s="230"/>
      <c r="OQL3" s="230"/>
      <c r="OQM3" s="230"/>
      <c r="OQN3" s="230"/>
      <c r="OQO3" s="230"/>
      <c r="OQP3" s="230"/>
      <c r="OQQ3" s="230"/>
      <c r="OQR3" s="230"/>
      <c r="OQS3" s="230"/>
      <c r="OQT3" s="230"/>
      <c r="OQU3" s="230"/>
      <c r="OQV3" s="230"/>
      <c r="OQW3" s="230"/>
      <c r="OQX3" s="230"/>
      <c r="OQY3" s="230"/>
      <c r="OQZ3" s="230"/>
      <c r="ORA3" s="230"/>
      <c r="ORB3" s="230"/>
      <c r="ORC3" s="230"/>
      <c r="ORD3" s="230"/>
      <c r="ORE3" s="230"/>
      <c r="ORF3" s="230"/>
      <c r="ORG3" s="230"/>
      <c r="ORH3" s="230"/>
      <c r="ORI3" s="230"/>
      <c r="ORJ3" s="230"/>
      <c r="ORK3" s="230"/>
      <c r="ORL3" s="230"/>
      <c r="ORM3" s="230"/>
      <c r="ORN3" s="230"/>
      <c r="ORO3" s="230"/>
      <c r="ORP3" s="230"/>
      <c r="ORQ3" s="230"/>
      <c r="ORR3" s="230"/>
      <c r="ORS3" s="230"/>
      <c r="ORT3" s="230"/>
      <c r="ORU3" s="230"/>
      <c r="ORV3" s="230"/>
      <c r="ORW3" s="230"/>
      <c r="ORX3" s="230"/>
      <c r="ORY3" s="230"/>
      <c r="ORZ3" s="230"/>
      <c r="OSA3" s="230"/>
      <c r="OSB3" s="230"/>
      <c r="OSC3" s="230"/>
      <c r="OSD3" s="230"/>
      <c r="OSE3" s="230"/>
      <c r="OSF3" s="230"/>
      <c r="OSG3" s="230"/>
      <c r="OSH3" s="230"/>
      <c r="OSI3" s="230"/>
      <c r="OSJ3" s="230"/>
      <c r="OSK3" s="230"/>
      <c r="OSL3" s="230"/>
      <c r="OSM3" s="230"/>
      <c r="OSN3" s="230"/>
      <c r="OSO3" s="230"/>
      <c r="OSP3" s="230"/>
      <c r="OSQ3" s="230"/>
      <c r="OSR3" s="230"/>
      <c r="OSS3" s="230"/>
      <c r="OST3" s="230"/>
      <c r="OSU3" s="230"/>
      <c r="OSV3" s="230"/>
      <c r="OSW3" s="230"/>
      <c r="OSX3" s="230"/>
      <c r="OSY3" s="230"/>
      <c r="OSZ3" s="230"/>
      <c r="OTA3" s="230"/>
      <c r="OTB3" s="230"/>
      <c r="OTC3" s="230"/>
      <c r="OTD3" s="230"/>
      <c r="OTE3" s="230"/>
      <c r="OTF3" s="230"/>
      <c r="OTG3" s="230"/>
      <c r="OTH3" s="230"/>
      <c r="OTI3" s="230"/>
      <c r="OTJ3" s="230"/>
      <c r="OTK3" s="230"/>
      <c r="OTL3" s="230"/>
      <c r="OTM3" s="230"/>
      <c r="OTN3" s="230"/>
      <c r="OTO3" s="230"/>
      <c r="OTP3" s="230"/>
      <c r="OTQ3" s="230"/>
      <c r="OTR3" s="230"/>
      <c r="OTS3" s="230"/>
      <c r="OTT3" s="230"/>
      <c r="OTU3" s="230"/>
      <c r="OTV3" s="230"/>
      <c r="OTW3" s="230"/>
      <c r="OTX3" s="230"/>
      <c r="OTY3" s="230"/>
      <c r="OTZ3" s="230"/>
      <c r="OUA3" s="230"/>
      <c r="OUB3" s="230"/>
      <c r="OUC3" s="230"/>
      <c r="OUD3" s="230"/>
      <c r="OUE3" s="230"/>
      <c r="OUF3" s="230"/>
      <c r="OUG3" s="230"/>
      <c r="OUH3" s="230"/>
      <c r="OUI3" s="230"/>
      <c r="OUJ3" s="230"/>
      <c r="OUK3" s="230"/>
      <c r="OUL3" s="230"/>
      <c r="OUM3" s="230"/>
      <c r="OUN3" s="230"/>
      <c r="OUO3" s="230"/>
      <c r="OUP3" s="230"/>
      <c r="OUQ3" s="230"/>
      <c r="OUR3" s="230"/>
      <c r="OUS3" s="230"/>
      <c r="OUT3" s="230"/>
      <c r="OUU3" s="230"/>
      <c r="OUV3" s="230"/>
      <c r="OUW3" s="230"/>
      <c r="OUX3" s="230"/>
      <c r="OUY3" s="230"/>
      <c r="OUZ3" s="230"/>
      <c r="OVA3" s="230"/>
      <c r="OVB3" s="230"/>
      <c r="OVC3" s="230"/>
      <c r="OVD3" s="230"/>
      <c r="OVE3" s="230"/>
      <c r="OVF3" s="230"/>
      <c r="OVG3" s="230"/>
      <c r="OVH3" s="230"/>
      <c r="OVI3" s="230"/>
      <c r="OVJ3" s="230"/>
      <c r="OVK3" s="230"/>
      <c r="OVL3" s="230"/>
      <c r="OVM3" s="230"/>
      <c r="OVN3" s="230"/>
      <c r="OVO3" s="230"/>
      <c r="OVP3" s="230"/>
      <c r="OVQ3" s="230"/>
      <c r="OVR3" s="230"/>
      <c r="OVS3" s="230"/>
      <c r="OVT3" s="230"/>
      <c r="OVU3" s="230"/>
      <c r="OVV3" s="230"/>
      <c r="OVW3" s="230"/>
      <c r="OVX3" s="230"/>
      <c r="OVY3" s="230"/>
      <c r="OVZ3" s="230"/>
      <c r="OWA3" s="230"/>
      <c r="OWB3" s="230"/>
      <c r="OWC3" s="230"/>
      <c r="OWD3" s="230"/>
      <c r="OWE3" s="230"/>
      <c r="OWF3" s="230"/>
      <c r="OWG3" s="230"/>
      <c r="OWH3" s="230"/>
      <c r="OWI3" s="230"/>
      <c r="OWJ3" s="230"/>
      <c r="OWK3" s="230"/>
      <c r="OWL3" s="230"/>
      <c r="OWM3" s="230"/>
      <c r="OWN3" s="230"/>
      <c r="OWO3" s="230"/>
      <c r="OWP3" s="230"/>
      <c r="OWQ3" s="230"/>
      <c r="OWR3" s="230"/>
      <c r="OWS3" s="230"/>
      <c r="OWT3" s="230"/>
      <c r="OWU3" s="230"/>
      <c r="OWV3" s="230"/>
      <c r="OWW3" s="230"/>
      <c r="OWX3" s="230"/>
      <c r="OWY3" s="230"/>
      <c r="OWZ3" s="230"/>
      <c r="OXA3" s="230"/>
      <c r="OXB3" s="230"/>
      <c r="OXC3" s="230"/>
      <c r="OXD3" s="230"/>
      <c r="OXE3" s="230"/>
      <c r="OXF3" s="230"/>
      <c r="OXG3" s="230"/>
      <c r="OXH3" s="230"/>
      <c r="OXI3" s="230"/>
      <c r="OXJ3" s="230"/>
      <c r="OXK3" s="230"/>
      <c r="OXL3" s="230"/>
      <c r="OXM3" s="230"/>
      <c r="OXN3" s="230"/>
      <c r="OXO3" s="230"/>
      <c r="OXP3" s="230"/>
      <c r="OXQ3" s="230"/>
      <c r="OXR3" s="230"/>
      <c r="OXS3" s="230"/>
      <c r="OXT3" s="230"/>
      <c r="OXU3" s="230"/>
      <c r="OXV3" s="230"/>
      <c r="OXW3" s="230"/>
      <c r="OXX3" s="230"/>
      <c r="OXY3" s="230"/>
      <c r="OXZ3" s="230"/>
      <c r="OYA3" s="230"/>
      <c r="OYB3" s="230"/>
      <c r="OYC3" s="230"/>
      <c r="OYD3" s="230"/>
      <c r="OYE3" s="230"/>
      <c r="OYF3" s="230"/>
      <c r="OYG3" s="230"/>
      <c r="OYH3" s="230"/>
      <c r="OYI3" s="230"/>
      <c r="OYJ3" s="230"/>
      <c r="OYK3" s="230"/>
      <c r="OYL3" s="230"/>
      <c r="OYM3" s="230"/>
      <c r="OYN3" s="230"/>
      <c r="OYO3" s="230"/>
      <c r="OYP3" s="230"/>
      <c r="OYQ3" s="230"/>
      <c r="OYR3" s="230"/>
      <c r="OYS3" s="230"/>
      <c r="OYT3" s="230"/>
      <c r="OYU3" s="230"/>
      <c r="OYV3" s="230"/>
      <c r="OYW3" s="230"/>
      <c r="OYX3" s="230"/>
      <c r="OYY3" s="230"/>
      <c r="OYZ3" s="230"/>
      <c r="OZA3" s="230"/>
      <c r="OZB3" s="230"/>
      <c r="OZC3" s="230"/>
      <c r="OZD3" s="230"/>
      <c r="OZE3" s="230"/>
      <c r="OZF3" s="230"/>
      <c r="OZG3" s="230"/>
      <c r="OZH3" s="230"/>
      <c r="OZI3" s="230"/>
      <c r="OZJ3" s="230"/>
      <c r="OZK3" s="230"/>
      <c r="OZL3" s="230"/>
      <c r="OZM3" s="230"/>
      <c r="OZN3" s="230"/>
      <c r="OZO3" s="230"/>
      <c r="OZP3" s="230"/>
      <c r="OZQ3" s="230"/>
      <c r="OZR3" s="230"/>
      <c r="OZS3" s="230"/>
      <c r="OZT3" s="230"/>
      <c r="OZU3" s="230"/>
      <c r="OZV3" s="230"/>
      <c r="OZW3" s="230"/>
      <c r="OZX3" s="230"/>
      <c r="OZY3" s="230"/>
      <c r="OZZ3" s="230"/>
      <c r="PAA3" s="230"/>
      <c r="PAB3" s="230"/>
      <c r="PAC3" s="230"/>
      <c r="PAD3" s="230"/>
      <c r="PAE3" s="230"/>
      <c r="PAF3" s="230"/>
      <c r="PAG3" s="230"/>
      <c r="PAH3" s="230"/>
      <c r="PAI3" s="230"/>
      <c r="PAJ3" s="230"/>
      <c r="PAK3" s="230"/>
      <c r="PAL3" s="230"/>
      <c r="PAM3" s="230"/>
      <c r="PAN3" s="230"/>
      <c r="PAO3" s="230"/>
      <c r="PAP3" s="230"/>
      <c r="PAQ3" s="230"/>
      <c r="PAR3" s="230"/>
      <c r="PAS3" s="230"/>
      <c r="PAT3" s="230"/>
      <c r="PAU3" s="230"/>
      <c r="PAV3" s="230"/>
      <c r="PAW3" s="230"/>
      <c r="PAX3" s="230"/>
      <c r="PAY3" s="230"/>
      <c r="PAZ3" s="230"/>
      <c r="PBA3" s="230"/>
      <c r="PBB3" s="230"/>
      <c r="PBC3" s="230"/>
      <c r="PBD3" s="230"/>
      <c r="PBE3" s="230"/>
      <c r="PBF3" s="230"/>
      <c r="PBG3" s="230"/>
      <c r="PBH3" s="230"/>
      <c r="PBI3" s="230"/>
      <c r="PBJ3" s="230"/>
      <c r="PBK3" s="230"/>
      <c r="PBL3" s="230"/>
      <c r="PBM3" s="230"/>
      <c r="PBN3" s="230"/>
      <c r="PBO3" s="230"/>
      <c r="PBP3" s="230"/>
      <c r="PBQ3" s="230"/>
      <c r="PBR3" s="230"/>
      <c r="PBS3" s="230"/>
      <c r="PBT3" s="230"/>
      <c r="PBU3" s="230"/>
      <c r="PBV3" s="230"/>
      <c r="PBW3" s="230"/>
      <c r="PBX3" s="230"/>
      <c r="PBY3" s="230"/>
      <c r="PBZ3" s="230"/>
      <c r="PCA3" s="230"/>
      <c r="PCB3" s="230"/>
      <c r="PCC3" s="230"/>
      <c r="PCD3" s="230"/>
      <c r="PCE3" s="230"/>
      <c r="PCF3" s="230"/>
      <c r="PCG3" s="230"/>
      <c r="PCH3" s="230"/>
      <c r="PCI3" s="230"/>
      <c r="PCJ3" s="230"/>
      <c r="PCK3" s="230"/>
      <c r="PCL3" s="230"/>
      <c r="PCM3" s="230"/>
      <c r="PCN3" s="230"/>
      <c r="PCO3" s="230"/>
      <c r="PCP3" s="230"/>
      <c r="PCQ3" s="230"/>
      <c r="PCR3" s="230"/>
      <c r="PCS3" s="230"/>
      <c r="PCT3" s="230"/>
      <c r="PCU3" s="230"/>
      <c r="PCV3" s="230"/>
      <c r="PCW3" s="230"/>
      <c r="PCX3" s="230"/>
      <c r="PCY3" s="230"/>
      <c r="PCZ3" s="230"/>
      <c r="PDA3" s="230"/>
      <c r="PDB3" s="230"/>
      <c r="PDC3" s="230"/>
      <c r="PDD3" s="230"/>
      <c r="PDE3" s="230"/>
      <c r="PDF3" s="230"/>
      <c r="PDG3" s="230"/>
      <c r="PDH3" s="230"/>
      <c r="PDI3" s="230"/>
      <c r="PDJ3" s="230"/>
      <c r="PDK3" s="230"/>
      <c r="PDL3" s="230"/>
      <c r="PDM3" s="230"/>
      <c r="PDN3" s="230"/>
      <c r="PDO3" s="230"/>
      <c r="PDP3" s="230"/>
      <c r="PDQ3" s="230"/>
      <c r="PDR3" s="230"/>
      <c r="PDS3" s="230"/>
      <c r="PDT3" s="230"/>
      <c r="PDU3" s="230"/>
      <c r="PDV3" s="230"/>
      <c r="PDW3" s="230"/>
      <c r="PDX3" s="230"/>
      <c r="PDY3" s="230"/>
      <c r="PDZ3" s="230"/>
      <c r="PEA3" s="230"/>
      <c r="PEB3" s="230"/>
      <c r="PEC3" s="230"/>
      <c r="PED3" s="230"/>
      <c r="PEE3" s="230"/>
      <c r="PEF3" s="230"/>
      <c r="PEG3" s="230"/>
      <c r="PEH3" s="230"/>
      <c r="PEI3" s="230"/>
      <c r="PEJ3" s="230"/>
      <c r="PEK3" s="230"/>
      <c r="PEL3" s="230"/>
      <c r="PEM3" s="230"/>
      <c r="PEN3" s="230"/>
      <c r="PEO3" s="230"/>
      <c r="PEP3" s="230"/>
      <c r="PEQ3" s="230"/>
      <c r="PER3" s="230"/>
      <c r="PES3" s="230"/>
      <c r="PET3" s="230"/>
      <c r="PEU3" s="230"/>
      <c r="PEV3" s="230"/>
      <c r="PEW3" s="230"/>
      <c r="PEX3" s="230"/>
      <c r="PEY3" s="230"/>
      <c r="PEZ3" s="230"/>
      <c r="PFA3" s="230"/>
      <c r="PFB3" s="230"/>
      <c r="PFC3" s="230"/>
      <c r="PFD3" s="230"/>
      <c r="PFE3" s="230"/>
      <c r="PFF3" s="230"/>
      <c r="PFG3" s="230"/>
      <c r="PFH3" s="230"/>
      <c r="PFI3" s="230"/>
      <c r="PFJ3" s="230"/>
      <c r="PFK3" s="230"/>
      <c r="PFL3" s="230"/>
      <c r="PFM3" s="230"/>
      <c r="PFN3" s="230"/>
      <c r="PFO3" s="230"/>
      <c r="PFP3" s="230"/>
      <c r="PFQ3" s="230"/>
      <c r="PFR3" s="230"/>
      <c r="PFS3" s="230"/>
      <c r="PFT3" s="230"/>
      <c r="PFU3" s="230"/>
      <c r="PFV3" s="230"/>
      <c r="PFW3" s="230"/>
      <c r="PFX3" s="230"/>
      <c r="PFY3" s="230"/>
      <c r="PFZ3" s="230"/>
      <c r="PGA3" s="230"/>
      <c r="PGB3" s="230"/>
      <c r="PGC3" s="230"/>
      <c r="PGD3" s="230"/>
      <c r="PGE3" s="230"/>
      <c r="PGF3" s="230"/>
      <c r="PGG3" s="230"/>
      <c r="PGH3" s="230"/>
      <c r="PGI3" s="230"/>
      <c r="PGJ3" s="230"/>
      <c r="PGK3" s="230"/>
      <c r="PGL3" s="230"/>
      <c r="PGM3" s="230"/>
      <c r="PGN3" s="230"/>
      <c r="PGO3" s="230"/>
      <c r="PGP3" s="230"/>
      <c r="PGQ3" s="230"/>
      <c r="PGR3" s="230"/>
      <c r="PGS3" s="230"/>
      <c r="PGT3" s="230"/>
      <c r="PGU3" s="230"/>
      <c r="PGV3" s="230"/>
      <c r="PGW3" s="230"/>
      <c r="PGX3" s="230"/>
      <c r="PGY3" s="230"/>
      <c r="PGZ3" s="230"/>
      <c r="PHA3" s="230"/>
      <c r="PHB3" s="230"/>
      <c r="PHC3" s="230"/>
      <c r="PHD3" s="230"/>
      <c r="PHE3" s="230"/>
      <c r="PHF3" s="230"/>
      <c r="PHG3" s="230"/>
      <c r="PHH3" s="230"/>
      <c r="PHI3" s="230"/>
      <c r="PHJ3" s="230"/>
      <c r="PHK3" s="230"/>
      <c r="PHL3" s="230"/>
      <c r="PHM3" s="230"/>
      <c r="PHN3" s="230"/>
      <c r="PHO3" s="230"/>
      <c r="PHP3" s="230"/>
      <c r="PHQ3" s="230"/>
      <c r="PHR3" s="230"/>
      <c r="PHS3" s="230"/>
      <c r="PHT3" s="230"/>
      <c r="PHU3" s="230"/>
      <c r="PHV3" s="230"/>
      <c r="PHW3" s="230"/>
      <c r="PHX3" s="230"/>
      <c r="PHY3" s="230"/>
      <c r="PHZ3" s="230"/>
      <c r="PIA3" s="230"/>
      <c r="PIB3" s="230"/>
      <c r="PIC3" s="230"/>
      <c r="PID3" s="230"/>
      <c r="PIE3" s="230"/>
      <c r="PIF3" s="230"/>
      <c r="PIG3" s="230"/>
      <c r="PIH3" s="230"/>
      <c r="PII3" s="230"/>
      <c r="PIJ3" s="230"/>
      <c r="PIK3" s="230"/>
      <c r="PIL3" s="230"/>
      <c r="PIM3" s="230"/>
      <c r="PIN3" s="230"/>
      <c r="PIO3" s="230"/>
      <c r="PIP3" s="230"/>
      <c r="PIQ3" s="230"/>
      <c r="PIR3" s="230"/>
      <c r="PIS3" s="230"/>
      <c r="PIT3" s="230"/>
      <c r="PIU3" s="230"/>
      <c r="PIV3" s="230"/>
      <c r="PIW3" s="230"/>
      <c r="PIX3" s="230"/>
      <c r="PIY3" s="230"/>
      <c r="PIZ3" s="230"/>
      <c r="PJA3" s="230"/>
      <c r="PJB3" s="230"/>
      <c r="PJC3" s="230"/>
      <c r="PJD3" s="230"/>
      <c r="PJE3" s="230"/>
      <c r="PJF3" s="230"/>
      <c r="PJG3" s="230"/>
      <c r="PJH3" s="230"/>
      <c r="PJI3" s="230"/>
      <c r="PJJ3" s="230"/>
      <c r="PJK3" s="230"/>
      <c r="PJL3" s="230"/>
      <c r="PJM3" s="230"/>
      <c r="PJN3" s="230"/>
      <c r="PJO3" s="230"/>
      <c r="PJP3" s="230"/>
      <c r="PJQ3" s="230"/>
      <c r="PJR3" s="230"/>
      <c r="PJS3" s="230"/>
      <c r="PJT3" s="230"/>
      <c r="PJU3" s="230"/>
      <c r="PJV3" s="230"/>
      <c r="PJW3" s="230"/>
      <c r="PJX3" s="230"/>
      <c r="PJY3" s="230"/>
      <c r="PJZ3" s="230"/>
      <c r="PKA3" s="230"/>
      <c r="PKB3" s="230"/>
      <c r="PKC3" s="230"/>
      <c r="PKD3" s="230"/>
      <c r="PKE3" s="230"/>
      <c r="PKF3" s="230"/>
      <c r="PKG3" s="230"/>
      <c r="PKH3" s="230"/>
      <c r="PKI3" s="230"/>
      <c r="PKJ3" s="230"/>
      <c r="PKK3" s="230"/>
      <c r="PKL3" s="230"/>
      <c r="PKM3" s="230"/>
      <c r="PKN3" s="230"/>
      <c r="PKO3" s="230"/>
      <c r="PKP3" s="230"/>
      <c r="PKQ3" s="230"/>
      <c r="PKR3" s="230"/>
      <c r="PKS3" s="230"/>
      <c r="PKT3" s="230"/>
      <c r="PKU3" s="230"/>
      <c r="PKV3" s="230"/>
      <c r="PKW3" s="230"/>
      <c r="PKX3" s="230"/>
      <c r="PKY3" s="230"/>
      <c r="PKZ3" s="230"/>
      <c r="PLA3" s="230"/>
      <c r="PLB3" s="230"/>
      <c r="PLC3" s="230"/>
      <c r="PLD3" s="230"/>
      <c r="PLE3" s="230"/>
      <c r="PLF3" s="230"/>
      <c r="PLG3" s="230"/>
      <c r="PLH3" s="230"/>
      <c r="PLI3" s="230"/>
      <c r="PLJ3" s="230"/>
      <c r="PLK3" s="230"/>
      <c r="PLL3" s="230"/>
      <c r="PLM3" s="230"/>
      <c r="PLN3" s="230"/>
      <c r="PLO3" s="230"/>
      <c r="PLP3" s="230"/>
      <c r="PLQ3" s="230"/>
      <c r="PLR3" s="230"/>
      <c r="PLS3" s="230"/>
      <c r="PLT3" s="230"/>
      <c r="PLU3" s="230"/>
      <c r="PLV3" s="230"/>
      <c r="PLW3" s="230"/>
      <c r="PLX3" s="230"/>
      <c r="PLY3" s="230"/>
      <c r="PLZ3" s="230"/>
      <c r="PMA3" s="230"/>
      <c r="PMB3" s="230"/>
      <c r="PMC3" s="230"/>
      <c r="PMD3" s="230"/>
      <c r="PME3" s="230"/>
      <c r="PMF3" s="230"/>
      <c r="PMG3" s="230"/>
      <c r="PMH3" s="230"/>
      <c r="PMI3" s="230"/>
      <c r="PMJ3" s="230"/>
      <c r="PMK3" s="230"/>
      <c r="PML3" s="230"/>
      <c r="PMM3" s="230"/>
      <c r="PMN3" s="230"/>
      <c r="PMO3" s="230"/>
      <c r="PMP3" s="230"/>
      <c r="PMQ3" s="230"/>
      <c r="PMR3" s="230"/>
      <c r="PMS3" s="230"/>
      <c r="PMT3" s="230"/>
      <c r="PMU3" s="230"/>
      <c r="PMV3" s="230"/>
      <c r="PMW3" s="230"/>
      <c r="PMX3" s="230"/>
      <c r="PMY3" s="230"/>
      <c r="PMZ3" s="230"/>
      <c r="PNA3" s="230"/>
      <c r="PNB3" s="230"/>
      <c r="PNC3" s="230"/>
      <c r="PND3" s="230"/>
      <c r="PNE3" s="230"/>
      <c r="PNF3" s="230"/>
      <c r="PNG3" s="230"/>
      <c r="PNH3" s="230"/>
      <c r="PNI3" s="230"/>
      <c r="PNJ3" s="230"/>
      <c r="PNK3" s="230"/>
      <c r="PNL3" s="230"/>
      <c r="PNM3" s="230"/>
      <c r="PNN3" s="230"/>
      <c r="PNO3" s="230"/>
      <c r="PNP3" s="230"/>
      <c r="PNQ3" s="230"/>
      <c r="PNR3" s="230"/>
      <c r="PNS3" s="230"/>
      <c r="PNT3" s="230"/>
      <c r="PNU3" s="230"/>
      <c r="PNV3" s="230"/>
      <c r="PNW3" s="230"/>
      <c r="PNX3" s="230"/>
      <c r="PNY3" s="230"/>
      <c r="PNZ3" s="230"/>
      <c r="POA3" s="230"/>
      <c r="POB3" s="230"/>
      <c r="POC3" s="230"/>
      <c r="POD3" s="230"/>
      <c r="POE3" s="230"/>
      <c r="POF3" s="230"/>
      <c r="POG3" s="230"/>
      <c r="POH3" s="230"/>
      <c r="POI3" s="230"/>
      <c r="POJ3" s="230"/>
      <c r="POK3" s="230"/>
      <c r="POL3" s="230"/>
      <c r="POM3" s="230"/>
      <c r="PON3" s="230"/>
      <c r="POO3" s="230"/>
      <c r="POP3" s="230"/>
      <c r="POQ3" s="230"/>
      <c r="POR3" s="230"/>
      <c r="POS3" s="230"/>
      <c r="POT3" s="230"/>
      <c r="POU3" s="230"/>
      <c r="POV3" s="230"/>
      <c r="POW3" s="230"/>
      <c r="POX3" s="230"/>
      <c r="POY3" s="230"/>
      <c r="POZ3" s="230"/>
      <c r="PPA3" s="230"/>
      <c r="PPB3" s="230"/>
      <c r="PPC3" s="230"/>
      <c r="PPD3" s="230"/>
      <c r="PPE3" s="230"/>
      <c r="PPF3" s="230"/>
      <c r="PPG3" s="230"/>
      <c r="PPH3" s="230"/>
      <c r="PPI3" s="230"/>
      <c r="PPJ3" s="230"/>
      <c r="PPK3" s="230"/>
      <c r="PPL3" s="230"/>
      <c r="PPM3" s="230"/>
      <c r="PPN3" s="230"/>
      <c r="PPO3" s="230"/>
      <c r="PPP3" s="230"/>
      <c r="PPQ3" s="230"/>
      <c r="PPR3" s="230"/>
      <c r="PPS3" s="230"/>
      <c r="PPT3" s="230"/>
      <c r="PPU3" s="230"/>
      <c r="PPV3" s="230"/>
      <c r="PPW3" s="230"/>
      <c r="PPX3" s="230"/>
      <c r="PPY3" s="230"/>
      <c r="PPZ3" s="230"/>
      <c r="PQA3" s="230"/>
      <c r="PQB3" s="230"/>
      <c r="PQC3" s="230"/>
      <c r="PQD3" s="230"/>
      <c r="PQE3" s="230"/>
      <c r="PQF3" s="230"/>
      <c r="PQG3" s="230"/>
      <c r="PQH3" s="230"/>
      <c r="PQI3" s="230"/>
      <c r="PQJ3" s="230"/>
      <c r="PQK3" s="230"/>
      <c r="PQL3" s="230"/>
      <c r="PQM3" s="230"/>
      <c r="PQN3" s="230"/>
      <c r="PQO3" s="230"/>
      <c r="PQP3" s="230"/>
      <c r="PQQ3" s="230"/>
      <c r="PQR3" s="230"/>
      <c r="PQS3" s="230"/>
      <c r="PQT3" s="230"/>
      <c r="PQU3" s="230"/>
      <c r="PQV3" s="230"/>
      <c r="PQW3" s="230"/>
      <c r="PQX3" s="230"/>
      <c r="PQY3" s="230"/>
      <c r="PQZ3" s="230"/>
      <c r="PRA3" s="230"/>
      <c r="PRB3" s="230"/>
      <c r="PRC3" s="230"/>
      <c r="PRD3" s="230"/>
      <c r="PRE3" s="230"/>
      <c r="PRF3" s="230"/>
      <c r="PRG3" s="230"/>
      <c r="PRH3" s="230"/>
      <c r="PRI3" s="230"/>
      <c r="PRJ3" s="230"/>
      <c r="PRK3" s="230"/>
      <c r="PRL3" s="230"/>
      <c r="PRM3" s="230"/>
      <c r="PRN3" s="230"/>
      <c r="PRO3" s="230"/>
      <c r="PRP3" s="230"/>
      <c r="PRQ3" s="230"/>
      <c r="PRR3" s="230"/>
      <c r="PRS3" s="230"/>
      <c r="PRT3" s="230"/>
      <c r="PRU3" s="230"/>
      <c r="PRV3" s="230"/>
      <c r="PRW3" s="230"/>
      <c r="PRX3" s="230"/>
      <c r="PRY3" s="230"/>
      <c r="PRZ3" s="230"/>
      <c r="PSA3" s="230"/>
      <c r="PSB3" s="230"/>
      <c r="PSC3" s="230"/>
      <c r="PSD3" s="230"/>
      <c r="PSE3" s="230"/>
      <c r="PSF3" s="230"/>
      <c r="PSG3" s="230"/>
      <c r="PSH3" s="230"/>
      <c r="PSI3" s="230"/>
      <c r="PSJ3" s="230"/>
      <c r="PSK3" s="230"/>
      <c r="PSL3" s="230"/>
      <c r="PSM3" s="230"/>
      <c r="PSN3" s="230"/>
      <c r="PSO3" s="230"/>
      <c r="PSP3" s="230"/>
      <c r="PSQ3" s="230"/>
      <c r="PSR3" s="230"/>
      <c r="PSS3" s="230"/>
      <c r="PST3" s="230"/>
      <c r="PSU3" s="230"/>
      <c r="PSV3" s="230"/>
      <c r="PSW3" s="230"/>
      <c r="PSX3" s="230"/>
      <c r="PSY3" s="230"/>
      <c r="PSZ3" s="230"/>
      <c r="PTA3" s="230"/>
      <c r="PTB3" s="230"/>
      <c r="PTC3" s="230"/>
      <c r="PTD3" s="230"/>
      <c r="PTE3" s="230"/>
      <c r="PTF3" s="230"/>
      <c r="PTG3" s="230"/>
      <c r="PTH3" s="230"/>
      <c r="PTI3" s="230"/>
      <c r="PTJ3" s="230"/>
      <c r="PTK3" s="230"/>
      <c r="PTL3" s="230"/>
      <c r="PTM3" s="230"/>
      <c r="PTN3" s="230"/>
      <c r="PTO3" s="230"/>
      <c r="PTP3" s="230"/>
      <c r="PTQ3" s="230"/>
      <c r="PTR3" s="230"/>
      <c r="PTS3" s="230"/>
      <c r="PTT3" s="230"/>
      <c r="PTU3" s="230"/>
      <c r="PTV3" s="230"/>
      <c r="PTW3" s="230"/>
      <c r="PTX3" s="230"/>
      <c r="PTY3" s="230"/>
      <c r="PTZ3" s="230"/>
      <c r="PUA3" s="230"/>
      <c r="PUB3" s="230"/>
      <c r="PUC3" s="230"/>
      <c r="PUD3" s="230"/>
      <c r="PUE3" s="230"/>
      <c r="PUF3" s="230"/>
      <c r="PUG3" s="230"/>
      <c r="PUH3" s="230"/>
      <c r="PUI3" s="230"/>
      <c r="PUJ3" s="230"/>
      <c r="PUK3" s="230"/>
      <c r="PUL3" s="230"/>
      <c r="PUM3" s="230"/>
      <c r="PUN3" s="230"/>
      <c r="PUO3" s="230"/>
      <c r="PUP3" s="230"/>
      <c r="PUQ3" s="230"/>
      <c r="PUR3" s="230"/>
      <c r="PUS3" s="230"/>
      <c r="PUT3" s="230"/>
      <c r="PUU3" s="230"/>
      <c r="PUV3" s="230"/>
      <c r="PUW3" s="230"/>
      <c r="PUX3" s="230"/>
      <c r="PUY3" s="230"/>
      <c r="PUZ3" s="230"/>
      <c r="PVA3" s="230"/>
      <c r="PVB3" s="230"/>
      <c r="PVC3" s="230"/>
      <c r="PVD3" s="230"/>
      <c r="PVE3" s="230"/>
      <c r="PVF3" s="230"/>
      <c r="PVG3" s="230"/>
      <c r="PVH3" s="230"/>
      <c r="PVI3" s="230"/>
      <c r="PVJ3" s="230"/>
      <c r="PVK3" s="230"/>
      <c r="PVL3" s="230"/>
      <c r="PVM3" s="230"/>
      <c r="PVN3" s="230"/>
      <c r="PVO3" s="230"/>
      <c r="PVP3" s="230"/>
      <c r="PVQ3" s="230"/>
      <c r="PVR3" s="230"/>
      <c r="PVS3" s="230"/>
      <c r="PVT3" s="230"/>
      <c r="PVU3" s="230"/>
      <c r="PVV3" s="230"/>
      <c r="PVW3" s="230"/>
      <c r="PVX3" s="230"/>
      <c r="PVY3" s="230"/>
      <c r="PVZ3" s="230"/>
      <c r="PWA3" s="230"/>
      <c r="PWB3" s="230"/>
      <c r="PWC3" s="230"/>
      <c r="PWD3" s="230"/>
      <c r="PWE3" s="230"/>
      <c r="PWF3" s="230"/>
      <c r="PWG3" s="230"/>
      <c r="PWH3" s="230"/>
      <c r="PWI3" s="230"/>
      <c r="PWJ3" s="230"/>
      <c r="PWK3" s="230"/>
      <c r="PWL3" s="230"/>
      <c r="PWM3" s="230"/>
      <c r="PWN3" s="230"/>
      <c r="PWO3" s="230"/>
      <c r="PWP3" s="230"/>
      <c r="PWQ3" s="230"/>
      <c r="PWR3" s="230"/>
      <c r="PWS3" s="230"/>
      <c r="PWT3" s="230"/>
      <c r="PWU3" s="230"/>
      <c r="PWV3" s="230"/>
      <c r="PWW3" s="230"/>
      <c r="PWX3" s="230"/>
      <c r="PWY3" s="230"/>
      <c r="PWZ3" s="230"/>
      <c r="PXA3" s="230"/>
      <c r="PXB3" s="230"/>
      <c r="PXC3" s="230"/>
      <c r="PXD3" s="230"/>
      <c r="PXE3" s="230"/>
      <c r="PXF3" s="230"/>
      <c r="PXG3" s="230"/>
      <c r="PXH3" s="230"/>
      <c r="PXI3" s="230"/>
      <c r="PXJ3" s="230"/>
      <c r="PXK3" s="230"/>
      <c r="PXL3" s="230"/>
      <c r="PXM3" s="230"/>
      <c r="PXN3" s="230"/>
      <c r="PXO3" s="230"/>
      <c r="PXP3" s="230"/>
      <c r="PXQ3" s="230"/>
      <c r="PXR3" s="230"/>
      <c r="PXS3" s="230"/>
      <c r="PXT3" s="230"/>
      <c r="PXU3" s="230"/>
      <c r="PXV3" s="230"/>
      <c r="PXW3" s="230"/>
      <c r="PXX3" s="230"/>
      <c r="PXY3" s="230"/>
      <c r="PXZ3" s="230"/>
      <c r="PYA3" s="230"/>
      <c r="PYB3" s="230"/>
      <c r="PYC3" s="230"/>
      <c r="PYD3" s="230"/>
      <c r="PYE3" s="230"/>
      <c r="PYF3" s="230"/>
      <c r="PYG3" s="230"/>
      <c r="PYH3" s="230"/>
      <c r="PYI3" s="230"/>
      <c r="PYJ3" s="230"/>
      <c r="PYK3" s="230"/>
      <c r="PYL3" s="230"/>
      <c r="PYM3" s="230"/>
      <c r="PYN3" s="230"/>
      <c r="PYO3" s="230"/>
      <c r="PYP3" s="230"/>
      <c r="PYQ3" s="230"/>
      <c r="PYR3" s="230"/>
      <c r="PYS3" s="230"/>
      <c r="PYT3" s="230"/>
      <c r="PYU3" s="230"/>
      <c r="PYV3" s="230"/>
      <c r="PYW3" s="230"/>
      <c r="PYX3" s="230"/>
      <c r="PYY3" s="230"/>
      <c r="PYZ3" s="230"/>
      <c r="PZA3" s="230"/>
      <c r="PZB3" s="230"/>
      <c r="PZC3" s="230"/>
      <c r="PZD3" s="230"/>
      <c r="PZE3" s="230"/>
      <c r="PZF3" s="230"/>
      <c r="PZG3" s="230"/>
      <c r="PZH3" s="230"/>
      <c r="PZI3" s="230"/>
      <c r="PZJ3" s="230"/>
      <c r="PZK3" s="230"/>
      <c r="PZL3" s="230"/>
      <c r="PZM3" s="230"/>
      <c r="PZN3" s="230"/>
      <c r="PZO3" s="230"/>
      <c r="PZP3" s="230"/>
      <c r="PZQ3" s="230"/>
      <c r="PZR3" s="230"/>
      <c r="PZS3" s="230"/>
      <c r="PZT3" s="230"/>
      <c r="PZU3" s="230"/>
      <c r="PZV3" s="230"/>
      <c r="PZW3" s="230"/>
      <c r="PZX3" s="230"/>
      <c r="PZY3" s="230"/>
      <c r="PZZ3" s="230"/>
      <c r="QAA3" s="230"/>
      <c r="QAB3" s="230"/>
      <c r="QAC3" s="230"/>
      <c r="QAD3" s="230"/>
      <c r="QAE3" s="230"/>
      <c r="QAF3" s="230"/>
      <c r="QAG3" s="230"/>
      <c r="QAH3" s="230"/>
      <c r="QAI3" s="230"/>
      <c r="QAJ3" s="230"/>
      <c r="QAK3" s="230"/>
      <c r="QAL3" s="230"/>
      <c r="QAM3" s="230"/>
      <c r="QAN3" s="230"/>
      <c r="QAO3" s="230"/>
      <c r="QAP3" s="230"/>
      <c r="QAQ3" s="230"/>
      <c r="QAR3" s="230"/>
      <c r="QAS3" s="230"/>
      <c r="QAT3" s="230"/>
      <c r="QAU3" s="230"/>
      <c r="QAV3" s="230"/>
      <c r="QAW3" s="230"/>
      <c r="QAX3" s="230"/>
      <c r="QAY3" s="230"/>
      <c r="QAZ3" s="230"/>
      <c r="QBA3" s="230"/>
      <c r="QBB3" s="230"/>
      <c r="QBC3" s="230"/>
      <c r="QBD3" s="230"/>
      <c r="QBE3" s="230"/>
      <c r="QBF3" s="230"/>
      <c r="QBG3" s="230"/>
      <c r="QBH3" s="230"/>
      <c r="QBI3" s="230"/>
      <c r="QBJ3" s="230"/>
      <c r="QBK3" s="230"/>
      <c r="QBL3" s="230"/>
      <c r="QBM3" s="230"/>
      <c r="QBN3" s="230"/>
      <c r="QBO3" s="230"/>
      <c r="QBP3" s="230"/>
      <c r="QBQ3" s="230"/>
      <c r="QBR3" s="230"/>
      <c r="QBS3" s="230"/>
      <c r="QBT3" s="230"/>
      <c r="QBU3" s="230"/>
      <c r="QBV3" s="230"/>
      <c r="QBW3" s="230"/>
      <c r="QBX3" s="230"/>
      <c r="QBY3" s="230"/>
      <c r="QBZ3" s="230"/>
      <c r="QCA3" s="230"/>
      <c r="QCB3" s="230"/>
      <c r="QCC3" s="230"/>
      <c r="QCD3" s="230"/>
      <c r="QCE3" s="230"/>
      <c r="QCF3" s="230"/>
      <c r="QCG3" s="230"/>
      <c r="QCH3" s="230"/>
      <c r="QCI3" s="230"/>
      <c r="QCJ3" s="230"/>
      <c r="QCK3" s="230"/>
      <c r="QCL3" s="230"/>
      <c r="QCM3" s="230"/>
      <c r="QCN3" s="230"/>
      <c r="QCO3" s="230"/>
      <c r="QCP3" s="230"/>
      <c r="QCQ3" s="230"/>
      <c r="QCR3" s="230"/>
      <c r="QCS3" s="230"/>
      <c r="QCT3" s="230"/>
      <c r="QCU3" s="230"/>
      <c r="QCV3" s="230"/>
      <c r="QCW3" s="230"/>
      <c r="QCX3" s="230"/>
      <c r="QCY3" s="230"/>
      <c r="QCZ3" s="230"/>
      <c r="QDA3" s="230"/>
      <c r="QDB3" s="230"/>
      <c r="QDC3" s="230"/>
      <c r="QDD3" s="230"/>
      <c r="QDE3" s="230"/>
      <c r="QDF3" s="230"/>
      <c r="QDG3" s="230"/>
      <c r="QDH3" s="230"/>
      <c r="QDI3" s="230"/>
      <c r="QDJ3" s="230"/>
      <c r="QDK3" s="230"/>
      <c r="QDL3" s="230"/>
      <c r="QDM3" s="230"/>
      <c r="QDN3" s="230"/>
      <c r="QDO3" s="230"/>
      <c r="QDP3" s="230"/>
      <c r="QDQ3" s="230"/>
      <c r="QDR3" s="230"/>
      <c r="QDS3" s="230"/>
      <c r="QDT3" s="230"/>
      <c r="QDU3" s="230"/>
      <c r="QDV3" s="230"/>
      <c r="QDW3" s="230"/>
      <c r="QDX3" s="230"/>
      <c r="QDY3" s="230"/>
      <c r="QDZ3" s="230"/>
      <c r="QEA3" s="230"/>
      <c r="QEB3" s="230"/>
      <c r="QEC3" s="230"/>
      <c r="QED3" s="230"/>
      <c r="QEE3" s="230"/>
      <c r="QEF3" s="230"/>
      <c r="QEG3" s="230"/>
      <c r="QEH3" s="230"/>
      <c r="QEI3" s="230"/>
      <c r="QEJ3" s="230"/>
      <c r="QEK3" s="230"/>
      <c r="QEL3" s="230"/>
      <c r="QEM3" s="230"/>
      <c r="QEN3" s="230"/>
      <c r="QEO3" s="230"/>
      <c r="QEP3" s="230"/>
      <c r="QEQ3" s="230"/>
      <c r="QER3" s="230"/>
      <c r="QES3" s="230"/>
      <c r="QET3" s="230"/>
      <c r="QEU3" s="230"/>
      <c r="QEV3" s="230"/>
      <c r="QEW3" s="230"/>
      <c r="QEX3" s="230"/>
      <c r="QEY3" s="230"/>
      <c r="QEZ3" s="230"/>
      <c r="QFA3" s="230"/>
      <c r="QFB3" s="230"/>
      <c r="QFC3" s="230"/>
      <c r="QFD3" s="230"/>
      <c r="QFE3" s="230"/>
      <c r="QFF3" s="230"/>
      <c r="QFG3" s="230"/>
      <c r="QFH3" s="230"/>
      <c r="QFI3" s="230"/>
      <c r="QFJ3" s="230"/>
      <c r="QFK3" s="230"/>
      <c r="QFL3" s="230"/>
      <c r="QFM3" s="230"/>
      <c r="QFN3" s="230"/>
      <c r="QFO3" s="230"/>
      <c r="QFP3" s="230"/>
      <c r="QFQ3" s="230"/>
      <c r="QFR3" s="230"/>
      <c r="QFS3" s="230"/>
      <c r="QFT3" s="230"/>
      <c r="QFU3" s="230"/>
      <c r="QFV3" s="230"/>
      <c r="QFW3" s="230"/>
      <c r="QFX3" s="230"/>
      <c r="QFY3" s="230"/>
      <c r="QFZ3" s="230"/>
      <c r="QGA3" s="230"/>
      <c r="QGB3" s="230"/>
      <c r="QGC3" s="230"/>
      <c r="QGD3" s="230"/>
      <c r="QGE3" s="230"/>
      <c r="QGF3" s="230"/>
      <c r="QGG3" s="230"/>
      <c r="QGH3" s="230"/>
      <c r="QGI3" s="230"/>
      <c r="QGJ3" s="230"/>
      <c r="QGK3" s="230"/>
      <c r="QGL3" s="230"/>
      <c r="QGM3" s="230"/>
      <c r="QGN3" s="230"/>
      <c r="QGO3" s="230"/>
      <c r="QGP3" s="230"/>
      <c r="QGQ3" s="230"/>
      <c r="QGR3" s="230"/>
      <c r="QGS3" s="230"/>
      <c r="QGT3" s="230"/>
      <c r="QGU3" s="230"/>
      <c r="QGV3" s="230"/>
      <c r="QGW3" s="230"/>
      <c r="QGX3" s="230"/>
      <c r="QGY3" s="230"/>
      <c r="QGZ3" s="230"/>
      <c r="QHA3" s="230"/>
      <c r="QHB3" s="230"/>
      <c r="QHC3" s="230"/>
      <c r="QHD3" s="230"/>
      <c r="QHE3" s="230"/>
      <c r="QHF3" s="230"/>
      <c r="QHG3" s="230"/>
      <c r="QHH3" s="230"/>
      <c r="QHI3" s="230"/>
      <c r="QHJ3" s="230"/>
      <c r="QHK3" s="230"/>
      <c r="QHL3" s="230"/>
      <c r="QHM3" s="230"/>
      <c r="QHN3" s="230"/>
      <c r="QHO3" s="230"/>
      <c r="QHP3" s="230"/>
      <c r="QHQ3" s="230"/>
      <c r="QHR3" s="230"/>
      <c r="QHS3" s="230"/>
      <c r="QHT3" s="230"/>
      <c r="QHU3" s="230"/>
      <c r="QHV3" s="230"/>
      <c r="QHW3" s="230"/>
      <c r="QHX3" s="230"/>
      <c r="QHY3" s="230"/>
      <c r="QHZ3" s="230"/>
      <c r="QIA3" s="230"/>
      <c r="QIB3" s="230"/>
      <c r="QIC3" s="230"/>
      <c r="QID3" s="230"/>
      <c r="QIE3" s="230"/>
      <c r="QIF3" s="230"/>
      <c r="QIG3" s="230"/>
      <c r="QIH3" s="230"/>
      <c r="QII3" s="230"/>
      <c r="QIJ3" s="230"/>
      <c r="QIK3" s="230"/>
      <c r="QIL3" s="230"/>
      <c r="QIM3" s="230"/>
      <c r="QIN3" s="230"/>
      <c r="QIO3" s="230"/>
      <c r="QIP3" s="230"/>
      <c r="QIQ3" s="230"/>
      <c r="QIR3" s="230"/>
      <c r="QIS3" s="230"/>
      <c r="QIT3" s="230"/>
      <c r="QIU3" s="230"/>
      <c r="QIV3" s="230"/>
      <c r="QIW3" s="230"/>
      <c r="QIX3" s="230"/>
      <c r="QIY3" s="230"/>
      <c r="QIZ3" s="230"/>
      <c r="QJA3" s="230"/>
      <c r="QJB3" s="230"/>
      <c r="QJC3" s="230"/>
      <c r="QJD3" s="230"/>
      <c r="QJE3" s="230"/>
      <c r="QJF3" s="230"/>
      <c r="QJG3" s="230"/>
      <c r="QJH3" s="230"/>
      <c r="QJI3" s="230"/>
      <c r="QJJ3" s="230"/>
      <c r="QJK3" s="230"/>
      <c r="QJL3" s="230"/>
      <c r="QJM3" s="230"/>
      <c r="QJN3" s="230"/>
      <c r="QJO3" s="230"/>
      <c r="QJP3" s="230"/>
      <c r="QJQ3" s="230"/>
      <c r="QJR3" s="230"/>
      <c r="QJS3" s="230"/>
      <c r="QJT3" s="230"/>
      <c r="QJU3" s="230"/>
      <c r="QJV3" s="230"/>
      <c r="QJW3" s="230"/>
      <c r="QJX3" s="230"/>
      <c r="QJY3" s="230"/>
      <c r="QJZ3" s="230"/>
      <c r="QKA3" s="230"/>
      <c r="QKB3" s="230"/>
      <c r="QKC3" s="230"/>
      <c r="QKD3" s="230"/>
      <c r="QKE3" s="230"/>
      <c r="QKF3" s="230"/>
      <c r="QKG3" s="230"/>
      <c r="QKH3" s="230"/>
      <c r="QKI3" s="230"/>
      <c r="QKJ3" s="230"/>
      <c r="QKK3" s="230"/>
      <c r="QKL3" s="230"/>
      <c r="QKM3" s="230"/>
      <c r="QKN3" s="230"/>
      <c r="QKO3" s="230"/>
      <c r="QKP3" s="230"/>
      <c r="QKQ3" s="230"/>
      <c r="QKR3" s="230"/>
      <c r="QKS3" s="230"/>
      <c r="QKT3" s="230"/>
      <c r="QKU3" s="230"/>
      <c r="QKV3" s="230"/>
      <c r="QKW3" s="230"/>
      <c r="QKX3" s="230"/>
      <c r="QKY3" s="230"/>
      <c r="QKZ3" s="230"/>
      <c r="QLA3" s="230"/>
      <c r="QLB3" s="230"/>
      <c r="QLC3" s="230"/>
      <c r="QLD3" s="230"/>
      <c r="QLE3" s="230"/>
      <c r="QLF3" s="230"/>
      <c r="QLG3" s="230"/>
      <c r="QLH3" s="230"/>
      <c r="QLI3" s="230"/>
      <c r="QLJ3" s="230"/>
      <c r="QLK3" s="230"/>
      <c r="QLL3" s="230"/>
      <c r="QLM3" s="230"/>
      <c r="QLN3" s="230"/>
      <c r="QLO3" s="230"/>
      <c r="QLP3" s="230"/>
      <c r="QLQ3" s="230"/>
      <c r="QLR3" s="230"/>
      <c r="QLS3" s="230"/>
      <c r="QLT3" s="230"/>
      <c r="QLU3" s="230"/>
      <c r="QLV3" s="230"/>
      <c r="QLW3" s="230"/>
      <c r="QLX3" s="230"/>
      <c r="QLY3" s="230"/>
      <c r="QLZ3" s="230"/>
      <c r="QMA3" s="230"/>
      <c r="QMB3" s="230"/>
      <c r="QMC3" s="230"/>
      <c r="QMD3" s="230"/>
      <c r="QME3" s="230"/>
      <c r="QMF3" s="230"/>
      <c r="QMG3" s="230"/>
      <c r="QMH3" s="230"/>
      <c r="QMI3" s="230"/>
      <c r="QMJ3" s="230"/>
      <c r="QMK3" s="230"/>
      <c r="QML3" s="230"/>
      <c r="QMM3" s="230"/>
      <c r="QMN3" s="230"/>
      <c r="QMO3" s="230"/>
      <c r="QMP3" s="230"/>
      <c r="QMQ3" s="230"/>
      <c r="QMR3" s="230"/>
      <c r="QMS3" s="230"/>
      <c r="QMT3" s="230"/>
      <c r="QMU3" s="230"/>
      <c r="QMV3" s="230"/>
      <c r="QMW3" s="230"/>
      <c r="QMX3" s="230"/>
      <c r="QMY3" s="230"/>
      <c r="QMZ3" s="230"/>
      <c r="QNA3" s="230"/>
      <c r="QNB3" s="230"/>
      <c r="QNC3" s="230"/>
      <c r="QND3" s="230"/>
      <c r="QNE3" s="230"/>
      <c r="QNF3" s="230"/>
      <c r="QNG3" s="230"/>
      <c r="QNH3" s="230"/>
      <c r="QNI3" s="230"/>
      <c r="QNJ3" s="230"/>
      <c r="QNK3" s="230"/>
      <c r="QNL3" s="230"/>
      <c r="QNM3" s="230"/>
      <c r="QNN3" s="230"/>
      <c r="QNO3" s="230"/>
      <c r="QNP3" s="230"/>
      <c r="QNQ3" s="230"/>
      <c r="QNR3" s="230"/>
      <c r="QNS3" s="230"/>
      <c r="QNT3" s="230"/>
      <c r="QNU3" s="230"/>
      <c r="QNV3" s="230"/>
      <c r="QNW3" s="230"/>
      <c r="QNX3" s="230"/>
      <c r="QNY3" s="230"/>
      <c r="QNZ3" s="230"/>
      <c r="QOA3" s="230"/>
      <c r="QOB3" s="230"/>
      <c r="QOC3" s="230"/>
      <c r="QOD3" s="230"/>
      <c r="QOE3" s="230"/>
      <c r="QOF3" s="230"/>
      <c r="QOG3" s="230"/>
      <c r="QOH3" s="230"/>
      <c r="QOI3" s="230"/>
      <c r="QOJ3" s="230"/>
      <c r="QOK3" s="230"/>
      <c r="QOL3" s="230"/>
      <c r="QOM3" s="230"/>
      <c r="QON3" s="230"/>
      <c r="QOO3" s="230"/>
      <c r="QOP3" s="230"/>
      <c r="QOQ3" s="230"/>
      <c r="QOR3" s="230"/>
      <c r="QOS3" s="230"/>
      <c r="QOT3" s="230"/>
      <c r="QOU3" s="230"/>
      <c r="QOV3" s="230"/>
      <c r="QOW3" s="230"/>
      <c r="QOX3" s="230"/>
      <c r="QOY3" s="230"/>
      <c r="QOZ3" s="230"/>
      <c r="QPA3" s="230"/>
      <c r="QPB3" s="230"/>
      <c r="QPC3" s="230"/>
      <c r="QPD3" s="230"/>
      <c r="QPE3" s="230"/>
      <c r="QPF3" s="230"/>
      <c r="QPG3" s="230"/>
      <c r="QPH3" s="230"/>
      <c r="QPI3" s="230"/>
      <c r="QPJ3" s="230"/>
      <c r="QPK3" s="230"/>
      <c r="QPL3" s="230"/>
      <c r="QPM3" s="230"/>
      <c r="QPN3" s="230"/>
      <c r="QPO3" s="230"/>
      <c r="QPP3" s="230"/>
      <c r="QPQ3" s="230"/>
      <c r="QPR3" s="230"/>
      <c r="QPS3" s="230"/>
      <c r="QPT3" s="230"/>
      <c r="QPU3" s="230"/>
      <c r="QPV3" s="230"/>
      <c r="QPW3" s="230"/>
      <c r="QPX3" s="230"/>
      <c r="QPY3" s="230"/>
      <c r="QPZ3" s="230"/>
      <c r="QQA3" s="230"/>
      <c r="QQB3" s="230"/>
      <c r="QQC3" s="230"/>
      <c r="QQD3" s="230"/>
      <c r="QQE3" s="230"/>
      <c r="QQF3" s="230"/>
      <c r="QQG3" s="230"/>
      <c r="QQH3" s="230"/>
      <c r="QQI3" s="230"/>
      <c r="QQJ3" s="230"/>
      <c r="QQK3" s="230"/>
      <c r="QQL3" s="230"/>
      <c r="QQM3" s="230"/>
      <c r="QQN3" s="230"/>
      <c r="QQO3" s="230"/>
      <c r="QQP3" s="230"/>
      <c r="QQQ3" s="230"/>
      <c r="QQR3" s="230"/>
      <c r="QQS3" s="230"/>
      <c r="QQT3" s="230"/>
      <c r="QQU3" s="230"/>
      <c r="QQV3" s="230"/>
      <c r="QQW3" s="230"/>
      <c r="QQX3" s="230"/>
      <c r="QQY3" s="230"/>
      <c r="QQZ3" s="230"/>
      <c r="QRA3" s="230"/>
      <c r="QRB3" s="230"/>
      <c r="QRC3" s="230"/>
      <c r="QRD3" s="230"/>
      <c r="QRE3" s="230"/>
      <c r="QRF3" s="230"/>
      <c r="QRG3" s="230"/>
      <c r="QRH3" s="230"/>
      <c r="QRI3" s="230"/>
      <c r="QRJ3" s="230"/>
      <c r="QRK3" s="230"/>
      <c r="QRL3" s="230"/>
      <c r="QRM3" s="230"/>
      <c r="QRN3" s="230"/>
      <c r="QRO3" s="230"/>
      <c r="QRP3" s="230"/>
      <c r="QRQ3" s="230"/>
      <c r="QRR3" s="230"/>
      <c r="QRS3" s="230"/>
      <c r="QRT3" s="230"/>
      <c r="QRU3" s="230"/>
      <c r="QRV3" s="230"/>
      <c r="QRW3" s="230"/>
      <c r="QRX3" s="230"/>
      <c r="QRY3" s="230"/>
      <c r="QRZ3" s="230"/>
      <c r="QSA3" s="230"/>
      <c r="QSB3" s="230"/>
      <c r="QSC3" s="230"/>
      <c r="QSD3" s="230"/>
      <c r="QSE3" s="230"/>
      <c r="QSF3" s="230"/>
      <c r="QSG3" s="230"/>
      <c r="QSH3" s="230"/>
      <c r="QSI3" s="230"/>
      <c r="QSJ3" s="230"/>
      <c r="QSK3" s="230"/>
      <c r="QSL3" s="230"/>
      <c r="QSM3" s="230"/>
      <c r="QSN3" s="230"/>
      <c r="QSO3" s="230"/>
      <c r="QSP3" s="230"/>
      <c r="QSQ3" s="230"/>
      <c r="QSR3" s="230"/>
      <c r="QSS3" s="230"/>
      <c r="QST3" s="230"/>
      <c r="QSU3" s="230"/>
      <c r="QSV3" s="230"/>
      <c r="QSW3" s="230"/>
      <c r="QSX3" s="230"/>
      <c r="QSY3" s="230"/>
      <c r="QSZ3" s="230"/>
      <c r="QTA3" s="230"/>
      <c r="QTB3" s="230"/>
      <c r="QTC3" s="230"/>
      <c r="QTD3" s="230"/>
      <c r="QTE3" s="230"/>
      <c r="QTF3" s="230"/>
      <c r="QTG3" s="230"/>
      <c r="QTH3" s="230"/>
      <c r="QTI3" s="230"/>
      <c r="QTJ3" s="230"/>
      <c r="QTK3" s="230"/>
      <c r="QTL3" s="230"/>
      <c r="QTM3" s="230"/>
      <c r="QTN3" s="230"/>
      <c r="QTO3" s="230"/>
      <c r="QTP3" s="230"/>
      <c r="QTQ3" s="230"/>
      <c r="QTR3" s="230"/>
      <c r="QTS3" s="230"/>
      <c r="QTT3" s="230"/>
      <c r="QTU3" s="230"/>
      <c r="QTV3" s="230"/>
      <c r="QTW3" s="230"/>
      <c r="QTX3" s="230"/>
      <c r="QTY3" s="230"/>
      <c r="QTZ3" s="230"/>
      <c r="QUA3" s="230"/>
      <c r="QUB3" s="230"/>
      <c r="QUC3" s="230"/>
      <c r="QUD3" s="230"/>
      <c r="QUE3" s="230"/>
      <c r="QUF3" s="230"/>
      <c r="QUG3" s="230"/>
      <c r="QUH3" s="230"/>
      <c r="QUI3" s="230"/>
      <c r="QUJ3" s="230"/>
      <c r="QUK3" s="230"/>
      <c r="QUL3" s="230"/>
      <c r="QUM3" s="230"/>
      <c r="QUN3" s="230"/>
      <c r="QUO3" s="230"/>
      <c r="QUP3" s="230"/>
      <c r="QUQ3" s="230"/>
      <c r="QUR3" s="230"/>
      <c r="QUS3" s="230"/>
      <c r="QUT3" s="230"/>
      <c r="QUU3" s="230"/>
      <c r="QUV3" s="230"/>
      <c r="QUW3" s="230"/>
      <c r="QUX3" s="230"/>
      <c r="QUY3" s="230"/>
      <c r="QUZ3" s="230"/>
      <c r="QVA3" s="230"/>
      <c r="QVB3" s="230"/>
      <c r="QVC3" s="230"/>
      <c r="QVD3" s="230"/>
      <c r="QVE3" s="230"/>
      <c r="QVF3" s="230"/>
      <c r="QVG3" s="230"/>
      <c r="QVH3" s="230"/>
      <c r="QVI3" s="230"/>
      <c r="QVJ3" s="230"/>
      <c r="QVK3" s="230"/>
      <c r="QVL3" s="230"/>
      <c r="QVM3" s="230"/>
      <c r="QVN3" s="230"/>
      <c r="QVO3" s="230"/>
      <c r="QVP3" s="230"/>
      <c r="QVQ3" s="230"/>
      <c r="QVR3" s="230"/>
      <c r="QVS3" s="230"/>
      <c r="QVT3" s="230"/>
      <c r="QVU3" s="230"/>
      <c r="QVV3" s="230"/>
      <c r="QVW3" s="230"/>
      <c r="QVX3" s="230"/>
      <c r="QVY3" s="230"/>
      <c r="QVZ3" s="230"/>
      <c r="QWA3" s="230"/>
      <c r="QWB3" s="230"/>
      <c r="QWC3" s="230"/>
      <c r="QWD3" s="230"/>
      <c r="QWE3" s="230"/>
      <c r="QWF3" s="230"/>
      <c r="QWG3" s="230"/>
      <c r="QWH3" s="230"/>
      <c r="QWI3" s="230"/>
      <c r="QWJ3" s="230"/>
      <c r="QWK3" s="230"/>
      <c r="QWL3" s="230"/>
      <c r="QWM3" s="230"/>
      <c r="QWN3" s="230"/>
      <c r="QWO3" s="230"/>
      <c r="QWP3" s="230"/>
      <c r="QWQ3" s="230"/>
      <c r="QWR3" s="230"/>
      <c r="QWS3" s="230"/>
      <c r="QWT3" s="230"/>
      <c r="QWU3" s="230"/>
      <c r="QWV3" s="230"/>
      <c r="QWW3" s="230"/>
      <c r="QWX3" s="230"/>
      <c r="QWY3" s="230"/>
      <c r="QWZ3" s="230"/>
      <c r="QXA3" s="230"/>
      <c r="QXB3" s="230"/>
      <c r="QXC3" s="230"/>
      <c r="QXD3" s="230"/>
      <c r="QXE3" s="230"/>
      <c r="QXF3" s="230"/>
      <c r="QXG3" s="230"/>
      <c r="QXH3" s="230"/>
      <c r="QXI3" s="230"/>
      <c r="QXJ3" s="230"/>
      <c r="QXK3" s="230"/>
      <c r="QXL3" s="230"/>
      <c r="QXM3" s="230"/>
      <c r="QXN3" s="230"/>
      <c r="QXO3" s="230"/>
      <c r="QXP3" s="230"/>
      <c r="QXQ3" s="230"/>
      <c r="QXR3" s="230"/>
      <c r="QXS3" s="230"/>
      <c r="QXT3" s="230"/>
      <c r="QXU3" s="230"/>
      <c r="QXV3" s="230"/>
      <c r="QXW3" s="230"/>
      <c r="QXX3" s="230"/>
      <c r="QXY3" s="230"/>
      <c r="QXZ3" s="230"/>
      <c r="QYA3" s="230"/>
      <c r="QYB3" s="230"/>
      <c r="QYC3" s="230"/>
      <c r="QYD3" s="230"/>
      <c r="QYE3" s="230"/>
      <c r="QYF3" s="230"/>
      <c r="QYG3" s="230"/>
      <c r="QYH3" s="230"/>
      <c r="QYI3" s="230"/>
      <c r="QYJ3" s="230"/>
      <c r="QYK3" s="230"/>
      <c r="QYL3" s="230"/>
      <c r="QYM3" s="230"/>
      <c r="QYN3" s="230"/>
      <c r="QYO3" s="230"/>
      <c r="QYP3" s="230"/>
      <c r="QYQ3" s="230"/>
      <c r="QYR3" s="230"/>
      <c r="QYS3" s="230"/>
      <c r="QYT3" s="230"/>
      <c r="QYU3" s="230"/>
      <c r="QYV3" s="230"/>
      <c r="QYW3" s="230"/>
      <c r="QYX3" s="230"/>
      <c r="QYY3" s="230"/>
      <c r="QYZ3" s="230"/>
      <c r="QZA3" s="230"/>
      <c r="QZB3" s="230"/>
      <c r="QZC3" s="230"/>
      <c r="QZD3" s="230"/>
      <c r="QZE3" s="230"/>
      <c r="QZF3" s="230"/>
      <c r="QZG3" s="230"/>
      <c r="QZH3" s="230"/>
      <c r="QZI3" s="230"/>
      <c r="QZJ3" s="230"/>
      <c r="QZK3" s="230"/>
      <c r="QZL3" s="230"/>
      <c r="QZM3" s="230"/>
      <c r="QZN3" s="230"/>
      <c r="QZO3" s="230"/>
      <c r="QZP3" s="230"/>
      <c r="QZQ3" s="230"/>
      <c r="QZR3" s="230"/>
      <c r="QZS3" s="230"/>
      <c r="QZT3" s="230"/>
      <c r="QZU3" s="230"/>
      <c r="QZV3" s="230"/>
      <c r="QZW3" s="230"/>
      <c r="QZX3" s="230"/>
      <c r="QZY3" s="230"/>
      <c r="QZZ3" s="230"/>
      <c r="RAA3" s="230"/>
      <c r="RAB3" s="230"/>
      <c r="RAC3" s="230"/>
      <c r="RAD3" s="230"/>
      <c r="RAE3" s="230"/>
      <c r="RAF3" s="230"/>
      <c r="RAG3" s="230"/>
      <c r="RAH3" s="230"/>
      <c r="RAI3" s="230"/>
      <c r="RAJ3" s="230"/>
      <c r="RAK3" s="230"/>
      <c r="RAL3" s="230"/>
      <c r="RAM3" s="230"/>
      <c r="RAN3" s="230"/>
      <c r="RAO3" s="230"/>
      <c r="RAP3" s="230"/>
      <c r="RAQ3" s="230"/>
      <c r="RAR3" s="230"/>
      <c r="RAS3" s="230"/>
      <c r="RAT3" s="230"/>
      <c r="RAU3" s="230"/>
      <c r="RAV3" s="230"/>
      <c r="RAW3" s="230"/>
      <c r="RAX3" s="230"/>
      <c r="RAY3" s="230"/>
      <c r="RAZ3" s="230"/>
      <c r="RBA3" s="230"/>
      <c r="RBB3" s="230"/>
      <c r="RBC3" s="230"/>
      <c r="RBD3" s="230"/>
      <c r="RBE3" s="230"/>
      <c r="RBF3" s="230"/>
      <c r="RBG3" s="230"/>
      <c r="RBH3" s="230"/>
      <c r="RBI3" s="230"/>
      <c r="RBJ3" s="230"/>
      <c r="RBK3" s="230"/>
      <c r="RBL3" s="230"/>
      <c r="RBM3" s="230"/>
      <c r="RBN3" s="230"/>
      <c r="RBO3" s="230"/>
      <c r="RBP3" s="230"/>
      <c r="RBQ3" s="230"/>
      <c r="RBR3" s="230"/>
      <c r="RBS3" s="230"/>
      <c r="RBT3" s="230"/>
      <c r="RBU3" s="230"/>
      <c r="RBV3" s="230"/>
      <c r="RBW3" s="230"/>
      <c r="RBX3" s="230"/>
      <c r="RBY3" s="230"/>
      <c r="RBZ3" s="230"/>
      <c r="RCA3" s="230"/>
      <c r="RCB3" s="230"/>
      <c r="RCC3" s="230"/>
      <c r="RCD3" s="230"/>
      <c r="RCE3" s="230"/>
      <c r="RCF3" s="230"/>
      <c r="RCG3" s="230"/>
      <c r="RCH3" s="230"/>
      <c r="RCI3" s="230"/>
      <c r="RCJ3" s="230"/>
      <c r="RCK3" s="230"/>
      <c r="RCL3" s="230"/>
      <c r="RCM3" s="230"/>
      <c r="RCN3" s="230"/>
      <c r="RCO3" s="230"/>
      <c r="RCP3" s="230"/>
      <c r="RCQ3" s="230"/>
      <c r="RCR3" s="230"/>
      <c r="RCS3" s="230"/>
      <c r="RCT3" s="230"/>
      <c r="RCU3" s="230"/>
      <c r="RCV3" s="230"/>
      <c r="RCW3" s="230"/>
      <c r="RCX3" s="230"/>
      <c r="RCY3" s="230"/>
      <c r="RCZ3" s="230"/>
      <c r="RDA3" s="230"/>
      <c r="RDB3" s="230"/>
      <c r="RDC3" s="230"/>
      <c r="RDD3" s="230"/>
      <c r="RDE3" s="230"/>
      <c r="RDF3" s="230"/>
      <c r="RDG3" s="230"/>
      <c r="RDH3" s="230"/>
      <c r="RDI3" s="230"/>
      <c r="RDJ3" s="230"/>
      <c r="RDK3" s="230"/>
      <c r="RDL3" s="230"/>
      <c r="RDM3" s="230"/>
      <c r="RDN3" s="230"/>
      <c r="RDO3" s="230"/>
      <c r="RDP3" s="230"/>
      <c r="RDQ3" s="230"/>
      <c r="RDR3" s="230"/>
      <c r="RDS3" s="230"/>
      <c r="RDT3" s="230"/>
      <c r="RDU3" s="230"/>
      <c r="RDV3" s="230"/>
      <c r="RDW3" s="230"/>
      <c r="RDX3" s="230"/>
      <c r="RDY3" s="230"/>
      <c r="RDZ3" s="230"/>
      <c r="REA3" s="230"/>
      <c r="REB3" s="230"/>
      <c r="REC3" s="230"/>
      <c r="RED3" s="230"/>
      <c r="REE3" s="230"/>
      <c r="REF3" s="230"/>
      <c r="REG3" s="230"/>
      <c r="REH3" s="230"/>
      <c r="REI3" s="230"/>
      <c r="REJ3" s="230"/>
      <c r="REK3" s="230"/>
      <c r="REL3" s="230"/>
      <c r="REM3" s="230"/>
      <c r="REN3" s="230"/>
      <c r="REO3" s="230"/>
      <c r="REP3" s="230"/>
      <c r="REQ3" s="230"/>
      <c r="RER3" s="230"/>
      <c r="RES3" s="230"/>
      <c r="RET3" s="230"/>
      <c r="REU3" s="230"/>
      <c r="REV3" s="230"/>
      <c r="REW3" s="230"/>
      <c r="REX3" s="230"/>
      <c r="REY3" s="230"/>
      <c r="REZ3" s="230"/>
      <c r="RFA3" s="230"/>
      <c r="RFB3" s="230"/>
      <c r="RFC3" s="230"/>
      <c r="RFD3" s="230"/>
      <c r="RFE3" s="230"/>
      <c r="RFF3" s="230"/>
      <c r="RFG3" s="230"/>
      <c r="RFH3" s="230"/>
      <c r="RFI3" s="230"/>
      <c r="RFJ3" s="230"/>
      <c r="RFK3" s="230"/>
      <c r="RFL3" s="230"/>
      <c r="RFM3" s="230"/>
      <c r="RFN3" s="230"/>
      <c r="RFO3" s="230"/>
      <c r="RFP3" s="230"/>
      <c r="RFQ3" s="230"/>
      <c r="RFR3" s="230"/>
      <c r="RFS3" s="230"/>
      <c r="RFT3" s="230"/>
      <c r="RFU3" s="230"/>
      <c r="RFV3" s="230"/>
      <c r="RFW3" s="230"/>
      <c r="RFX3" s="230"/>
      <c r="RFY3" s="230"/>
      <c r="RFZ3" s="230"/>
      <c r="RGA3" s="230"/>
      <c r="RGB3" s="230"/>
      <c r="RGC3" s="230"/>
      <c r="RGD3" s="230"/>
      <c r="RGE3" s="230"/>
      <c r="RGF3" s="230"/>
      <c r="RGG3" s="230"/>
      <c r="RGH3" s="230"/>
      <c r="RGI3" s="230"/>
      <c r="RGJ3" s="230"/>
      <c r="RGK3" s="230"/>
      <c r="RGL3" s="230"/>
      <c r="RGM3" s="230"/>
      <c r="RGN3" s="230"/>
      <c r="RGO3" s="230"/>
      <c r="RGP3" s="230"/>
      <c r="RGQ3" s="230"/>
      <c r="RGR3" s="230"/>
      <c r="RGS3" s="230"/>
      <c r="RGT3" s="230"/>
      <c r="RGU3" s="230"/>
      <c r="RGV3" s="230"/>
      <c r="RGW3" s="230"/>
      <c r="RGX3" s="230"/>
      <c r="RGY3" s="230"/>
      <c r="RGZ3" s="230"/>
      <c r="RHA3" s="230"/>
      <c r="RHB3" s="230"/>
      <c r="RHC3" s="230"/>
      <c r="RHD3" s="230"/>
      <c r="RHE3" s="230"/>
      <c r="RHF3" s="230"/>
      <c r="RHG3" s="230"/>
      <c r="RHH3" s="230"/>
      <c r="RHI3" s="230"/>
      <c r="RHJ3" s="230"/>
      <c r="RHK3" s="230"/>
      <c r="RHL3" s="230"/>
      <c r="RHM3" s="230"/>
      <c r="RHN3" s="230"/>
      <c r="RHO3" s="230"/>
      <c r="RHP3" s="230"/>
      <c r="RHQ3" s="230"/>
      <c r="RHR3" s="230"/>
      <c r="RHS3" s="230"/>
      <c r="RHT3" s="230"/>
      <c r="RHU3" s="230"/>
      <c r="RHV3" s="230"/>
      <c r="RHW3" s="230"/>
      <c r="RHX3" s="230"/>
      <c r="RHY3" s="230"/>
      <c r="RHZ3" s="230"/>
      <c r="RIA3" s="230"/>
      <c r="RIB3" s="230"/>
      <c r="RIC3" s="230"/>
      <c r="RID3" s="230"/>
      <c r="RIE3" s="230"/>
      <c r="RIF3" s="230"/>
      <c r="RIG3" s="230"/>
      <c r="RIH3" s="230"/>
      <c r="RII3" s="230"/>
      <c r="RIJ3" s="230"/>
      <c r="RIK3" s="230"/>
      <c r="RIL3" s="230"/>
      <c r="RIM3" s="230"/>
      <c r="RIN3" s="230"/>
      <c r="RIO3" s="230"/>
      <c r="RIP3" s="230"/>
      <c r="RIQ3" s="230"/>
      <c r="RIR3" s="230"/>
      <c r="RIS3" s="230"/>
      <c r="RIT3" s="230"/>
      <c r="RIU3" s="230"/>
      <c r="RIV3" s="230"/>
      <c r="RIW3" s="230"/>
      <c r="RIX3" s="230"/>
      <c r="RIY3" s="230"/>
      <c r="RIZ3" s="230"/>
      <c r="RJA3" s="230"/>
      <c r="RJB3" s="230"/>
      <c r="RJC3" s="230"/>
      <c r="RJD3" s="230"/>
      <c r="RJE3" s="230"/>
      <c r="RJF3" s="230"/>
      <c r="RJG3" s="230"/>
      <c r="RJH3" s="230"/>
      <c r="RJI3" s="230"/>
      <c r="RJJ3" s="230"/>
      <c r="RJK3" s="230"/>
      <c r="RJL3" s="230"/>
      <c r="RJM3" s="230"/>
      <c r="RJN3" s="230"/>
      <c r="RJO3" s="230"/>
      <c r="RJP3" s="230"/>
      <c r="RJQ3" s="230"/>
      <c r="RJR3" s="230"/>
      <c r="RJS3" s="230"/>
      <c r="RJT3" s="230"/>
      <c r="RJU3" s="230"/>
      <c r="RJV3" s="230"/>
      <c r="RJW3" s="230"/>
      <c r="RJX3" s="230"/>
      <c r="RJY3" s="230"/>
      <c r="RJZ3" s="230"/>
      <c r="RKA3" s="230"/>
      <c r="RKB3" s="230"/>
      <c r="RKC3" s="230"/>
      <c r="RKD3" s="230"/>
      <c r="RKE3" s="230"/>
      <c r="RKF3" s="230"/>
      <c r="RKG3" s="230"/>
      <c r="RKH3" s="230"/>
      <c r="RKI3" s="230"/>
      <c r="RKJ3" s="230"/>
      <c r="RKK3" s="230"/>
      <c r="RKL3" s="230"/>
      <c r="RKM3" s="230"/>
      <c r="RKN3" s="230"/>
      <c r="RKO3" s="230"/>
      <c r="RKP3" s="230"/>
      <c r="RKQ3" s="230"/>
      <c r="RKR3" s="230"/>
      <c r="RKS3" s="230"/>
      <c r="RKT3" s="230"/>
      <c r="RKU3" s="230"/>
      <c r="RKV3" s="230"/>
      <c r="RKW3" s="230"/>
      <c r="RKX3" s="230"/>
      <c r="RKY3" s="230"/>
      <c r="RKZ3" s="230"/>
      <c r="RLA3" s="230"/>
      <c r="RLB3" s="230"/>
      <c r="RLC3" s="230"/>
      <c r="RLD3" s="230"/>
      <c r="RLE3" s="230"/>
      <c r="RLF3" s="230"/>
      <c r="RLG3" s="230"/>
      <c r="RLH3" s="230"/>
      <c r="RLI3" s="230"/>
      <c r="RLJ3" s="230"/>
      <c r="RLK3" s="230"/>
      <c r="RLL3" s="230"/>
      <c r="RLM3" s="230"/>
      <c r="RLN3" s="230"/>
      <c r="RLO3" s="230"/>
      <c r="RLP3" s="230"/>
      <c r="RLQ3" s="230"/>
      <c r="RLR3" s="230"/>
      <c r="RLS3" s="230"/>
      <c r="RLT3" s="230"/>
      <c r="RLU3" s="230"/>
      <c r="RLV3" s="230"/>
      <c r="RLW3" s="230"/>
      <c r="RLX3" s="230"/>
      <c r="RLY3" s="230"/>
      <c r="RLZ3" s="230"/>
      <c r="RMA3" s="230"/>
      <c r="RMB3" s="230"/>
      <c r="RMC3" s="230"/>
      <c r="RMD3" s="230"/>
      <c r="RME3" s="230"/>
      <c r="RMF3" s="230"/>
      <c r="RMG3" s="230"/>
      <c r="RMH3" s="230"/>
      <c r="RMI3" s="230"/>
      <c r="RMJ3" s="230"/>
      <c r="RMK3" s="230"/>
      <c r="RML3" s="230"/>
      <c r="RMM3" s="230"/>
      <c r="RMN3" s="230"/>
      <c r="RMO3" s="230"/>
      <c r="RMP3" s="230"/>
      <c r="RMQ3" s="230"/>
      <c r="RMR3" s="230"/>
      <c r="RMS3" s="230"/>
      <c r="RMT3" s="230"/>
      <c r="RMU3" s="230"/>
      <c r="RMV3" s="230"/>
      <c r="RMW3" s="230"/>
      <c r="RMX3" s="230"/>
      <c r="RMY3" s="230"/>
      <c r="RMZ3" s="230"/>
      <c r="RNA3" s="230"/>
      <c r="RNB3" s="230"/>
      <c r="RNC3" s="230"/>
      <c r="RND3" s="230"/>
      <c r="RNE3" s="230"/>
      <c r="RNF3" s="230"/>
      <c r="RNG3" s="230"/>
      <c r="RNH3" s="230"/>
      <c r="RNI3" s="230"/>
      <c r="RNJ3" s="230"/>
      <c r="RNK3" s="230"/>
      <c r="RNL3" s="230"/>
      <c r="RNM3" s="230"/>
      <c r="RNN3" s="230"/>
      <c r="RNO3" s="230"/>
      <c r="RNP3" s="230"/>
      <c r="RNQ3" s="230"/>
      <c r="RNR3" s="230"/>
      <c r="RNS3" s="230"/>
      <c r="RNT3" s="230"/>
      <c r="RNU3" s="230"/>
      <c r="RNV3" s="230"/>
      <c r="RNW3" s="230"/>
      <c r="RNX3" s="230"/>
      <c r="RNY3" s="230"/>
      <c r="RNZ3" s="230"/>
      <c r="ROA3" s="230"/>
      <c r="ROB3" s="230"/>
      <c r="ROC3" s="230"/>
      <c r="ROD3" s="230"/>
      <c r="ROE3" s="230"/>
      <c r="ROF3" s="230"/>
      <c r="ROG3" s="230"/>
      <c r="ROH3" s="230"/>
      <c r="ROI3" s="230"/>
      <c r="ROJ3" s="230"/>
      <c r="ROK3" s="230"/>
      <c r="ROL3" s="230"/>
      <c r="ROM3" s="230"/>
      <c r="RON3" s="230"/>
      <c r="ROO3" s="230"/>
      <c r="ROP3" s="230"/>
      <c r="ROQ3" s="230"/>
      <c r="ROR3" s="230"/>
      <c r="ROS3" s="230"/>
      <c r="ROT3" s="230"/>
      <c r="ROU3" s="230"/>
      <c r="ROV3" s="230"/>
      <c r="ROW3" s="230"/>
      <c r="ROX3" s="230"/>
      <c r="ROY3" s="230"/>
      <c r="ROZ3" s="230"/>
      <c r="RPA3" s="230"/>
      <c r="RPB3" s="230"/>
      <c r="RPC3" s="230"/>
      <c r="RPD3" s="230"/>
      <c r="RPE3" s="230"/>
      <c r="RPF3" s="230"/>
      <c r="RPG3" s="230"/>
      <c r="RPH3" s="230"/>
      <c r="RPI3" s="230"/>
      <c r="RPJ3" s="230"/>
      <c r="RPK3" s="230"/>
      <c r="RPL3" s="230"/>
      <c r="RPM3" s="230"/>
      <c r="RPN3" s="230"/>
      <c r="RPO3" s="230"/>
      <c r="RPP3" s="230"/>
      <c r="RPQ3" s="230"/>
      <c r="RPR3" s="230"/>
      <c r="RPS3" s="230"/>
      <c r="RPT3" s="230"/>
      <c r="RPU3" s="230"/>
      <c r="RPV3" s="230"/>
      <c r="RPW3" s="230"/>
      <c r="RPX3" s="230"/>
      <c r="RPY3" s="230"/>
      <c r="RPZ3" s="230"/>
      <c r="RQA3" s="230"/>
      <c r="RQB3" s="230"/>
      <c r="RQC3" s="230"/>
      <c r="RQD3" s="230"/>
      <c r="RQE3" s="230"/>
      <c r="RQF3" s="230"/>
      <c r="RQG3" s="230"/>
      <c r="RQH3" s="230"/>
      <c r="RQI3" s="230"/>
      <c r="RQJ3" s="230"/>
      <c r="RQK3" s="230"/>
      <c r="RQL3" s="230"/>
      <c r="RQM3" s="230"/>
      <c r="RQN3" s="230"/>
      <c r="RQO3" s="230"/>
      <c r="RQP3" s="230"/>
      <c r="RQQ3" s="230"/>
      <c r="RQR3" s="230"/>
      <c r="RQS3" s="230"/>
      <c r="RQT3" s="230"/>
      <c r="RQU3" s="230"/>
      <c r="RQV3" s="230"/>
      <c r="RQW3" s="230"/>
      <c r="RQX3" s="230"/>
      <c r="RQY3" s="230"/>
      <c r="RQZ3" s="230"/>
      <c r="RRA3" s="230"/>
      <c r="RRB3" s="230"/>
      <c r="RRC3" s="230"/>
      <c r="RRD3" s="230"/>
      <c r="RRE3" s="230"/>
      <c r="RRF3" s="230"/>
      <c r="RRG3" s="230"/>
      <c r="RRH3" s="230"/>
      <c r="RRI3" s="230"/>
      <c r="RRJ3" s="230"/>
      <c r="RRK3" s="230"/>
      <c r="RRL3" s="230"/>
      <c r="RRM3" s="230"/>
      <c r="RRN3" s="230"/>
      <c r="RRO3" s="230"/>
      <c r="RRP3" s="230"/>
      <c r="RRQ3" s="230"/>
      <c r="RRR3" s="230"/>
      <c r="RRS3" s="230"/>
      <c r="RRT3" s="230"/>
      <c r="RRU3" s="230"/>
      <c r="RRV3" s="230"/>
      <c r="RRW3" s="230"/>
      <c r="RRX3" s="230"/>
      <c r="RRY3" s="230"/>
      <c r="RRZ3" s="230"/>
      <c r="RSA3" s="230"/>
      <c r="RSB3" s="230"/>
      <c r="RSC3" s="230"/>
      <c r="RSD3" s="230"/>
      <c r="RSE3" s="230"/>
      <c r="RSF3" s="230"/>
      <c r="RSG3" s="230"/>
      <c r="RSH3" s="230"/>
      <c r="RSI3" s="230"/>
      <c r="RSJ3" s="230"/>
      <c r="RSK3" s="230"/>
      <c r="RSL3" s="230"/>
      <c r="RSM3" s="230"/>
      <c r="RSN3" s="230"/>
      <c r="RSO3" s="230"/>
      <c r="RSP3" s="230"/>
      <c r="RSQ3" s="230"/>
      <c r="RSR3" s="230"/>
      <c r="RSS3" s="230"/>
      <c r="RST3" s="230"/>
      <c r="RSU3" s="230"/>
      <c r="RSV3" s="230"/>
      <c r="RSW3" s="230"/>
      <c r="RSX3" s="230"/>
      <c r="RSY3" s="230"/>
      <c r="RSZ3" s="230"/>
      <c r="RTA3" s="230"/>
      <c r="RTB3" s="230"/>
      <c r="RTC3" s="230"/>
      <c r="RTD3" s="230"/>
      <c r="RTE3" s="230"/>
      <c r="RTF3" s="230"/>
      <c r="RTG3" s="230"/>
      <c r="RTH3" s="230"/>
      <c r="RTI3" s="230"/>
      <c r="RTJ3" s="230"/>
      <c r="RTK3" s="230"/>
      <c r="RTL3" s="230"/>
      <c r="RTM3" s="230"/>
      <c r="RTN3" s="230"/>
      <c r="RTO3" s="230"/>
      <c r="RTP3" s="230"/>
      <c r="RTQ3" s="230"/>
      <c r="RTR3" s="230"/>
      <c r="RTS3" s="230"/>
      <c r="RTT3" s="230"/>
      <c r="RTU3" s="230"/>
      <c r="RTV3" s="230"/>
      <c r="RTW3" s="230"/>
      <c r="RTX3" s="230"/>
      <c r="RTY3" s="230"/>
      <c r="RTZ3" s="230"/>
      <c r="RUA3" s="230"/>
      <c r="RUB3" s="230"/>
      <c r="RUC3" s="230"/>
      <c r="RUD3" s="230"/>
      <c r="RUE3" s="230"/>
      <c r="RUF3" s="230"/>
      <c r="RUG3" s="230"/>
      <c r="RUH3" s="230"/>
      <c r="RUI3" s="230"/>
      <c r="RUJ3" s="230"/>
      <c r="RUK3" s="230"/>
      <c r="RUL3" s="230"/>
      <c r="RUM3" s="230"/>
      <c r="RUN3" s="230"/>
      <c r="RUO3" s="230"/>
      <c r="RUP3" s="230"/>
      <c r="RUQ3" s="230"/>
      <c r="RUR3" s="230"/>
      <c r="RUS3" s="230"/>
      <c r="RUT3" s="230"/>
      <c r="RUU3" s="230"/>
      <c r="RUV3" s="230"/>
      <c r="RUW3" s="230"/>
      <c r="RUX3" s="230"/>
      <c r="RUY3" s="230"/>
      <c r="RUZ3" s="230"/>
      <c r="RVA3" s="230"/>
      <c r="RVB3" s="230"/>
      <c r="RVC3" s="230"/>
      <c r="RVD3" s="230"/>
      <c r="RVE3" s="230"/>
      <c r="RVF3" s="230"/>
      <c r="RVG3" s="230"/>
      <c r="RVH3" s="230"/>
      <c r="RVI3" s="230"/>
      <c r="RVJ3" s="230"/>
      <c r="RVK3" s="230"/>
      <c r="RVL3" s="230"/>
      <c r="RVM3" s="230"/>
      <c r="RVN3" s="230"/>
      <c r="RVO3" s="230"/>
      <c r="RVP3" s="230"/>
      <c r="RVQ3" s="230"/>
      <c r="RVR3" s="230"/>
      <c r="RVS3" s="230"/>
      <c r="RVT3" s="230"/>
      <c r="RVU3" s="230"/>
      <c r="RVV3" s="230"/>
      <c r="RVW3" s="230"/>
      <c r="RVX3" s="230"/>
      <c r="RVY3" s="230"/>
      <c r="RVZ3" s="230"/>
      <c r="RWA3" s="230"/>
      <c r="RWB3" s="230"/>
      <c r="RWC3" s="230"/>
      <c r="RWD3" s="230"/>
      <c r="RWE3" s="230"/>
      <c r="RWF3" s="230"/>
      <c r="RWG3" s="230"/>
      <c r="RWH3" s="230"/>
      <c r="RWI3" s="230"/>
      <c r="RWJ3" s="230"/>
      <c r="RWK3" s="230"/>
      <c r="RWL3" s="230"/>
      <c r="RWM3" s="230"/>
      <c r="RWN3" s="230"/>
      <c r="RWO3" s="230"/>
      <c r="RWP3" s="230"/>
      <c r="RWQ3" s="230"/>
      <c r="RWR3" s="230"/>
      <c r="RWS3" s="230"/>
      <c r="RWT3" s="230"/>
      <c r="RWU3" s="230"/>
      <c r="RWV3" s="230"/>
      <c r="RWW3" s="230"/>
      <c r="RWX3" s="230"/>
      <c r="RWY3" s="230"/>
      <c r="RWZ3" s="230"/>
      <c r="RXA3" s="230"/>
      <c r="RXB3" s="230"/>
      <c r="RXC3" s="230"/>
      <c r="RXD3" s="230"/>
      <c r="RXE3" s="230"/>
      <c r="RXF3" s="230"/>
      <c r="RXG3" s="230"/>
      <c r="RXH3" s="230"/>
      <c r="RXI3" s="230"/>
      <c r="RXJ3" s="230"/>
      <c r="RXK3" s="230"/>
      <c r="RXL3" s="230"/>
      <c r="RXM3" s="230"/>
      <c r="RXN3" s="230"/>
      <c r="RXO3" s="230"/>
      <c r="RXP3" s="230"/>
      <c r="RXQ3" s="230"/>
      <c r="RXR3" s="230"/>
      <c r="RXS3" s="230"/>
      <c r="RXT3" s="230"/>
      <c r="RXU3" s="230"/>
      <c r="RXV3" s="230"/>
      <c r="RXW3" s="230"/>
      <c r="RXX3" s="230"/>
      <c r="RXY3" s="230"/>
      <c r="RXZ3" s="230"/>
      <c r="RYA3" s="230"/>
      <c r="RYB3" s="230"/>
      <c r="RYC3" s="230"/>
      <c r="RYD3" s="230"/>
      <c r="RYE3" s="230"/>
      <c r="RYF3" s="230"/>
      <c r="RYG3" s="230"/>
      <c r="RYH3" s="230"/>
      <c r="RYI3" s="230"/>
      <c r="RYJ3" s="230"/>
      <c r="RYK3" s="230"/>
      <c r="RYL3" s="230"/>
      <c r="RYM3" s="230"/>
      <c r="RYN3" s="230"/>
      <c r="RYO3" s="230"/>
      <c r="RYP3" s="230"/>
      <c r="RYQ3" s="230"/>
      <c r="RYR3" s="230"/>
      <c r="RYS3" s="230"/>
      <c r="RYT3" s="230"/>
      <c r="RYU3" s="230"/>
      <c r="RYV3" s="230"/>
      <c r="RYW3" s="230"/>
      <c r="RYX3" s="230"/>
      <c r="RYY3" s="230"/>
      <c r="RYZ3" s="230"/>
      <c r="RZA3" s="230"/>
      <c r="RZB3" s="230"/>
      <c r="RZC3" s="230"/>
      <c r="RZD3" s="230"/>
      <c r="RZE3" s="230"/>
      <c r="RZF3" s="230"/>
      <c r="RZG3" s="230"/>
      <c r="RZH3" s="230"/>
      <c r="RZI3" s="230"/>
      <c r="RZJ3" s="230"/>
      <c r="RZK3" s="230"/>
      <c r="RZL3" s="230"/>
      <c r="RZM3" s="230"/>
      <c r="RZN3" s="230"/>
      <c r="RZO3" s="230"/>
      <c r="RZP3" s="230"/>
      <c r="RZQ3" s="230"/>
      <c r="RZR3" s="230"/>
      <c r="RZS3" s="230"/>
      <c r="RZT3" s="230"/>
      <c r="RZU3" s="230"/>
      <c r="RZV3" s="230"/>
      <c r="RZW3" s="230"/>
      <c r="RZX3" s="230"/>
      <c r="RZY3" s="230"/>
      <c r="RZZ3" s="230"/>
      <c r="SAA3" s="230"/>
      <c r="SAB3" s="230"/>
      <c r="SAC3" s="230"/>
      <c r="SAD3" s="230"/>
      <c r="SAE3" s="230"/>
      <c r="SAF3" s="230"/>
      <c r="SAG3" s="230"/>
      <c r="SAH3" s="230"/>
      <c r="SAI3" s="230"/>
      <c r="SAJ3" s="230"/>
      <c r="SAK3" s="230"/>
      <c r="SAL3" s="230"/>
      <c r="SAM3" s="230"/>
      <c r="SAN3" s="230"/>
      <c r="SAO3" s="230"/>
      <c r="SAP3" s="230"/>
      <c r="SAQ3" s="230"/>
      <c r="SAR3" s="230"/>
      <c r="SAS3" s="230"/>
      <c r="SAT3" s="230"/>
      <c r="SAU3" s="230"/>
      <c r="SAV3" s="230"/>
      <c r="SAW3" s="230"/>
      <c r="SAX3" s="230"/>
      <c r="SAY3" s="230"/>
      <c r="SAZ3" s="230"/>
      <c r="SBA3" s="230"/>
      <c r="SBB3" s="230"/>
      <c r="SBC3" s="230"/>
      <c r="SBD3" s="230"/>
      <c r="SBE3" s="230"/>
      <c r="SBF3" s="230"/>
      <c r="SBG3" s="230"/>
      <c r="SBH3" s="230"/>
      <c r="SBI3" s="230"/>
      <c r="SBJ3" s="230"/>
      <c r="SBK3" s="230"/>
      <c r="SBL3" s="230"/>
      <c r="SBM3" s="230"/>
      <c r="SBN3" s="230"/>
      <c r="SBO3" s="230"/>
      <c r="SBP3" s="230"/>
      <c r="SBQ3" s="230"/>
      <c r="SBR3" s="230"/>
      <c r="SBS3" s="230"/>
      <c r="SBT3" s="230"/>
      <c r="SBU3" s="230"/>
      <c r="SBV3" s="230"/>
      <c r="SBW3" s="230"/>
      <c r="SBX3" s="230"/>
      <c r="SBY3" s="230"/>
      <c r="SBZ3" s="230"/>
      <c r="SCA3" s="230"/>
      <c r="SCB3" s="230"/>
      <c r="SCC3" s="230"/>
      <c r="SCD3" s="230"/>
      <c r="SCE3" s="230"/>
      <c r="SCF3" s="230"/>
      <c r="SCG3" s="230"/>
      <c r="SCH3" s="230"/>
      <c r="SCI3" s="230"/>
      <c r="SCJ3" s="230"/>
      <c r="SCK3" s="230"/>
      <c r="SCL3" s="230"/>
      <c r="SCM3" s="230"/>
      <c r="SCN3" s="230"/>
      <c r="SCO3" s="230"/>
      <c r="SCP3" s="230"/>
      <c r="SCQ3" s="230"/>
      <c r="SCR3" s="230"/>
      <c r="SCS3" s="230"/>
      <c r="SCT3" s="230"/>
      <c r="SCU3" s="230"/>
      <c r="SCV3" s="230"/>
      <c r="SCW3" s="230"/>
      <c r="SCX3" s="230"/>
      <c r="SCY3" s="230"/>
      <c r="SCZ3" s="230"/>
      <c r="SDA3" s="230"/>
      <c r="SDB3" s="230"/>
      <c r="SDC3" s="230"/>
      <c r="SDD3" s="230"/>
      <c r="SDE3" s="230"/>
      <c r="SDF3" s="230"/>
      <c r="SDG3" s="230"/>
      <c r="SDH3" s="230"/>
      <c r="SDI3" s="230"/>
      <c r="SDJ3" s="230"/>
      <c r="SDK3" s="230"/>
      <c r="SDL3" s="230"/>
      <c r="SDM3" s="230"/>
      <c r="SDN3" s="230"/>
      <c r="SDO3" s="230"/>
      <c r="SDP3" s="230"/>
      <c r="SDQ3" s="230"/>
      <c r="SDR3" s="230"/>
      <c r="SDS3" s="230"/>
      <c r="SDT3" s="230"/>
      <c r="SDU3" s="230"/>
      <c r="SDV3" s="230"/>
      <c r="SDW3" s="230"/>
      <c r="SDX3" s="230"/>
      <c r="SDY3" s="230"/>
      <c r="SDZ3" s="230"/>
      <c r="SEA3" s="230"/>
      <c r="SEB3" s="230"/>
      <c r="SEC3" s="230"/>
      <c r="SED3" s="230"/>
      <c r="SEE3" s="230"/>
      <c r="SEF3" s="230"/>
      <c r="SEG3" s="230"/>
      <c r="SEH3" s="230"/>
      <c r="SEI3" s="230"/>
      <c r="SEJ3" s="230"/>
      <c r="SEK3" s="230"/>
      <c r="SEL3" s="230"/>
      <c r="SEM3" s="230"/>
      <c r="SEN3" s="230"/>
      <c r="SEO3" s="230"/>
      <c r="SEP3" s="230"/>
      <c r="SEQ3" s="230"/>
      <c r="SER3" s="230"/>
      <c r="SES3" s="230"/>
      <c r="SET3" s="230"/>
      <c r="SEU3" s="230"/>
      <c r="SEV3" s="230"/>
      <c r="SEW3" s="230"/>
      <c r="SEX3" s="230"/>
      <c r="SEY3" s="230"/>
      <c r="SEZ3" s="230"/>
      <c r="SFA3" s="230"/>
      <c r="SFB3" s="230"/>
      <c r="SFC3" s="230"/>
      <c r="SFD3" s="230"/>
      <c r="SFE3" s="230"/>
      <c r="SFF3" s="230"/>
      <c r="SFG3" s="230"/>
      <c r="SFH3" s="230"/>
      <c r="SFI3" s="230"/>
      <c r="SFJ3" s="230"/>
      <c r="SFK3" s="230"/>
      <c r="SFL3" s="230"/>
      <c r="SFM3" s="230"/>
      <c r="SFN3" s="230"/>
      <c r="SFO3" s="230"/>
      <c r="SFP3" s="230"/>
      <c r="SFQ3" s="230"/>
      <c r="SFR3" s="230"/>
      <c r="SFS3" s="230"/>
      <c r="SFT3" s="230"/>
      <c r="SFU3" s="230"/>
      <c r="SFV3" s="230"/>
      <c r="SFW3" s="230"/>
      <c r="SFX3" s="230"/>
      <c r="SFY3" s="230"/>
      <c r="SFZ3" s="230"/>
      <c r="SGA3" s="230"/>
      <c r="SGB3" s="230"/>
      <c r="SGC3" s="230"/>
      <c r="SGD3" s="230"/>
      <c r="SGE3" s="230"/>
      <c r="SGF3" s="230"/>
      <c r="SGG3" s="230"/>
      <c r="SGH3" s="230"/>
      <c r="SGI3" s="230"/>
      <c r="SGJ3" s="230"/>
      <c r="SGK3" s="230"/>
      <c r="SGL3" s="230"/>
      <c r="SGM3" s="230"/>
      <c r="SGN3" s="230"/>
      <c r="SGO3" s="230"/>
      <c r="SGP3" s="230"/>
      <c r="SGQ3" s="230"/>
      <c r="SGR3" s="230"/>
      <c r="SGS3" s="230"/>
      <c r="SGT3" s="230"/>
      <c r="SGU3" s="230"/>
      <c r="SGV3" s="230"/>
      <c r="SGW3" s="230"/>
      <c r="SGX3" s="230"/>
      <c r="SGY3" s="230"/>
      <c r="SGZ3" s="230"/>
      <c r="SHA3" s="230"/>
      <c r="SHB3" s="230"/>
      <c r="SHC3" s="230"/>
      <c r="SHD3" s="230"/>
      <c r="SHE3" s="230"/>
      <c r="SHF3" s="230"/>
      <c r="SHG3" s="230"/>
      <c r="SHH3" s="230"/>
      <c r="SHI3" s="230"/>
      <c r="SHJ3" s="230"/>
      <c r="SHK3" s="230"/>
      <c r="SHL3" s="230"/>
      <c r="SHM3" s="230"/>
      <c r="SHN3" s="230"/>
      <c r="SHO3" s="230"/>
      <c r="SHP3" s="230"/>
      <c r="SHQ3" s="230"/>
      <c r="SHR3" s="230"/>
      <c r="SHS3" s="230"/>
      <c r="SHT3" s="230"/>
      <c r="SHU3" s="230"/>
      <c r="SHV3" s="230"/>
      <c r="SHW3" s="230"/>
      <c r="SHX3" s="230"/>
      <c r="SHY3" s="230"/>
      <c r="SHZ3" s="230"/>
      <c r="SIA3" s="230"/>
      <c r="SIB3" s="230"/>
      <c r="SIC3" s="230"/>
      <c r="SID3" s="230"/>
      <c r="SIE3" s="230"/>
      <c r="SIF3" s="230"/>
      <c r="SIG3" s="230"/>
      <c r="SIH3" s="230"/>
      <c r="SII3" s="230"/>
      <c r="SIJ3" s="230"/>
      <c r="SIK3" s="230"/>
      <c r="SIL3" s="230"/>
      <c r="SIM3" s="230"/>
      <c r="SIN3" s="230"/>
      <c r="SIO3" s="230"/>
      <c r="SIP3" s="230"/>
      <c r="SIQ3" s="230"/>
      <c r="SIR3" s="230"/>
      <c r="SIS3" s="230"/>
      <c r="SIT3" s="230"/>
      <c r="SIU3" s="230"/>
      <c r="SIV3" s="230"/>
      <c r="SIW3" s="230"/>
      <c r="SIX3" s="230"/>
      <c r="SIY3" s="230"/>
      <c r="SIZ3" s="230"/>
      <c r="SJA3" s="230"/>
      <c r="SJB3" s="230"/>
      <c r="SJC3" s="230"/>
      <c r="SJD3" s="230"/>
      <c r="SJE3" s="230"/>
      <c r="SJF3" s="230"/>
      <c r="SJG3" s="230"/>
      <c r="SJH3" s="230"/>
      <c r="SJI3" s="230"/>
      <c r="SJJ3" s="230"/>
      <c r="SJK3" s="230"/>
      <c r="SJL3" s="230"/>
      <c r="SJM3" s="230"/>
      <c r="SJN3" s="230"/>
      <c r="SJO3" s="230"/>
      <c r="SJP3" s="230"/>
      <c r="SJQ3" s="230"/>
      <c r="SJR3" s="230"/>
      <c r="SJS3" s="230"/>
      <c r="SJT3" s="230"/>
      <c r="SJU3" s="230"/>
      <c r="SJV3" s="230"/>
      <c r="SJW3" s="230"/>
      <c r="SJX3" s="230"/>
      <c r="SJY3" s="230"/>
      <c r="SJZ3" s="230"/>
      <c r="SKA3" s="230"/>
      <c r="SKB3" s="230"/>
      <c r="SKC3" s="230"/>
      <c r="SKD3" s="230"/>
      <c r="SKE3" s="230"/>
      <c r="SKF3" s="230"/>
      <c r="SKG3" s="230"/>
      <c r="SKH3" s="230"/>
      <c r="SKI3" s="230"/>
      <c r="SKJ3" s="230"/>
      <c r="SKK3" s="230"/>
      <c r="SKL3" s="230"/>
      <c r="SKM3" s="230"/>
      <c r="SKN3" s="230"/>
      <c r="SKO3" s="230"/>
      <c r="SKP3" s="230"/>
      <c r="SKQ3" s="230"/>
      <c r="SKR3" s="230"/>
      <c r="SKS3" s="230"/>
      <c r="SKT3" s="230"/>
      <c r="SKU3" s="230"/>
      <c r="SKV3" s="230"/>
      <c r="SKW3" s="230"/>
      <c r="SKX3" s="230"/>
      <c r="SKY3" s="230"/>
      <c r="SKZ3" s="230"/>
      <c r="SLA3" s="230"/>
      <c r="SLB3" s="230"/>
      <c r="SLC3" s="230"/>
      <c r="SLD3" s="230"/>
      <c r="SLE3" s="230"/>
      <c r="SLF3" s="230"/>
      <c r="SLG3" s="230"/>
      <c r="SLH3" s="230"/>
      <c r="SLI3" s="230"/>
      <c r="SLJ3" s="230"/>
      <c r="SLK3" s="230"/>
      <c r="SLL3" s="230"/>
      <c r="SLM3" s="230"/>
      <c r="SLN3" s="230"/>
      <c r="SLO3" s="230"/>
      <c r="SLP3" s="230"/>
      <c r="SLQ3" s="230"/>
      <c r="SLR3" s="230"/>
      <c r="SLS3" s="230"/>
      <c r="SLT3" s="230"/>
      <c r="SLU3" s="230"/>
      <c r="SLV3" s="230"/>
      <c r="SLW3" s="230"/>
      <c r="SLX3" s="230"/>
      <c r="SLY3" s="230"/>
      <c r="SLZ3" s="230"/>
      <c r="SMA3" s="230"/>
      <c r="SMB3" s="230"/>
      <c r="SMC3" s="230"/>
      <c r="SMD3" s="230"/>
      <c r="SME3" s="230"/>
      <c r="SMF3" s="230"/>
      <c r="SMG3" s="230"/>
      <c r="SMH3" s="230"/>
      <c r="SMI3" s="230"/>
      <c r="SMJ3" s="230"/>
      <c r="SMK3" s="230"/>
      <c r="SML3" s="230"/>
      <c r="SMM3" s="230"/>
      <c r="SMN3" s="230"/>
      <c r="SMO3" s="230"/>
      <c r="SMP3" s="230"/>
      <c r="SMQ3" s="230"/>
      <c r="SMR3" s="230"/>
      <c r="SMS3" s="230"/>
      <c r="SMT3" s="230"/>
      <c r="SMU3" s="230"/>
      <c r="SMV3" s="230"/>
      <c r="SMW3" s="230"/>
      <c r="SMX3" s="230"/>
      <c r="SMY3" s="230"/>
      <c r="SMZ3" s="230"/>
      <c r="SNA3" s="230"/>
      <c r="SNB3" s="230"/>
      <c r="SNC3" s="230"/>
      <c r="SND3" s="230"/>
      <c r="SNE3" s="230"/>
      <c r="SNF3" s="230"/>
      <c r="SNG3" s="230"/>
      <c r="SNH3" s="230"/>
      <c r="SNI3" s="230"/>
      <c r="SNJ3" s="230"/>
      <c r="SNK3" s="230"/>
      <c r="SNL3" s="230"/>
      <c r="SNM3" s="230"/>
      <c r="SNN3" s="230"/>
      <c r="SNO3" s="230"/>
      <c r="SNP3" s="230"/>
      <c r="SNQ3" s="230"/>
      <c r="SNR3" s="230"/>
      <c r="SNS3" s="230"/>
      <c r="SNT3" s="230"/>
      <c r="SNU3" s="230"/>
      <c r="SNV3" s="230"/>
      <c r="SNW3" s="230"/>
      <c r="SNX3" s="230"/>
      <c r="SNY3" s="230"/>
      <c r="SNZ3" s="230"/>
      <c r="SOA3" s="230"/>
      <c r="SOB3" s="230"/>
      <c r="SOC3" s="230"/>
      <c r="SOD3" s="230"/>
      <c r="SOE3" s="230"/>
      <c r="SOF3" s="230"/>
      <c r="SOG3" s="230"/>
      <c r="SOH3" s="230"/>
      <c r="SOI3" s="230"/>
      <c r="SOJ3" s="230"/>
      <c r="SOK3" s="230"/>
      <c r="SOL3" s="230"/>
      <c r="SOM3" s="230"/>
      <c r="SON3" s="230"/>
      <c r="SOO3" s="230"/>
      <c r="SOP3" s="230"/>
      <c r="SOQ3" s="230"/>
      <c r="SOR3" s="230"/>
      <c r="SOS3" s="230"/>
      <c r="SOT3" s="230"/>
      <c r="SOU3" s="230"/>
      <c r="SOV3" s="230"/>
      <c r="SOW3" s="230"/>
      <c r="SOX3" s="230"/>
      <c r="SOY3" s="230"/>
      <c r="SOZ3" s="230"/>
      <c r="SPA3" s="230"/>
      <c r="SPB3" s="230"/>
      <c r="SPC3" s="230"/>
      <c r="SPD3" s="230"/>
      <c r="SPE3" s="230"/>
      <c r="SPF3" s="230"/>
      <c r="SPG3" s="230"/>
      <c r="SPH3" s="230"/>
      <c r="SPI3" s="230"/>
      <c r="SPJ3" s="230"/>
      <c r="SPK3" s="230"/>
      <c r="SPL3" s="230"/>
      <c r="SPM3" s="230"/>
      <c r="SPN3" s="230"/>
      <c r="SPO3" s="230"/>
      <c r="SPP3" s="230"/>
      <c r="SPQ3" s="230"/>
      <c r="SPR3" s="230"/>
      <c r="SPS3" s="230"/>
      <c r="SPT3" s="230"/>
      <c r="SPU3" s="230"/>
      <c r="SPV3" s="230"/>
      <c r="SPW3" s="230"/>
      <c r="SPX3" s="230"/>
      <c r="SPY3" s="230"/>
      <c r="SPZ3" s="230"/>
      <c r="SQA3" s="230"/>
      <c r="SQB3" s="230"/>
      <c r="SQC3" s="230"/>
      <c r="SQD3" s="230"/>
      <c r="SQE3" s="230"/>
      <c r="SQF3" s="230"/>
      <c r="SQG3" s="230"/>
      <c r="SQH3" s="230"/>
      <c r="SQI3" s="230"/>
      <c r="SQJ3" s="230"/>
      <c r="SQK3" s="230"/>
      <c r="SQL3" s="230"/>
      <c r="SQM3" s="230"/>
      <c r="SQN3" s="230"/>
      <c r="SQO3" s="230"/>
      <c r="SQP3" s="230"/>
      <c r="SQQ3" s="230"/>
      <c r="SQR3" s="230"/>
      <c r="SQS3" s="230"/>
      <c r="SQT3" s="230"/>
      <c r="SQU3" s="230"/>
      <c r="SQV3" s="230"/>
      <c r="SQW3" s="230"/>
      <c r="SQX3" s="230"/>
      <c r="SQY3" s="230"/>
      <c r="SQZ3" s="230"/>
      <c r="SRA3" s="230"/>
      <c r="SRB3" s="230"/>
      <c r="SRC3" s="230"/>
      <c r="SRD3" s="230"/>
      <c r="SRE3" s="230"/>
      <c r="SRF3" s="230"/>
      <c r="SRG3" s="230"/>
      <c r="SRH3" s="230"/>
      <c r="SRI3" s="230"/>
      <c r="SRJ3" s="230"/>
      <c r="SRK3" s="230"/>
      <c r="SRL3" s="230"/>
      <c r="SRM3" s="230"/>
      <c r="SRN3" s="230"/>
      <c r="SRO3" s="230"/>
      <c r="SRP3" s="230"/>
      <c r="SRQ3" s="230"/>
      <c r="SRR3" s="230"/>
      <c r="SRS3" s="230"/>
      <c r="SRT3" s="230"/>
      <c r="SRU3" s="230"/>
      <c r="SRV3" s="230"/>
      <c r="SRW3" s="230"/>
      <c r="SRX3" s="230"/>
      <c r="SRY3" s="230"/>
      <c r="SRZ3" s="230"/>
      <c r="SSA3" s="230"/>
      <c r="SSB3" s="230"/>
      <c r="SSC3" s="230"/>
      <c r="SSD3" s="230"/>
      <c r="SSE3" s="230"/>
      <c r="SSF3" s="230"/>
      <c r="SSG3" s="230"/>
      <c r="SSH3" s="230"/>
      <c r="SSI3" s="230"/>
      <c r="SSJ3" s="230"/>
      <c r="SSK3" s="230"/>
      <c r="SSL3" s="230"/>
      <c r="SSM3" s="230"/>
      <c r="SSN3" s="230"/>
      <c r="SSO3" s="230"/>
      <c r="SSP3" s="230"/>
      <c r="SSQ3" s="230"/>
      <c r="SSR3" s="230"/>
      <c r="SSS3" s="230"/>
      <c r="SST3" s="230"/>
      <c r="SSU3" s="230"/>
      <c r="SSV3" s="230"/>
      <c r="SSW3" s="230"/>
      <c r="SSX3" s="230"/>
      <c r="SSY3" s="230"/>
      <c r="SSZ3" s="230"/>
      <c r="STA3" s="230"/>
      <c r="STB3" s="230"/>
      <c r="STC3" s="230"/>
      <c r="STD3" s="230"/>
      <c r="STE3" s="230"/>
      <c r="STF3" s="230"/>
      <c r="STG3" s="230"/>
      <c r="STH3" s="230"/>
      <c r="STI3" s="230"/>
      <c r="STJ3" s="230"/>
      <c r="STK3" s="230"/>
      <c r="STL3" s="230"/>
      <c r="STM3" s="230"/>
      <c r="STN3" s="230"/>
      <c r="STO3" s="230"/>
      <c r="STP3" s="230"/>
      <c r="STQ3" s="230"/>
      <c r="STR3" s="230"/>
      <c r="STS3" s="230"/>
      <c r="STT3" s="230"/>
      <c r="STU3" s="230"/>
      <c r="STV3" s="230"/>
      <c r="STW3" s="230"/>
      <c r="STX3" s="230"/>
      <c r="STY3" s="230"/>
      <c r="STZ3" s="230"/>
      <c r="SUA3" s="230"/>
      <c r="SUB3" s="230"/>
      <c r="SUC3" s="230"/>
      <c r="SUD3" s="230"/>
      <c r="SUE3" s="230"/>
      <c r="SUF3" s="230"/>
      <c r="SUG3" s="230"/>
      <c r="SUH3" s="230"/>
      <c r="SUI3" s="230"/>
      <c r="SUJ3" s="230"/>
      <c r="SUK3" s="230"/>
      <c r="SUL3" s="230"/>
      <c r="SUM3" s="230"/>
      <c r="SUN3" s="230"/>
      <c r="SUO3" s="230"/>
      <c r="SUP3" s="230"/>
      <c r="SUQ3" s="230"/>
      <c r="SUR3" s="230"/>
      <c r="SUS3" s="230"/>
      <c r="SUT3" s="230"/>
      <c r="SUU3" s="230"/>
      <c r="SUV3" s="230"/>
      <c r="SUW3" s="230"/>
      <c r="SUX3" s="230"/>
      <c r="SUY3" s="230"/>
      <c r="SUZ3" s="230"/>
      <c r="SVA3" s="230"/>
      <c r="SVB3" s="230"/>
      <c r="SVC3" s="230"/>
      <c r="SVD3" s="230"/>
      <c r="SVE3" s="230"/>
      <c r="SVF3" s="230"/>
      <c r="SVG3" s="230"/>
      <c r="SVH3" s="230"/>
      <c r="SVI3" s="230"/>
      <c r="SVJ3" s="230"/>
      <c r="SVK3" s="230"/>
      <c r="SVL3" s="230"/>
      <c r="SVM3" s="230"/>
      <c r="SVN3" s="230"/>
      <c r="SVO3" s="230"/>
      <c r="SVP3" s="230"/>
      <c r="SVQ3" s="230"/>
      <c r="SVR3" s="230"/>
      <c r="SVS3" s="230"/>
      <c r="SVT3" s="230"/>
      <c r="SVU3" s="230"/>
      <c r="SVV3" s="230"/>
      <c r="SVW3" s="230"/>
      <c r="SVX3" s="230"/>
      <c r="SVY3" s="230"/>
      <c r="SVZ3" s="230"/>
      <c r="SWA3" s="230"/>
      <c r="SWB3" s="230"/>
      <c r="SWC3" s="230"/>
      <c r="SWD3" s="230"/>
      <c r="SWE3" s="230"/>
      <c r="SWF3" s="230"/>
      <c r="SWG3" s="230"/>
      <c r="SWH3" s="230"/>
      <c r="SWI3" s="230"/>
      <c r="SWJ3" s="230"/>
      <c r="SWK3" s="230"/>
      <c r="SWL3" s="230"/>
      <c r="SWM3" s="230"/>
      <c r="SWN3" s="230"/>
      <c r="SWO3" s="230"/>
      <c r="SWP3" s="230"/>
      <c r="SWQ3" s="230"/>
      <c r="SWR3" s="230"/>
      <c r="SWS3" s="230"/>
      <c r="SWT3" s="230"/>
      <c r="SWU3" s="230"/>
      <c r="SWV3" s="230"/>
      <c r="SWW3" s="230"/>
      <c r="SWX3" s="230"/>
      <c r="SWY3" s="230"/>
      <c r="SWZ3" s="230"/>
      <c r="SXA3" s="230"/>
      <c r="SXB3" s="230"/>
      <c r="SXC3" s="230"/>
      <c r="SXD3" s="230"/>
      <c r="SXE3" s="230"/>
      <c r="SXF3" s="230"/>
      <c r="SXG3" s="230"/>
      <c r="SXH3" s="230"/>
      <c r="SXI3" s="230"/>
      <c r="SXJ3" s="230"/>
      <c r="SXK3" s="230"/>
      <c r="SXL3" s="230"/>
      <c r="SXM3" s="230"/>
      <c r="SXN3" s="230"/>
      <c r="SXO3" s="230"/>
      <c r="SXP3" s="230"/>
      <c r="SXQ3" s="230"/>
      <c r="SXR3" s="230"/>
      <c r="SXS3" s="230"/>
      <c r="SXT3" s="230"/>
      <c r="SXU3" s="230"/>
      <c r="SXV3" s="230"/>
      <c r="SXW3" s="230"/>
      <c r="SXX3" s="230"/>
      <c r="SXY3" s="230"/>
      <c r="SXZ3" s="230"/>
      <c r="SYA3" s="230"/>
      <c r="SYB3" s="230"/>
      <c r="SYC3" s="230"/>
      <c r="SYD3" s="230"/>
      <c r="SYE3" s="230"/>
      <c r="SYF3" s="230"/>
      <c r="SYG3" s="230"/>
      <c r="SYH3" s="230"/>
      <c r="SYI3" s="230"/>
      <c r="SYJ3" s="230"/>
      <c r="SYK3" s="230"/>
      <c r="SYL3" s="230"/>
      <c r="SYM3" s="230"/>
      <c r="SYN3" s="230"/>
      <c r="SYO3" s="230"/>
      <c r="SYP3" s="230"/>
      <c r="SYQ3" s="230"/>
      <c r="SYR3" s="230"/>
      <c r="SYS3" s="230"/>
      <c r="SYT3" s="230"/>
      <c r="SYU3" s="230"/>
      <c r="SYV3" s="230"/>
      <c r="SYW3" s="230"/>
      <c r="SYX3" s="230"/>
      <c r="SYY3" s="230"/>
      <c r="SYZ3" s="230"/>
      <c r="SZA3" s="230"/>
      <c r="SZB3" s="230"/>
      <c r="SZC3" s="230"/>
      <c r="SZD3" s="230"/>
      <c r="SZE3" s="230"/>
      <c r="SZF3" s="230"/>
      <c r="SZG3" s="230"/>
      <c r="SZH3" s="230"/>
      <c r="SZI3" s="230"/>
      <c r="SZJ3" s="230"/>
      <c r="SZK3" s="230"/>
      <c r="SZL3" s="230"/>
      <c r="SZM3" s="230"/>
      <c r="SZN3" s="230"/>
      <c r="SZO3" s="230"/>
      <c r="SZP3" s="230"/>
      <c r="SZQ3" s="230"/>
      <c r="SZR3" s="230"/>
      <c r="SZS3" s="230"/>
      <c r="SZT3" s="230"/>
      <c r="SZU3" s="230"/>
      <c r="SZV3" s="230"/>
      <c r="SZW3" s="230"/>
      <c r="SZX3" s="230"/>
      <c r="SZY3" s="230"/>
      <c r="SZZ3" s="230"/>
      <c r="TAA3" s="230"/>
      <c r="TAB3" s="230"/>
      <c r="TAC3" s="230"/>
      <c r="TAD3" s="230"/>
      <c r="TAE3" s="230"/>
      <c r="TAF3" s="230"/>
      <c r="TAG3" s="230"/>
      <c r="TAH3" s="230"/>
      <c r="TAI3" s="230"/>
      <c r="TAJ3" s="230"/>
      <c r="TAK3" s="230"/>
      <c r="TAL3" s="230"/>
      <c r="TAM3" s="230"/>
      <c r="TAN3" s="230"/>
      <c r="TAO3" s="230"/>
      <c r="TAP3" s="230"/>
      <c r="TAQ3" s="230"/>
      <c r="TAR3" s="230"/>
      <c r="TAS3" s="230"/>
      <c r="TAT3" s="230"/>
      <c r="TAU3" s="230"/>
      <c r="TAV3" s="230"/>
      <c r="TAW3" s="230"/>
      <c r="TAX3" s="230"/>
      <c r="TAY3" s="230"/>
      <c r="TAZ3" s="230"/>
      <c r="TBA3" s="230"/>
      <c r="TBB3" s="230"/>
      <c r="TBC3" s="230"/>
      <c r="TBD3" s="230"/>
      <c r="TBE3" s="230"/>
      <c r="TBF3" s="230"/>
      <c r="TBG3" s="230"/>
      <c r="TBH3" s="230"/>
      <c r="TBI3" s="230"/>
      <c r="TBJ3" s="230"/>
      <c r="TBK3" s="230"/>
      <c r="TBL3" s="230"/>
      <c r="TBM3" s="230"/>
      <c r="TBN3" s="230"/>
      <c r="TBO3" s="230"/>
      <c r="TBP3" s="230"/>
      <c r="TBQ3" s="230"/>
      <c r="TBR3" s="230"/>
      <c r="TBS3" s="230"/>
      <c r="TBT3" s="230"/>
      <c r="TBU3" s="230"/>
      <c r="TBV3" s="230"/>
      <c r="TBW3" s="230"/>
      <c r="TBX3" s="230"/>
      <c r="TBY3" s="230"/>
      <c r="TBZ3" s="230"/>
      <c r="TCA3" s="230"/>
      <c r="TCB3" s="230"/>
      <c r="TCC3" s="230"/>
      <c r="TCD3" s="230"/>
      <c r="TCE3" s="230"/>
      <c r="TCF3" s="230"/>
      <c r="TCG3" s="230"/>
      <c r="TCH3" s="230"/>
      <c r="TCI3" s="230"/>
      <c r="TCJ3" s="230"/>
      <c r="TCK3" s="230"/>
      <c r="TCL3" s="230"/>
      <c r="TCM3" s="230"/>
      <c r="TCN3" s="230"/>
      <c r="TCO3" s="230"/>
      <c r="TCP3" s="230"/>
      <c r="TCQ3" s="230"/>
      <c r="TCR3" s="230"/>
      <c r="TCS3" s="230"/>
      <c r="TCT3" s="230"/>
      <c r="TCU3" s="230"/>
      <c r="TCV3" s="230"/>
      <c r="TCW3" s="230"/>
      <c r="TCX3" s="230"/>
      <c r="TCY3" s="230"/>
      <c r="TCZ3" s="230"/>
      <c r="TDA3" s="230"/>
      <c r="TDB3" s="230"/>
      <c r="TDC3" s="230"/>
      <c r="TDD3" s="230"/>
      <c r="TDE3" s="230"/>
      <c r="TDF3" s="230"/>
      <c r="TDG3" s="230"/>
      <c r="TDH3" s="230"/>
      <c r="TDI3" s="230"/>
      <c r="TDJ3" s="230"/>
      <c r="TDK3" s="230"/>
      <c r="TDL3" s="230"/>
      <c r="TDM3" s="230"/>
      <c r="TDN3" s="230"/>
      <c r="TDO3" s="230"/>
      <c r="TDP3" s="230"/>
      <c r="TDQ3" s="230"/>
      <c r="TDR3" s="230"/>
      <c r="TDS3" s="230"/>
      <c r="TDT3" s="230"/>
      <c r="TDU3" s="230"/>
      <c r="TDV3" s="230"/>
      <c r="TDW3" s="230"/>
      <c r="TDX3" s="230"/>
      <c r="TDY3" s="230"/>
      <c r="TDZ3" s="230"/>
      <c r="TEA3" s="230"/>
      <c r="TEB3" s="230"/>
      <c r="TEC3" s="230"/>
      <c r="TED3" s="230"/>
      <c r="TEE3" s="230"/>
      <c r="TEF3" s="230"/>
      <c r="TEG3" s="230"/>
      <c r="TEH3" s="230"/>
      <c r="TEI3" s="230"/>
      <c r="TEJ3" s="230"/>
      <c r="TEK3" s="230"/>
      <c r="TEL3" s="230"/>
      <c r="TEM3" s="230"/>
      <c r="TEN3" s="230"/>
      <c r="TEO3" s="230"/>
      <c r="TEP3" s="230"/>
      <c r="TEQ3" s="230"/>
      <c r="TER3" s="230"/>
      <c r="TES3" s="230"/>
      <c r="TET3" s="230"/>
      <c r="TEU3" s="230"/>
      <c r="TEV3" s="230"/>
      <c r="TEW3" s="230"/>
      <c r="TEX3" s="230"/>
      <c r="TEY3" s="230"/>
      <c r="TEZ3" s="230"/>
      <c r="TFA3" s="230"/>
      <c r="TFB3" s="230"/>
      <c r="TFC3" s="230"/>
      <c r="TFD3" s="230"/>
      <c r="TFE3" s="230"/>
      <c r="TFF3" s="230"/>
      <c r="TFG3" s="230"/>
      <c r="TFH3" s="230"/>
      <c r="TFI3" s="230"/>
      <c r="TFJ3" s="230"/>
      <c r="TFK3" s="230"/>
      <c r="TFL3" s="230"/>
      <c r="TFM3" s="230"/>
      <c r="TFN3" s="230"/>
      <c r="TFO3" s="230"/>
      <c r="TFP3" s="230"/>
      <c r="TFQ3" s="230"/>
      <c r="TFR3" s="230"/>
      <c r="TFS3" s="230"/>
      <c r="TFT3" s="230"/>
      <c r="TFU3" s="230"/>
      <c r="TFV3" s="230"/>
      <c r="TFW3" s="230"/>
      <c r="TFX3" s="230"/>
      <c r="TFY3" s="230"/>
      <c r="TFZ3" s="230"/>
      <c r="TGA3" s="230"/>
      <c r="TGB3" s="230"/>
      <c r="TGC3" s="230"/>
      <c r="TGD3" s="230"/>
      <c r="TGE3" s="230"/>
      <c r="TGF3" s="230"/>
      <c r="TGG3" s="230"/>
      <c r="TGH3" s="230"/>
      <c r="TGI3" s="230"/>
      <c r="TGJ3" s="230"/>
      <c r="TGK3" s="230"/>
      <c r="TGL3" s="230"/>
      <c r="TGM3" s="230"/>
      <c r="TGN3" s="230"/>
      <c r="TGO3" s="230"/>
      <c r="TGP3" s="230"/>
      <c r="TGQ3" s="230"/>
      <c r="TGR3" s="230"/>
      <c r="TGS3" s="230"/>
      <c r="TGT3" s="230"/>
      <c r="TGU3" s="230"/>
      <c r="TGV3" s="230"/>
      <c r="TGW3" s="230"/>
      <c r="TGX3" s="230"/>
      <c r="TGY3" s="230"/>
      <c r="TGZ3" s="230"/>
      <c r="THA3" s="230"/>
      <c r="THB3" s="230"/>
      <c r="THC3" s="230"/>
      <c r="THD3" s="230"/>
      <c r="THE3" s="230"/>
      <c r="THF3" s="230"/>
      <c r="THG3" s="230"/>
      <c r="THH3" s="230"/>
      <c r="THI3" s="230"/>
      <c r="THJ3" s="230"/>
      <c r="THK3" s="230"/>
      <c r="THL3" s="230"/>
      <c r="THM3" s="230"/>
      <c r="THN3" s="230"/>
      <c r="THO3" s="230"/>
      <c r="THP3" s="230"/>
      <c r="THQ3" s="230"/>
      <c r="THR3" s="230"/>
      <c r="THS3" s="230"/>
      <c r="THT3" s="230"/>
      <c r="THU3" s="230"/>
      <c r="THV3" s="230"/>
      <c r="THW3" s="230"/>
      <c r="THX3" s="230"/>
      <c r="THY3" s="230"/>
      <c r="THZ3" s="230"/>
      <c r="TIA3" s="230"/>
      <c r="TIB3" s="230"/>
      <c r="TIC3" s="230"/>
      <c r="TID3" s="230"/>
      <c r="TIE3" s="230"/>
      <c r="TIF3" s="230"/>
      <c r="TIG3" s="230"/>
      <c r="TIH3" s="230"/>
      <c r="TII3" s="230"/>
      <c r="TIJ3" s="230"/>
      <c r="TIK3" s="230"/>
      <c r="TIL3" s="230"/>
      <c r="TIM3" s="230"/>
      <c r="TIN3" s="230"/>
      <c r="TIO3" s="230"/>
      <c r="TIP3" s="230"/>
      <c r="TIQ3" s="230"/>
      <c r="TIR3" s="230"/>
      <c r="TIS3" s="230"/>
      <c r="TIT3" s="230"/>
      <c r="TIU3" s="230"/>
      <c r="TIV3" s="230"/>
      <c r="TIW3" s="230"/>
      <c r="TIX3" s="230"/>
      <c r="TIY3" s="230"/>
      <c r="TIZ3" s="230"/>
      <c r="TJA3" s="230"/>
      <c r="TJB3" s="230"/>
      <c r="TJC3" s="230"/>
      <c r="TJD3" s="230"/>
      <c r="TJE3" s="230"/>
      <c r="TJF3" s="230"/>
      <c r="TJG3" s="230"/>
      <c r="TJH3" s="230"/>
      <c r="TJI3" s="230"/>
      <c r="TJJ3" s="230"/>
      <c r="TJK3" s="230"/>
      <c r="TJL3" s="230"/>
      <c r="TJM3" s="230"/>
      <c r="TJN3" s="230"/>
      <c r="TJO3" s="230"/>
      <c r="TJP3" s="230"/>
      <c r="TJQ3" s="230"/>
      <c r="TJR3" s="230"/>
      <c r="TJS3" s="230"/>
      <c r="TJT3" s="230"/>
      <c r="TJU3" s="230"/>
      <c r="TJV3" s="230"/>
      <c r="TJW3" s="230"/>
      <c r="TJX3" s="230"/>
      <c r="TJY3" s="230"/>
      <c r="TJZ3" s="230"/>
      <c r="TKA3" s="230"/>
      <c r="TKB3" s="230"/>
      <c r="TKC3" s="230"/>
      <c r="TKD3" s="230"/>
      <c r="TKE3" s="230"/>
      <c r="TKF3" s="230"/>
      <c r="TKG3" s="230"/>
      <c r="TKH3" s="230"/>
      <c r="TKI3" s="230"/>
      <c r="TKJ3" s="230"/>
      <c r="TKK3" s="230"/>
      <c r="TKL3" s="230"/>
      <c r="TKM3" s="230"/>
      <c r="TKN3" s="230"/>
      <c r="TKO3" s="230"/>
      <c r="TKP3" s="230"/>
      <c r="TKQ3" s="230"/>
      <c r="TKR3" s="230"/>
      <c r="TKS3" s="230"/>
      <c r="TKT3" s="230"/>
      <c r="TKU3" s="230"/>
      <c r="TKV3" s="230"/>
      <c r="TKW3" s="230"/>
      <c r="TKX3" s="230"/>
      <c r="TKY3" s="230"/>
      <c r="TKZ3" s="230"/>
      <c r="TLA3" s="230"/>
      <c r="TLB3" s="230"/>
      <c r="TLC3" s="230"/>
      <c r="TLD3" s="230"/>
      <c r="TLE3" s="230"/>
      <c r="TLF3" s="230"/>
      <c r="TLG3" s="230"/>
      <c r="TLH3" s="230"/>
      <c r="TLI3" s="230"/>
      <c r="TLJ3" s="230"/>
      <c r="TLK3" s="230"/>
      <c r="TLL3" s="230"/>
      <c r="TLM3" s="230"/>
      <c r="TLN3" s="230"/>
      <c r="TLO3" s="230"/>
      <c r="TLP3" s="230"/>
      <c r="TLQ3" s="230"/>
      <c r="TLR3" s="230"/>
      <c r="TLS3" s="230"/>
      <c r="TLT3" s="230"/>
      <c r="TLU3" s="230"/>
      <c r="TLV3" s="230"/>
      <c r="TLW3" s="230"/>
      <c r="TLX3" s="230"/>
      <c r="TLY3" s="230"/>
      <c r="TLZ3" s="230"/>
      <c r="TMA3" s="230"/>
      <c r="TMB3" s="230"/>
      <c r="TMC3" s="230"/>
      <c r="TMD3" s="230"/>
      <c r="TME3" s="230"/>
      <c r="TMF3" s="230"/>
      <c r="TMG3" s="230"/>
      <c r="TMH3" s="230"/>
      <c r="TMI3" s="230"/>
      <c r="TMJ3" s="230"/>
      <c r="TMK3" s="230"/>
      <c r="TML3" s="230"/>
      <c r="TMM3" s="230"/>
      <c r="TMN3" s="230"/>
      <c r="TMO3" s="230"/>
      <c r="TMP3" s="230"/>
      <c r="TMQ3" s="230"/>
      <c r="TMR3" s="230"/>
      <c r="TMS3" s="230"/>
      <c r="TMT3" s="230"/>
      <c r="TMU3" s="230"/>
      <c r="TMV3" s="230"/>
      <c r="TMW3" s="230"/>
      <c r="TMX3" s="230"/>
      <c r="TMY3" s="230"/>
      <c r="TMZ3" s="230"/>
      <c r="TNA3" s="230"/>
      <c r="TNB3" s="230"/>
      <c r="TNC3" s="230"/>
      <c r="TND3" s="230"/>
      <c r="TNE3" s="230"/>
      <c r="TNF3" s="230"/>
      <c r="TNG3" s="230"/>
      <c r="TNH3" s="230"/>
      <c r="TNI3" s="230"/>
      <c r="TNJ3" s="230"/>
      <c r="TNK3" s="230"/>
      <c r="TNL3" s="230"/>
      <c r="TNM3" s="230"/>
      <c r="TNN3" s="230"/>
      <c r="TNO3" s="230"/>
      <c r="TNP3" s="230"/>
      <c r="TNQ3" s="230"/>
      <c r="TNR3" s="230"/>
      <c r="TNS3" s="230"/>
      <c r="TNT3" s="230"/>
      <c r="TNU3" s="230"/>
      <c r="TNV3" s="230"/>
      <c r="TNW3" s="230"/>
      <c r="TNX3" s="230"/>
      <c r="TNY3" s="230"/>
      <c r="TNZ3" s="230"/>
      <c r="TOA3" s="230"/>
      <c r="TOB3" s="230"/>
      <c r="TOC3" s="230"/>
      <c r="TOD3" s="230"/>
      <c r="TOE3" s="230"/>
      <c r="TOF3" s="230"/>
      <c r="TOG3" s="230"/>
      <c r="TOH3" s="230"/>
      <c r="TOI3" s="230"/>
      <c r="TOJ3" s="230"/>
      <c r="TOK3" s="230"/>
      <c r="TOL3" s="230"/>
      <c r="TOM3" s="230"/>
      <c r="TON3" s="230"/>
      <c r="TOO3" s="230"/>
      <c r="TOP3" s="230"/>
      <c r="TOQ3" s="230"/>
      <c r="TOR3" s="230"/>
      <c r="TOS3" s="230"/>
      <c r="TOT3" s="230"/>
      <c r="TOU3" s="230"/>
      <c r="TOV3" s="230"/>
      <c r="TOW3" s="230"/>
      <c r="TOX3" s="230"/>
      <c r="TOY3" s="230"/>
      <c r="TOZ3" s="230"/>
      <c r="TPA3" s="230"/>
      <c r="TPB3" s="230"/>
      <c r="TPC3" s="230"/>
      <c r="TPD3" s="230"/>
      <c r="TPE3" s="230"/>
      <c r="TPF3" s="230"/>
      <c r="TPG3" s="230"/>
      <c r="TPH3" s="230"/>
      <c r="TPI3" s="230"/>
      <c r="TPJ3" s="230"/>
      <c r="TPK3" s="230"/>
      <c r="TPL3" s="230"/>
      <c r="TPM3" s="230"/>
      <c r="TPN3" s="230"/>
      <c r="TPO3" s="230"/>
      <c r="TPP3" s="230"/>
      <c r="TPQ3" s="230"/>
      <c r="TPR3" s="230"/>
      <c r="TPS3" s="230"/>
      <c r="TPT3" s="230"/>
      <c r="TPU3" s="230"/>
      <c r="TPV3" s="230"/>
      <c r="TPW3" s="230"/>
      <c r="TPX3" s="230"/>
      <c r="TPY3" s="230"/>
      <c r="TPZ3" s="230"/>
      <c r="TQA3" s="230"/>
      <c r="TQB3" s="230"/>
      <c r="TQC3" s="230"/>
      <c r="TQD3" s="230"/>
      <c r="TQE3" s="230"/>
      <c r="TQF3" s="230"/>
      <c r="TQG3" s="230"/>
      <c r="TQH3" s="230"/>
      <c r="TQI3" s="230"/>
      <c r="TQJ3" s="230"/>
      <c r="TQK3" s="230"/>
      <c r="TQL3" s="230"/>
      <c r="TQM3" s="230"/>
      <c r="TQN3" s="230"/>
      <c r="TQO3" s="230"/>
      <c r="TQP3" s="230"/>
      <c r="TQQ3" s="230"/>
      <c r="TQR3" s="230"/>
      <c r="TQS3" s="230"/>
      <c r="TQT3" s="230"/>
      <c r="TQU3" s="230"/>
      <c r="TQV3" s="230"/>
      <c r="TQW3" s="230"/>
      <c r="TQX3" s="230"/>
      <c r="TQY3" s="230"/>
      <c r="TQZ3" s="230"/>
      <c r="TRA3" s="230"/>
      <c r="TRB3" s="230"/>
      <c r="TRC3" s="230"/>
      <c r="TRD3" s="230"/>
      <c r="TRE3" s="230"/>
      <c r="TRF3" s="230"/>
      <c r="TRG3" s="230"/>
      <c r="TRH3" s="230"/>
      <c r="TRI3" s="230"/>
      <c r="TRJ3" s="230"/>
      <c r="TRK3" s="230"/>
      <c r="TRL3" s="230"/>
      <c r="TRM3" s="230"/>
      <c r="TRN3" s="230"/>
      <c r="TRO3" s="230"/>
      <c r="TRP3" s="230"/>
      <c r="TRQ3" s="230"/>
      <c r="TRR3" s="230"/>
      <c r="TRS3" s="230"/>
      <c r="TRT3" s="230"/>
      <c r="TRU3" s="230"/>
      <c r="TRV3" s="230"/>
      <c r="TRW3" s="230"/>
      <c r="TRX3" s="230"/>
      <c r="TRY3" s="230"/>
      <c r="TRZ3" s="230"/>
      <c r="TSA3" s="230"/>
      <c r="TSB3" s="230"/>
      <c r="TSC3" s="230"/>
      <c r="TSD3" s="230"/>
      <c r="TSE3" s="230"/>
      <c r="TSF3" s="230"/>
      <c r="TSG3" s="230"/>
      <c r="TSH3" s="230"/>
      <c r="TSI3" s="230"/>
      <c r="TSJ3" s="230"/>
      <c r="TSK3" s="230"/>
      <c r="TSL3" s="230"/>
      <c r="TSM3" s="230"/>
      <c r="TSN3" s="230"/>
      <c r="TSO3" s="230"/>
      <c r="TSP3" s="230"/>
      <c r="TSQ3" s="230"/>
      <c r="TSR3" s="230"/>
      <c r="TSS3" s="230"/>
      <c r="TST3" s="230"/>
      <c r="TSU3" s="230"/>
      <c r="TSV3" s="230"/>
      <c r="TSW3" s="230"/>
      <c r="TSX3" s="230"/>
      <c r="TSY3" s="230"/>
      <c r="TSZ3" s="230"/>
      <c r="TTA3" s="230"/>
      <c r="TTB3" s="230"/>
      <c r="TTC3" s="230"/>
      <c r="TTD3" s="230"/>
      <c r="TTE3" s="230"/>
      <c r="TTF3" s="230"/>
      <c r="TTG3" s="230"/>
      <c r="TTH3" s="230"/>
      <c r="TTI3" s="230"/>
      <c r="TTJ3" s="230"/>
      <c r="TTK3" s="230"/>
      <c r="TTL3" s="230"/>
      <c r="TTM3" s="230"/>
      <c r="TTN3" s="230"/>
      <c r="TTO3" s="230"/>
      <c r="TTP3" s="230"/>
      <c r="TTQ3" s="230"/>
      <c r="TTR3" s="230"/>
      <c r="TTS3" s="230"/>
      <c r="TTT3" s="230"/>
      <c r="TTU3" s="230"/>
      <c r="TTV3" s="230"/>
      <c r="TTW3" s="230"/>
      <c r="TTX3" s="230"/>
      <c r="TTY3" s="230"/>
      <c r="TTZ3" s="230"/>
      <c r="TUA3" s="230"/>
      <c r="TUB3" s="230"/>
      <c r="TUC3" s="230"/>
      <c r="TUD3" s="230"/>
      <c r="TUE3" s="230"/>
      <c r="TUF3" s="230"/>
      <c r="TUG3" s="230"/>
      <c r="TUH3" s="230"/>
      <c r="TUI3" s="230"/>
      <c r="TUJ3" s="230"/>
      <c r="TUK3" s="230"/>
      <c r="TUL3" s="230"/>
      <c r="TUM3" s="230"/>
      <c r="TUN3" s="230"/>
      <c r="TUO3" s="230"/>
      <c r="TUP3" s="230"/>
      <c r="TUQ3" s="230"/>
      <c r="TUR3" s="230"/>
      <c r="TUS3" s="230"/>
      <c r="TUT3" s="230"/>
      <c r="TUU3" s="230"/>
      <c r="TUV3" s="230"/>
      <c r="TUW3" s="230"/>
      <c r="TUX3" s="230"/>
      <c r="TUY3" s="230"/>
      <c r="TUZ3" s="230"/>
      <c r="TVA3" s="230"/>
      <c r="TVB3" s="230"/>
      <c r="TVC3" s="230"/>
      <c r="TVD3" s="230"/>
      <c r="TVE3" s="230"/>
      <c r="TVF3" s="230"/>
      <c r="TVG3" s="230"/>
      <c r="TVH3" s="230"/>
      <c r="TVI3" s="230"/>
      <c r="TVJ3" s="230"/>
      <c r="TVK3" s="230"/>
      <c r="TVL3" s="230"/>
      <c r="TVM3" s="230"/>
      <c r="TVN3" s="230"/>
      <c r="TVO3" s="230"/>
      <c r="TVP3" s="230"/>
      <c r="TVQ3" s="230"/>
      <c r="TVR3" s="230"/>
      <c r="TVS3" s="230"/>
      <c r="TVT3" s="230"/>
      <c r="TVU3" s="230"/>
      <c r="TVV3" s="230"/>
      <c r="TVW3" s="230"/>
      <c r="TVX3" s="230"/>
      <c r="TVY3" s="230"/>
      <c r="TVZ3" s="230"/>
      <c r="TWA3" s="230"/>
      <c r="TWB3" s="230"/>
      <c r="TWC3" s="230"/>
      <c r="TWD3" s="230"/>
      <c r="TWE3" s="230"/>
      <c r="TWF3" s="230"/>
      <c r="TWG3" s="230"/>
      <c r="TWH3" s="230"/>
      <c r="TWI3" s="230"/>
      <c r="TWJ3" s="230"/>
      <c r="TWK3" s="230"/>
      <c r="TWL3" s="230"/>
      <c r="TWM3" s="230"/>
      <c r="TWN3" s="230"/>
      <c r="TWO3" s="230"/>
      <c r="TWP3" s="230"/>
      <c r="TWQ3" s="230"/>
      <c r="TWR3" s="230"/>
      <c r="TWS3" s="230"/>
      <c r="TWT3" s="230"/>
      <c r="TWU3" s="230"/>
      <c r="TWV3" s="230"/>
      <c r="TWW3" s="230"/>
      <c r="TWX3" s="230"/>
      <c r="TWY3" s="230"/>
      <c r="TWZ3" s="230"/>
      <c r="TXA3" s="230"/>
      <c r="TXB3" s="230"/>
      <c r="TXC3" s="230"/>
      <c r="TXD3" s="230"/>
      <c r="TXE3" s="230"/>
      <c r="TXF3" s="230"/>
      <c r="TXG3" s="230"/>
      <c r="TXH3" s="230"/>
      <c r="TXI3" s="230"/>
      <c r="TXJ3" s="230"/>
      <c r="TXK3" s="230"/>
      <c r="TXL3" s="230"/>
      <c r="TXM3" s="230"/>
      <c r="TXN3" s="230"/>
      <c r="TXO3" s="230"/>
      <c r="TXP3" s="230"/>
      <c r="TXQ3" s="230"/>
      <c r="TXR3" s="230"/>
      <c r="TXS3" s="230"/>
      <c r="TXT3" s="230"/>
      <c r="TXU3" s="230"/>
      <c r="TXV3" s="230"/>
      <c r="TXW3" s="230"/>
      <c r="TXX3" s="230"/>
      <c r="TXY3" s="230"/>
      <c r="TXZ3" s="230"/>
      <c r="TYA3" s="230"/>
      <c r="TYB3" s="230"/>
      <c r="TYC3" s="230"/>
      <c r="TYD3" s="230"/>
      <c r="TYE3" s="230"/>
      <c r="TYF3" s="230"/>
      <c r="TYG3" s="230"/>
      <c r="TYH3" s="230"/>
      <c r="TYI3" s="230"/>
      <c r="TYJ3" s="230"/>
      <c r="TYK3" s="230"/>
      <c r="TYL3" s="230"/>
      <c r="TYM3" s="230"/>
      <c r="TYN3" s="230"/>
      <c r="TYO3" s="230"/>
      <c r="TYP3" s="230"/>
      <c r="TYQ3" s="230"/>
      <c r="TYR3" s="230"/>
      <c r="TYS3" s="230"/>
      <c r="TYT3" s="230"/>
      <c r="TYU3" s="230"/>
      <c r="TYV3" s="230"/>
      <c r="TYW3" s="230"/>
      <c r="TYX3" s="230"/>
      <c r="TYY3" s="230"/>
      <c r="TYZ3" s="230"/>
      <c r="TZA3" s="230"/>
      <c r="TZB3" s="230"/>
      <c r="TZC3" s="230"/>
      <c r="TZD3" s="230"/>
      <c r="TZE3" s="230"/>
      <c r="TZF3" s="230"/>
      <c r="TZG3" s="230"/>
      <c r="TZH3" s="230"/>
      <c r="TZI3" s="230"/>
      <c r="TZJ3" s="230"/>
      <c r="TZK3" s="230"/>
      <c r="TZL3" s="230"/>
      <c r="TZM3" s="230"/>
      <c r="TZN3" s="230"/>
      <c r="TZO3" s="230"/>
      <c r="TZP3" s="230"/>
      <c r="TZQ3" s="230"/>
      <c r="TZR3" s="230"/>
      <c r="TZS3" s="230"/>
      <c r="TZT3" s="230"/>
      <c r="TZU3" s="230"/>
      <c r="TZV3" s="230"/>
      <c r="TZW3" s="230"/>
      <c r="TZX3" s="230"/>
      <c r="TZY3" s="230"/>
      <c r="TZZ3" s="230"/>
      <c r="UAA3" s="230"/>
      <c r="UAB3" s="230"/>
      <c r="UAC3" s="230"/>
      <c r="UAD3" s="230"/>
      <c r="UAE3" s="230"/>
      <c r="UAF3" s="230"/>
      <c r="UAG3" s="230"/>
      <c r="UAH3" s="230"/>
      <c r="UAI3" s="230"/>
      <c r="UAJ3" s="230"/>
      <c r="UAK3" s="230"/>
      <c r="UAL3" s="230"/>
      <c r="UAM3" s="230"/>
      <c r="UAN3" s="230"/>
      <c r="UAO3" s="230"/>
      <c r="UAP3" s="230"/>
      <c r="UAQ3" s="230"/>
      <c r="UAR3" s="230"/>
      <c r="UAS3" s="230"/>
      <c r="UAT3" s="230"/>
      <c r="UAU3" s="230"/>
      <c r="UAV3" s="230"/>
      <c r="UAW3" s="230"/>
      <c r="UAX3" s="230"/>
      <c r="UAY3" s="230"/>
      <c r="UAZ3" s="230"/>
      <c r="UBA3" s="230"/>
      <c r="UBB3" s="230"/>
      <c r="UBC3" s="230"/>
      <c r="UBD3" s="230"/>
      <c r="UBE3" s="230"/>
      <c r="UBF3" s="230"/>
      <c r="UBG3" s="230"/>
      <c r="UBH3" s="230"/>
      <c r="UBI3" s="230"/>
      <c r="UBJ3" s="230"/>
      <c r="UBK3" s="230"/>
      <c r="UBL3" s="230"/>
      <c r="UBM3" s="230"/>
      <c r="UBN3" s="230"/>
      <c r="UBO3" s="230"/>
      <c r="UBP3" s="230"/>
      <c r="UBQ3" s="230"/>
      <c r="UBR3" s="230"/>
      <c r="UBS3" s="230"/>
      <c r="UBT3" s="230"/>
      <c r="UBU3" s="230"/>
      <c r="UBV3" s="230"/>
      <c r="UBW3" s="230"/>
      <c r="UBX3" s="230"/>
      <c r="UBY3" s="230"/>
      <c r="UBZ3" s="230"/>
      <c r="UCA3" s="230"/>
      <c r="UCB3" s="230"/>
      <c r="UCC3" s="230"/>
      <c r="UCD3" s="230"/>
      <c r="UCE3" s="230"/>
      <c r="UCF3" s="230"/>
      <c r="UCG3" s="230"/>
      <c r="UCH3" s="230"/>
      <c r="UCI3" s="230"/>
      <c r="UCJ3" s="230"/>
      <c r="UCK3" s="230"/>
      <c r="UCL3" s="230"/>
      <c r="UCM3" s="230"/>
      <c r="UCN3" s="230"/>
      <c r="UCO3" s="230"/>
      <c r="UCP3" s="230"/>
      <c r="UCQ3" s="230"/>
      <c r="UCR3" s="230"/>
      <c r="UCS3" s="230"/>
      <c r="UCT3" s="230"/>
      <c r="UCU3" s="230"/>
      <c r="UCV3" s="230"/>
      <c r="UCW3" s="230"/>
      <c r="UCX3" s="230"/>
      <c r="UCY3" s="230"/>
      <c r="UCZ3" s="230"/>
      <c r="UDA3" s="230"/>
      <c r="UDB3" s="230"/>
      <c r="UDC3" s="230"/>
      <c r="UDD3" s="230"/>
      <c r="UDE3" s="230"/>
      <c r="UDF3" s="230"/>
      <c r="UDG3" s="230"/>
      <c r="UDH3" s="230"/>
      <c r="UDI3" s="230"/>
      <c r="UDJ3" s="230"/>
      <c r="UDK3" s="230"/>
      <c r="UDL3" s="230"/>
      <c r="UDM3" s="230"/>
      <c r="UDN3" s="230"/>
      <c r="UDO3" s="230"/>
      <c r="UDP3" s="230"/>
      <c r="UDQ3" s="230"/>
      <c r="UDR3" s="230"/>
      <c r="UDS3" s="230"/>
      <c r="UDT3" s="230"/>
      <c r="UDU3" s="230"/>
      <c r="UDV3" s="230"/>
      <c r="UDW3" s="230"/>
      <c r="UDX3" s="230"/>
      <c r="UDY3" s="230"/>
      <c r="UDZ3" s="230"/>
      <c r="UEA3" s="230"/>
      <c r="UEB3" s="230"/>
      <c r="UEC3" s="230"/>
      <c r="UED3" s="230"/>
      <c r="UEE3" s="230"/>
      <c r="UEF3" s="230"/>
      <c r="UEG3" s="230"/>
      <c r="UEH3" s="230"/>
      <c r="UEI3" s="230"/>
      <c r="UEJ3" s="230"/>
      <c r="UEK3" s="230"/>
      <c r="UEL3" s="230"/>
      <c r="UEM3" s="230"/>
      <c r="UEN3" s="230"/>
      <c r="UEO3" s="230"/>
      <c r="UEP3" s="230"/>
      <c r="UEQ3" s="230"/>
      <c r="UER3" s="230"/>
      <c r="UES3" s="230"/>
      <c r="UET3" s="230"/>
      <c r="UEU3" s="230"/>
      <c r="UEV3" s="230"/>
      <c r="UEW3" s="230"/>
      <c r="UEX3" s="230"/>
      <c r="UEY3" s="230"/>
      <c r="UEZ3" s="230"/>
      <c r="UFA3" s="230"/>
      <c r="UFB3" s="230"/>
      <c r="UFC3" s="230"/>
      <c r="UFD3" s="230"/>
      <c r="UFE3" s="230"/>
      <c r="UFF3" s="230"/>
      <c r="UFG3" s="230"/>
      <c r="UFH3" s="230"/>
      <c r="UFI3" s="230"/>
      <c r="UFJ3" s="230"/>
      <c r="UFK3" s="230"/>
      <c r="UFL3" s="230"/>
      <c r="UFM3" s="230"/>
      <c r="UFN3" s="230"/>
      <c r="UFO3" s="230"/>
      <c r="UFP3" s="230"/>
      <c r="UFQ3" s="230"/>
      <c r="UFR3" s="230"/>
      <c r="UFS3" s="230"/>
      <c r="UFT3" s="230"/>
      <c r="UFU3" s="230"/>
      <c r="UFV3" s="230"/>
      <c r="UFW3" s="230"/>
      <c r="UFX3" s="230"/>
      <c r="UFY3" s="230"/>
      <c r="UFZ3" s="230"/>
      <c r="UGA3" s="230"/>
      <c r="UGB3" s="230"/>
      <c r="UGC3" s="230"/>
      <c r="UGD3" s="230"/>
      <c r="UGE3" s="230"/>
      <c r="UGF3" s="230"/>
      <c r="UGG3" s="230"/>
      <c r="UGH3" s="230"/>
      <c r="UGI3" s="230"/>
      <c r="UGJ3" s="230"/>
      <c r="UGK3" s="230"/>
      <c r="UGL3" s="230"/>
      <c r="UGM3" s="230"/>
      <c r="UGN3" s="230"/>
      <c r="UGO3" s="230"/>
      <c r="UGP3" s="230"/>
      <c r="UGQ3" s="230"/>
      <c r="UGR3" s="230"/>
      <c r="UGS3" s="230"/>
      <c r="UGT3" s="230"/>
      <c r="UGU3" s="230"/>
      <c r="UGV3" s="230"/>
      <c r="UGW3" s="230"/>
      <c r="UGX3" s="230"/>
      <c r="UGY3" s="230"/>
      <c r="UGZ3" s="230"/>
      <c r="UHA3" s="230"/>
      <c r="UHB3" s="230"/>
      <c r="UHC3" s="230"/>
      <c r="UHD3" s="230"/>
      <c r="UHE3" s="230"/>
      <c r="UHF3" s="230"/>
      <c r="UHG3" s="230"/>
      <c r="UHH3" s="230"/>
      <c r="UHI3" s="230"/>
      <c r="UHJ3" s="230"/>
      <c r="UHK3" s="230"/>
      <c r="UHL3" s="230"/>
      <c r="UHM3" s="230"/>
      <c r="UHN3" s="230"/>
      <c r="UHO3" s="230"/>
      <c r="UHP3" s="230"/>
      <c r="UHQ3" s="230"/>
      <c r="UHR3" s="230"/>
      <c r="UHS3" s="230"/>
      <c r="UHT3" s="230"/>
      <c r="UHU3" s="230"/>
      <c r="UHV3" s="230"/>
      <c r="UHW3" s="230"/>
      <c r="UHX3" s="230"/>
      <c r="UHY3" s="230"/>
      <c r="UHZ3" s="230"/>
      <c r="UIA3" s="230"/>
      <c r="UIB3" s="230"/>
      <c r="UIC3" s="230"/>
      <c r="UID3" s="230"/>
      <c r="UIE3" s="230"/>
      <c r="UIF3" s="230"/>
      <c r="UIG3" s="230"/>
      <c r="UIH3" s="230"/>
      <c r="UII3" s="230"/>
      <c r="UIJ3" s="230"/>
      <c r="UIK3" s="230"/>
      <c r="UIL3" s="230"/>
      <c r="UIM3" s="230"/>
      <c r="UIN3" s="230"/>
      <c r="UIO3" s="230"/>
      <c r="UIP3" s="230"/>
      <c r="UIQ3" s="230"/>
      <c r="UIR3" s="230"/>
      <c r="UIS3" s="230"/>
      <c r="UIT3" s="230"/>
      <c r="UIU3" s="230"/>
      <c r="UIV3" s="230"/>
      <c r="UIW3" s="230"/>
      <c r="UIX3" s="230"/>
      <c r="UIY3" s="230"/>
      <c r="UIZ3" s="230"/>
      <c r="UJA3" s="230"/>
      <c r="UJB3" s="230"/>
      <c r="UJC3" s="230"/>
      <c r="UJD3" s="230"/>
      <c r="UJE3" s="230"/>
      <c r="UJF3" s="230"/>
      <c r="UJG3" s="230"/>
      <c r="UJH3" s="230"/>
      <c r="UJI3" s="230"/>
      <c r="UJJ3" s="230"/>
      <c r="UJK3" s="230"/>
      <c r="UJL3" s="230"/>
      <c r="UJM3" s="230"/>
      <c r="UJN3" s="230"/>
      <c r="UJO3" s="230"/>
      <c r="UJP3" s="230"/>
      <c r="UJQ3" s="230"/>
      <c r="UJR3" s="230"/>
      <c r="UJS3" s="230"/>
      <c r="UJT3" s="230"/>
      <c r="UJU3" s="230"/>
      <c r="UJV3" s="230"/>
      <c r="UJW3" s="230"/>
      <c r="UJX3" s="230"/>
      <c r="UJY3" s="230"/>
      <c r="UJZ3" s="230"/>
      <c r="UKA3" s="230"/>
      <c r="UKB3" s="230"/>
      <c r="UKC3" s="230"/>
      <c r="UKD3" s="230"/>
      <c r="UKE3" s="230"/>
      <c r="UKF3" s="230"/>
      <c r="UKG3" s="230"/>
      <c r="UKH3" s="230"/>
      <c r="UKI3" s="230"/>
      <c r="UKJ3" s="230"/>
      <c r="UKK3" s="230"/>
      <c r="UKL3" s="230"/>
      <c r="UKM3" s="230"/>
      <c r="UKN3" s="230"/>
      <c r="UKO3" s="230"/>
      <c r="UKP3" s="230"/>
      <c r="UKQ3" s="230"/>
      <c r="UKR3" s="230"/>
      <c r="UKS3" s="230"/>
      <c r="UKT3" s="230"/>
      <c r="UKU3" s="230"/>
      <c r="UKV3" s="230"/>
      <c r="UKW3" s="230"/>
      <c r="UKX3" s="230"/>
      <c r="UKY3" s="230"/>
      <c r="UKZ3" s="230"/>
      <c r="ULA3" s="230"/>
      <c r="ULB3" s="230"/>
      <c r="ULC3" s="230"/>
      <c r="ULD3" s="230"/>
      <c r="ULE3" s="230"/>
      <c r="ULF3" s="230"/>
      <c r="ULG3" s="230"/>
      <c r="ULH3" s="230"/>
      <c r="ULI3" s="230"/>
      <c r="ULJ3" s="230"/>
      <c r="ULK3" s="230"/>
      <c r="ULL3" s="230"/>
      <c r="ULM3" s="230"/>
      <c r="ULN3" s="230"/>
      <c r="ULO3" s="230"/>
      <c r="ULP3" s="230"/>
      <c r="ULQ3" s="230"/>
      <c r="ULR3" s="230"/>
      <c r="ULS3" s="230"/>
      <c r="ULT3" s="230"/>
      <c r="ULU3" s="230"/>
      <c r="ULV3" s="230"/>
      <c r="ULW3" s="230"/>
      <c r="ULX3" s="230"/>
      <c r="ULY3" s="230"/>
      <c r="ULZ3" s="230"/>
      <c r="UMA3" s="230"/>
      <c r="UMB3" s="230"/>
      <c r="UMC3" s="230"/>
      <c r="UMD3" s="230"/>
      <c r="UME3" s="230"/>
      <c r="UMF3" s="230"/>
      <c r="UMG3" s="230"/>
      <c r="UMH3" s="230"/>
      <c r="UMI3" s="230"/>
      <c r="UMJ3" s="230"/>
      <c r="UMK3" s="230"/>
      <c r="UML3" s="230"/>
      <c r="UMM3" s="230"/>
      <c r="UMN3" s="230"/>
      <c r="UMO3" s="230"/>
      <c r="UMP3" s="230"/>
      <c r="UMQ3" s="230"/>
      <c r="UMR3" s="230"/>
      <c r="UMS3" s="230"/>
      <c r="UMT3" s="230"/>
      <c r="UMU3" s="230"/>
      <c r="UMV3" s="230"/>
      <c r="UMW3" s="230"/>
      <c r="UMX3" s="230"/>
      <c r="UMY3" s="230"/>
      <c r="UMZ3" s="230"/>
      <c r="UNA3" s="230"/>
      <c r="UNB3" s="230"/>
      <c r="UNC3" s="230"/>
      <c r="UND3" s="230"/>
      <c r="UNE3" s="230"/>
      <c r="UNF3" s="230"/>
      <c r="UNG3" s="230"/>
      <c r="UNH3" s="230"/>
      <c r="UNI3" s="230"/>
      <c r="UNJ3" s="230"/>
      <c r="UNK3" s="230"/>
      <c r="UNL3" s="230"/>
      <c r="UNM3" s="230"/>
      <c r="UNN3" s="230"/>
      <c r="UNO3" s="230"/>
      <c r="UNP3" s="230"/>
      <c r="UNQ3" s="230"/>
      <c r="UNR3" s="230"/>
      <c r="UNS3" s="230"/>
      <c r="UNT3" s="230"/>
      <c r="UNU3" s="230"/>
      <c r="UNV3" s="230"/>
      <c r="UNW3" s="230"/>
      <c r="UNX3" s="230"/>
      <c r="UNY3" s="230"/>
      <c r="UNZ3" s="230"/>
      <c r="UOA3" s="230"/>
      <c r="UOB3" s="230"/>
      <c r="UOC3" s="230"/>
      <c r="UOD3" s="230"/>
      <c r="UOE3" s="230"/>
      <c r="UOF3" s="230"/>
      <c r="UOG3" s="230"/>
      <c r="UOH3" s="230"/>
      <c r="UOI3" s="230"/>
      <c r="UOJ3" s="230"/>
      <c r="UOK3" s="230"/>
      <c r="UOL3" s="230"/>
      <c r="UOM3" s="230"/>
      <c r="UON3" s="230"/>
      <c r="UOO3" s="230"/>
      <c r="UOP3" s="230"/>
      <c r="UOQ3" s="230"/>
      <c r="UOR3" s="230"/>
      <c r="UOS3" s="230"/>
      <c r="UOT3" s="230"/>
      <c r="UOU3" s="230"/>
      <c r="UOV3" s="230"/>
      <c r="UOW3" s="230"/>
      <c r="UOX3" s="230"/>
      <c r="UOY3" s="230"/>
      <c r="UOZ3" s="230"/>
      <c r="UPA3" s="230"/>
      <c r="UPB3" s="230"/>
      <c r="UPC3" s="230"/>
      <c r="UPD3" s="230"/>
      <c r="UPE3" s="230"/>
      <c r="UPF3" s="230"/>
      <c r="UPG3" s="230"/>
      <c r="UPH3" s="230"/>
      <c r="UPI3" s="230"/>
      <c r="UPJ3" s="230"/>
      <c r="UPK3" s="230"/>
      <c r="UPL3" s="230"/>
      <c r="UPM3" s="230"/>
      <c r="UPN3" s="230"/>
      <c r="UPO3" s="230"/>
      <c r="UPP3" s="230"/>
      <c r="UPQ3" s="230"/>
      <c r="UPR3" s="230"/>
      <c r="UPS3" s="230"/>
      <c r="UPT3" s="230"/>
      <c r="UPU3" s="230"/>
      <c r="UPV3" s="230"/>
      <c r="UPW3" s="230"/>
      <c r="UPX3" s="230"/>
      <c r="UPY3" s="230"/>
      <c r="UPZ3" s="230"/>
      <c r="UQA3" s="230"/>
      <c r="UQB3" s="230"/>
      <c r="UQC3" s="230"/>
      <c r="UQD3" s="230"/>
      <c r="UQE3" s="230"/>
      <c r="UQF3" s="230"/>
      <c r="UQG3" s="230"/>
      <c r="UQH3" s="230"/>
      <c r="UQI3" s="230"/>
      <c r="UQJ3" s="230"/>
      <c r="UQK3" s="230"/>
      <c r="UQL3" s="230"/>
      <c r="UQM3" s="230"/>
      <c r="UQN3" s="230"/>
      <c r="UQO3" s="230"/>
      <c r="UQP3" s="230"/>
      <c r="UQQ3" s="230"/>
      <c r="UQR3" s="230"/>
      <c r="UQS3" s="230"/>
      <c r="UQT3" s="230"/>
      <c r="UQU3" s="230"/>
      <c r="UQV3" s="230"/>
      <c r="UQW3" s="230"/>
      <c r="UQX3" s="230"/>
      <c r="UQY3" s="230"/>
      <c r="UQZ3" s="230"/>
      <c r="URA3" s="230"/>
      <c r="URB3" s="230"/>
      <c r="URC3" s="230"/>
      <c r="URD3" s="230"/>
      <c r="URE3" s="230"/>
      <c r="URF3" s="230"/>
      <c r="URG3" s="230"/>
      <c r="URH3" s="230"/>
      <c r="URI3" s="230"/>
      <c r="URJ3" s="230"/>
      <c r="URK3" s="230"/>
      <c r="URL3" s="230"/>
      <c r="URM3" s="230"/>
      <c r="URN3" s="230"/>
      <c r="URO3" s="230"/>
      <c r="URP3" s="230"/>
      <c r="URQ3" s="230"/>
      <c r="URR3" s="230"/>
      <c r="URS3" s="230"/>
      <c r="URT3" s="230"/>
      <c r="URU3" s="230"/>
      <c r="URV3" s="230"/>
      <c r="URW3" s="230"/>
      <c r="URX3" s="230"/>
      <c r="URY3" s="230"/>
      <c r="URZ3" s="230"/>
      <c r="USA3" s="230"/>
      <c r="USB3" s="230"/>
      <c r="USC3" s="230"/>
      <c r="USD3" s="230"/>
      <c r="USE3" s="230"/>
      <c r="USF3" s="230"/>
      <c r="USG3" s="230"/>
      <c r="USH3" s="230"/>
      <c r="USI3" s="230"/>
      <c r="USJ3" s="230"/>
      <c r="USK3" s="230"/>
      <c r="USL3" s="230"/>
      <c r="USM3" s="230"/>
      <c r="USN3" s="230"/>
      <c r="USO3" s="230"/>
      <c r="USP3" s="230"/>
      <c r="USQ3" s="230"/>
      <c r="USR3" s="230"/>
      <c r="USS3" s="230"/>
      <c r="UST3" s="230"/>
      <c r="USU3" s="230"/>
      <c r="USV3" s="230"/>
      <c r="USW3" s="230"/>
      <c r="USX3" s="230"/>
      <c r="USY3" s="230"/>
      <c r="USZ3" s="230"/>
      <c r="UTA3" s="230"/>
      <c r="UTB3" s="230"/>
      <c r="UTC3" s="230"/>
      <c r="UTD3" s="230"/>
      <c r="UTE3" s="230"/>
      <c r="UTF3" s="230"/>
      <c r="UTG3" s="230"/>
      <c r="UTH3" s="230"/>
      <c r="UTI3" s="230"/>
      <c r="UTJ3" s="230"/>
      <c r="UTK3" s="230"/>
      <c r="UTL3" s="230"/>
      <c r="UTM3" s="230"/>
      <c r="UTN3" s="230"/>
      <c r="UTO3" s="230"/>
      <c r="UTP3" s="230"/>
      <c r="UTQ3" s="230"/>
      <c r="UTR3" s="230"/>
      <c r="UTS3" s="230"/>
      <c r="UTT3" s="230"/>
      <c r="UTU3" s="230"/>
      <c r="UTV3" s="230"/>
      <c r="UTW3" s="230"/>
      <c r="UTX3" s="230"/>
      <c r="UTY3" s="230"/>
      <c r="UTZ3" s="230"/>
      <c r="UUA3" s="230"/>
      <c r="UUB3" s="230"/>
      <c r="UUC3" s="230"/>
      <c r="UUD3" s="230"/>
      <c r="UUE3" s="230"/>
      <c r="UUF3" s="230"/>
      <c r="UUG3" s="230"/>
      <c r="UUH3" s="230"/>
      <c r="UUI3" s="230"/>
      <c r="UUJ3" s="230"/>
      <c r="UUK3" s="230"/>
      <c r="UUL3" s="230"/>
      <c r="UUM3" s="230"/>
      <c r="UUN3" s="230"/>
      <c r="UUO3" s="230"/>
      <c r="UUP3" s="230"/>
      <c r="UUQ3" s="230"/>
      <c r="UUR3" s="230"/>
      <c r="UUS3" s="230"/>
      <c r="UUT3" s="230"/>
      <c r="UUU3" s="230"/>
      <c r="UUV3" s="230"/>
      <c r="UUW3" s="230"/>
      <c r="UUX3" s="230"/>
      <c r="UUY3" s="230"/>
      <c r="UUZ3" s="230"/>
      <c r="UVA3" s="230"/>
      <c r="UVB3" s="230"/>
      <c r="UVC3" s="230"/>
      <c r="UVD3" s="230"/>
      <c r="UVE3" s="230"/>
      <c r="UVF3" s="230"/>
      <c r="UVG3" s="230"/>
      <c r="UVH3" s="230"/>
      <c r="UVI3" s="230"/>
      <c r="UVJ3" s="230"/>
      <c r="UVK3" s="230"/>
      <c r="UVL3" s="230"/>
      <c r="UVM3" s="230"/>
      <c r="UVN3" s="230"/>
      <c r="UVO3" s="230"/>
      <c r="UVP3" s="230"/>
      <c r="UVQ3" s="230"/>
      <c r="UVR3" s="230"/>
      <c r="UVS3" s="230"/>
      <c r="UVT3" s="230"/>
      <c r="UVU3" s="230"/>
      <c r="UVV3" s="230"/>
      <c r="UVW3" s="230"/>
      <c r="UVX3" s="230"/>
      <c r="UVY3" s="230"/>
      <c r="UVZ3" s="230"/>
      <c r="UWA3" s="230"/>
      <c r="UWB3" s="230"/>
      <c r="UWC3" s="230"/>
      <c r="UWD3" s="230"/>
      <c r="UWE3" s="230"/>
      <c r="UWF3" s="230"/>
      <c r="UWG3" s="230"/>
      <c r="UWH3" s="230"/>
      <c r="UWI3" s="230"/>
      <c r="UWJ3" s="230"/>
      <c r="UWK3" s="230"/>
      <c r="UWL3" s="230"/>
      <c r="UWM3" s="230"/>
      <c r="UWN3" s="230"/>
      <c r="UWO3" s="230"/>
      <c r="UWP3" s="230"/>
      <c r="UWQ3" s="230"/>
      <c r="UWR3" s="230"/>
      <c r="UWS3" s="230"/>
      <c r="UWT3" s="230"/>
      <c r="UWU3" s="230"/>
      <c r="UWV3" s="230"/>
      <c r="UWW3" s="230"/>
      <c r="UWX3" s="230"/>
      <c r="UWY3" s="230"/>
      <c r="UWZ3" s="230"/>
      <c r="UXA3" s="230"/>
      <c r="UXB3" s="230"/>
      <c r="UXC3" s="230"/>
      <c r="UXD3" s="230"/>
      <c r="UXE3" s="230"/>
      <c r="UXF3" s="230"/>
      <c r="UXG3" s="230"/>
      <c r="UXH3" s="230"/>
      <c r="UXI3" s="230"/>
      <c r="UXJ3" s="230"/>
      <c r="UXK3" s="230"/>
      <c r="UXL3" s="230"/>
      <c r="UXM3" s="230"/>
      <c r="UXN3" s="230"/>
      <c r="UXO3" s="230"/>
      <c r="UXP3" s="230"/>
      <c r="UXQ3" s="230"/>
      <c r="UXR3" s="230"/>
      <c r="UXS3" s="230"/>
      <c r="UXT3" s="230"/>
      <c r="UXU3" s="230"/>
      <c r="UXV3" s="230"/>
      <c r="UXW3" s="230"/>
      <c r="UXX3" s="230"/>
      <c r="UXY3" s="230"/>
      <c r="UXZ3" s="230"/>
      <c r="UYA3" s="230"/>
      <c r="UYB3" s="230"/>
      <c r="UYC3" s="230"/>
      <c r="UYD3" s="230"/>
      <c r="UYE3" s="230"/>
      <c r="UYF3" s="230"/>
      <c r="UYG3" s="230"/>
      <c r="UYH3" s="230"/>
      <c r="UYI3" s="230"/>
      <c r="UYJ3" s="230"/>
      <c r="UYK3" s="230"/>
      <c r="UYL3" s="230"/>
      <c r="UYM3" s="230"/>
      <c r="UYN3" s="230"/>
      <c r="UYO3" s="230"/>
      <c r="UYP3" s="230"/>
      <c r="UYQ3" s="230"/>
      <c r="UYR3" s="230"/>
      <c r="UYS3" s="230"/>
      <c r="UYT3" s="230"/>
      <c r="UYU3" s="230"/>
      <c r="UYV3" s="230"/>
      <c r="UYW3" s="230"/>
      <c r="UYX3" s="230"/>
      <c r="UYY3" s="230"/>
      <c r="UYZ3" s="230"/>
      <c r="UZA3" s="230"/>
      <c r="UZB3" s="230"/>
      <c r="UZC3" s="230"/>
      <c r="UZD3" s="230"/>
      <c r="UZE3" s="230"/>
      <c r="UZF3" s="230"/>
      <c r="UZG3" s="230"/>
      <c r="UZH3" s="230"/>
      <c r="UZI3" s="230"/>
      <c r="UZJ3" s="230"/>
      <c r="UZK3" s="230"/>
      <c r="UZL3" s="230"/>
      <c r="UZM3" s="230"/>
      <c r="UZN3" s="230"/>
      <c r="UZO3" s="230"/>
      <c r="UZP3" s="230"/>
      <c r="UZQ3" s="230"/>
      <c r="UZR3" s="230"/>
      <c r="UZS3" s="230"/>
      <c r="UZT3" s="230"/>
      <c r="UZU3" s="230"/>
      <c r="UZV3" s="230"/>
      <c r="UZW3" s="230"/>
      <c r="UZX3" s="230"/>
      <c r="UZY3" s="230"/>
      <c r="UZZ3" s="230"/>
      <c r="VAA3" s="230"/>
      <c r="VAB3" s="230"/>
      <c r="VAC3" s="230"/>
      <c r="VAD3" s="230"/>
      <c r="VAE3" s="230"/>
      <c r="VAF3" s="230"/>
      <c r="VAG3" s="230"/>
      <c r="VAH3" s="230"/>
      <c r="VAI3" s="230"/>
      <c r="VAJ3" s="230"/>
      <c r="VAK3" s="230"/>
      <c r="VAL3" s="230"/>
      <c r="VAM3" s="230"/>
      <c r="VAN3" s="230"/>
      <c r="VAO3" s="230"/>
      <c r="VAP3" s="230"/>
      <c r="VAQ3" s="230"/>
      <c r="VAR3" s="230"/>
      <c r="VAS3" s="230"/>
      <c r="VAT3" s="230"/>
      <c r="VAU3" s="230"/>
      <c r="VAV3" s="230"/>
      <c r="VAW3" s="230"/>
      <c r="VAX3" s="230"/>
      <c r="VAY3" s="230"/>
      <c r="VAZ3" s="230"/>
      <c r="VBA3" s="230"/>
      <c r="VBB3" s="230"/>
      <c r="VBC3" s="230"/>
      <c r="VBD3" s="230"/>
      <c r="VBE3" s="230"/>
      <c r="VBF3" s="230"/>
      <c r="VBG3" s="230"/>
      <c r="VBH3" s="230"/>
      <c r="VBI3" s="230"/>
      <c r="VBJ3" s="230"/>
      <c r="VBK3" s="230"/>
      <c r="VBL3" s="230"/>
      <c r="VBM3" s="230"/>
      <c r="VBN3" s="230"/>
      <c r="VBO3" s="230"/>
      <c r="VBP3" s="230"/>
      <c r="VBQ3" s="230"/>
      <c r="VBR3" s="230"/>
      <c r="VBS3" s="230"/>
      <c r="VBT3" s="230"/>
      <c r="VBU3" s="230"/>
      <c r="VBV3" s="230"/>
      <c r="VBW3" s="230"/>
      <c r="VBX3" s="230"/>
      <c r="VBY3" s="230"/>
      <c r="VBZ3" s="230"/>
      <c r="VCA3" s="230"/>
      <c r="VCB3" s="230"/>
      <c r="VCC3" s="230"/>
      <c r="VCD3" s="230"/>
      <c r="VCE3" s="230"/>
      <c r="VCF3" s="230"/>
      <c r="VCG3" s="230"/>
      <c r="VCH3" s="230"/>
      <c r="VCI3" s="230"/>
      <c r="VCJ3" s="230"/>
      <c r="VCK3" s="230"/>
      <c r="VCL3" s="230"/>
      <c r="VCM3" s="230"/>
      <c r="VCN3" s="230"/>
      <c r="VCO3" s="230"/>
      <c r="VCP3" s="230"/>
      <c r="VCQ3" s="230"/>
      <c r="VCR3" s="230"/>
      <c r="VCS3" s="230"/>
      <c r="VCT3" s="230"/>
      <c r="VCU3" s="230"/>
      <c r="VCV3" s="230"/>
      <c r="VCW3" s="230"/>
      <c r="VCX3" s="230"/>
      <c r="VCY3" s="230"/>
      <c r="VCZ3" s="230"/>
      <c r="VDA3" s="230"/>
      <c r="VDB3" s="230"/>
      <c r="VDC3" s="230"/>
      <c r="VDD3" s="230"/>
      <c r="VDE3" s="230"/>
      <c r="VDF3" s="230"/>
      <c r="VDG3" s="230"/>
      <c r="VDH3" s="230"/>
      <c r="VDI3" s="230"/>
      <c r="VDJ3" s="230"/>
      <c r="VDK3" s="230"/>
      <c r="VDL3" s="230"/>
      <c r="VDM3" s="230"/>
      <c r="VDN3" s="230"/>
      <c r="VDO3" s="230"/>
      <c r="VDP3" s="230"/>
      <c r="VDQ3" s="230"/>
      <c r="VDR3" s="230"/>
      <c r="VDS3" s="230"/>
      <c r="VDT3" s="230"/>
      <c r="VDU3" s="230"/>
      <c r="VDV3" s="230"/>
      <c r="VDW3" s="230"/>
      <c r="VDX3" s="230"/>
      <c r="VDY3" s="230"/>
      <c r="VDZ3" s="230"/>
      <c r="VEA3" s="230"/>
      <c r="VEB3" s="230"/>
      <c r="VEC3" s="230"/>
      <c r="VED3" s="230"/>
      <c r="VEE3" s="230"/>
      <c r="VEF3" s="230"/>
      <c r="VEG3" s="230"/>
      <c r="VEH3" s="230"/>
      <c r="VEI3" s="230"/>
      <c r="VEJ3" s="230"/>
      <c r="VEK3" s="230"/>
      <c r="VEL3" s="230"/>
      <c r="VEM3" s="230"/>
      <c r="VEN3" s="230"/>
      <c r="VEO3" s="230"/>
      <c r="VEP3" s="230"/>
      <c r="VEQ3" s="230"/>
      <c r="VER3" s="230"/>
      <c r="VES3" s="230"/>
      <c r="VET3" s="230"/>
      <c r="VEU3" s="230"/>
      <c r="VEV3" s="230"/>
      <c r="VEW3" s="230"/>
      <c r="VEX3" s="230"/>
      <c r="VEY3" s="230"/>
      <c r="VEZ3" s="230"/>
      <c r="VFA3" s="230"/>
      <c r="VFB3" s="230"/>
      <c r="VFC3" s="230"/>
      <c r="VFD3" s="230"/>
      <c r="VFE3" s="230"/>
      <c r="VFF3" s="230"/>
      <c r="VFG3" s="230"/>
      <c r="VFH3" s="230"/>
      <c r="VFI3" s="230"/>
      <c r="VFJ3" s="230"/>
      <c r="VFK3" s="230"/>
      <c r="VFL3" s="230"/>
      <c r="VFM3" s="230"/>
      <c r="VFN3" s="230"/>
      <c r="VFO3" s="230"/>
      <c r="VFP3" s="230"/>
      <c r="VFQ3" s="230"/>
      <c r="VFR3" s="230"/>
      <c r="VFS3" s="230"/>
      <c r="VFT3" s="230"/>
      <c r="VFU3" s="230"/>
      <c r="VFV3" s="230"/>
      <c r="VFW3" s="230"/>
      <c r="VFX3" s="230"/>
      <c r="VFY3" s="230"/>
      <c r="VFZ3" s="230"/>
      <c r="VGA3" s="230"/>
      <c r="VGB3" s="230"/>
      <c r="VGC3" s="230"/>
      <c r="VGD3" s="230"/>
      <c r="VGE3" s="230"/>
      <c r="VGF3" s="230"/>
      <c r="VGG3" s="230"/>
      <c r="VGH3" s="230"/>
      <c r="VGI3" s="230"/>
      <c r="VGJ3" s="230"/>
      <c r="VGK3" s="230"/>
      <c r="VGL3" s="230"/>
      <c r="VGM3" s="230"/>
      <c r="VGN3" s="230"/>
      <c r="VGO3" s="230"/>
      <c r="VGP3" s="230"/>
      <c r="VGQ3" s="230"/>
      <c r="VGR3" s="230"/>
      <c r="VGS3" s="230"/>
      <c r="VGT3" s="230"/>
      <c r="VGU3" s="230"/>
      <c r="VGV3" s="230"/>
      <c r="VGW3" s="230"/>
      <c r="VGX3" s="230"/>
      <c r="VGY3" s="230"/>
      <c r="VGZ3" s="230"/>
      <c r="VHA3" s="230"/>
      <c r="VHB3" s="230"/>
      <c r="VHC3" s="230"/>
      <c r="VHD3" s="230"/>
      <c r="VHE3" s="230"/>
      <c r="VHF3" s="230"/>
      <c r="VHG3" s="230"/>
      <c r="VHH3" s="230"/>
      <c r="VHI3" s="230"/>
      <c r="VHJ3" s="230"/>
      <c r="VHK3" s="230"/>
      <c r="VHL3" s="230"/>
      <c r="VHM3" s="230"/>
      <c r="VHN3" s="230"/>
      <c r="VHO3" s="230"/>
      <c r="VHP3" s="230"/>
      <c r="VHQ3" s="230"/>
      <c r="VHR3" s="230"/>
      <c r="VHS3" s="230"/>
      <c r="VHT3" s="230"/>
      <c r="VHU3" s="230"/>
      <c r="VHV3" s="230"/>
      <c r="VHW3" s="230"/>
      <c r="VHX3" s="230"/>
      <c r="VHY3" s="230"/>
      <c r="VHZ3" s="230"/>
      <c r="VIA3" s="230"/>
      <c r="VIB3" s="230"/>
      <c r="VIC3" s="230"/>
      <c r="VID3" s="230"/>
      <c r="VIE3" s="230"/>
      <c r="VIF3" s="230"/>
      <c r="VIG3" s="230"/>
      <c r="VIH3" s="230"/>
      <c r="VII3" s="230"/>
      <c r="VIJ3" s="230"/>
      <c r="VIK3" s="230"/>
      <c r="VIL3" s="230"/>
      <c r="VIM3" s="230"/>
      <c r="VIN3" s="230"/>
      <c r="VIO3" s="230"/>
      <c r="VIP3" s="230"/>
      <c r="VIQ3" s="230"/>
      <c r="VIR3" s="230"/>
      <c r="VIS3" s="230"/>
      <c r="VIT3" s="230"/>
      <c r="VIU3" s="230"/>
      <c r="VIV3" s="230"/>
      <c r="VIW3" s="230"/>
      <c r="VIX3" s="230"/>
      <c r="VIY3" s="230"/>
      <c r="VIZ3" s="230"/>
      <c r="VJA3" s="230"/>
      <c r="VJB3" s="230"/>
      <c r="VJC3" s="230"/>
      <c r="VJD3" s="230"/>
      <c r="VJE3" s="230"/>
      <c r="VJF3" s="230"/>
      <c r="VJG3" s="230"/>
      <c r="VJH3" s="230"/>
      <c r="VJI3" s="230"/>
      <c r="VJJ3" s="230"/>
      <c r="VJK3" s="230"/>
      <c r="VJL3" s="230"/>
      <c r="VJM3" s="230"/>
      <c r="VJN3" s="230"/>
      <c r="VJO3" s="230"/>
      <c r="VJP3" s="230"/>
      <c r="VJQ3" s="230"/>
      <c r="VJR3" s="230"/>
      <c r="VJS3" s="230"/>
      <c r="VJT3" s="230"/>
      <c r="VJU3" s="230"/>
      <c r="VJV3" s="230"/>
      <c r="VJW3" s="230"/>
      <c r="VJX3" s="230"/>
      <c r="VJY3" s="230"/>
      <c r="VJZ3" s="230"/>
      <c r="VKA3" s="230"/>
      <c r="VKB3" s="230"/>
      <c r="VKC3" s="230"/>
      <c r="VKD3" s="230"/>
      <c r="VKE3" s="230"/>
      <c r="VKF3" s="230"/>
      <c r="VKG3" s="230"/>
      <c r="VKH3" s="230"/>
      <c r="VKI3" s="230"/>
      <c r="VKJ3" s="230"/>
      <c r="VKK3" s="230"/>
      <c r="VKL3" s="230"/>
      <c r="VKM3" s="230"/>
      <c r="VKN3" s="230"/>
      <c r="VKO3" s="230"/>
      <c r="VKP3" s="230"/>
      <c r="VKQ3" s="230"/>
      <c r="VKR3" s="230"/>
      <c r="VKS3" s="230"/>
      <c r="VKT3" s="230"/>
      <c r="VKU3" s="230"/>
      <c r="VKV3" s="230"/>
      <c r="VKW3" s="230"/>
      <c r="VKX3" s="230"/>
      <c r="VKY3" s="230"/>
      <c r="VKZ3" s="230"/>
      <c r="VLA3" s="230"/>
      <c r="VLB3" s="230"/>
      <c r="VLC3" s="230"/>
      <c r="VLD3" s="230"/>
      <c r="VLE3" s="230"/>
      <c r="VLF3" s="230"/>
      <c r="VLG3" s="230"/>
      <c r="VLH3" s="230"/>
      <c r="VLI3" s="230"/>
      <c r="VLJ3" s="230"/>
      <c r="VLK3" s="230"/>
      <c r="VLL3" s="230"/>
      <c r="VLM3" s="230"/>
      <c r="VLN3" s="230"/>
      <c r="VLO3" s="230"/>
      <c r="VLP3" s="230"/>
      <c r="VLQ3" s="230"/>
      <c r="VLR3" s="230"/>
      <c r="VLS3" s="230"/>
      <c r="VLT3" s="230"/>
      <c r="VLU3" s="230"/>
      <c r="VLV3" s="230"/>
      <c r="VLW3" s="230"/>
      <c r="VLX3" s="230"/>
      <c r="VLY3" s="230"/>
      <c r="VLZ3" s="230"/>
      <c r="VMA3" s="230"/>
      <c r="VMB3" s="230"/>
      <c r="VMC3" s="230"/>
      <c r="VMD3" s="230"/>
      <c r="VME3" s="230"/>
      <c r="VMF3" s="230"/>
      <c r="VMG3" s="230"/>
      <c r="VMH3" s="230"/>
      <c r="VMI3" s="230"/>
      <c r="VMJ3" s="230"/>
      <c r="VMK3" s="230"/>
      <c r="VML3" s="230"/>
      <c r="VMM3" s="230"/>
      <c r="VMN3" s="230"/>
      <c r="VMO3" s="230"/>
      <c r="VMP3" s="230"/>
      <c r="VMQ3" s="230"/>
      <c r="VMR3" s="230"/>
      <c r="VMS3" s="230"/>
      <c r="VMT3" s="230"/>
      <c r="VMU3" s="230"/>
      <c r="VMV3" s="230"/>
      <c r="VMW3" s="230"/>
      <c r="VMX3" s="230"/>
      <c r="VMY3" s="230"/>
      <c r="VMZ3" s="230"/>
      <c r="VNA3" s="230"/>
      <c r="VNB3" s="230"/>
      <c r="VNC3" s="230"/>
      <c r="VND3" s="230"/>
      <c r="VNE3" s="230"/>
      <c r="VNF3" s="230"/>
      <c r="VNG3" s="230"/>
      <c r="VNH3" s="230"/>
      <c r="VNI3" s="230"/>
      <c r="VNJ3" s="230"/>
      <c r="VNK3" s="230"/>
      <c r="VNL3" s="230"/>
      <c r="VNM3" s="230"/>
      <c r="VNN3" s="230"/>
      <c r="VNO3" s="230"/>
      <c r="VNP3" s="230"/>
      <c r="VNQ3" s="230"/>
      <c r="VNR3" s="230"/>
      <c r="VNS3" s="230"/>
      <c r="VNT3" s="230"/>
      <c r="VNU3" s="230"/>
      <c r="VNV3" s="230"/>
      <c r="VNW3" s="230"/>
      <c r="VNX3" s="230"/>
      <c r="VNY3" s="230"/>
      <c r="VNZ3" s="230"/>
      <c r="VOA3" s="230"/>
      <c r="VOB3" s="230"/>
      <c r="VOC3" s="230"/>
      <c r="VOD3" s="230"/>
      <c r="VOE3" s="230"/>
      <c r="VOF3" s="230"/>
      <c r="VOG3" s="230"/>
      <c r="VOH3" s="230"/>
      <c r="VOI3" s="230"/>
      <c r="VOJ3" s="230"/>
      <c r="VOK3" s="230"/>
      <c r="VOL3" s="230"/>
      <c r="VOM3" s="230"/>
      <c r="VON3" s="230"/>
      <c r="VOO3" s="230"/>
      <c r="VOP3" s="230"/>
      <c r="VOQ3" s="230"/>
      <c r="VOR3" s="230"/>
      <c r="VOS3" s="230"/>
      <c r="VOT3" s="230"/>
      <c r="VOU3" s="230"/>
      <c r="VOV3" s="230"/>
      <c r="VOW3" s="230"/>
      <c r="VOX3" s="230"/>
      <c r="VOY3" s="230"/>
      <c r="VOZ3" s="230"/>
      <c r="VPA3" s="230"/>
      <c r="VPB3" s="230"/>
      <c r="VPC3" s="230"/>
      <c r="VPD3" s="230"/>
      <c r="VPE3" s="230"/>
      <c r="VPF3" s="230"/>
      <c r="VPG3" s="230"/>
      <c r="VPH3" s="230"/>
      <c r="VPI3" s="230"/>
      <c r="VPJ3" s="230"/>
      <c r="VPK3" s="230"/>
      <c r="VPL3" s="230"/>
      <c r="VPM3" s="230"/>
      <c r="VPN3" s="230"/>
      <c r="VPO3" s="230"/>
      <c r="VPP3" s="230"/>
      <c r="VPQ3" s="230"/>
      <c r="VPR3" s="230"/>
      <c r="VPS3" s="230"/>
      <c r="VPT3" s="230"/>
      <c r="VPU3" s="230"/>
      <c r="VPV3" s="230"/>
      <c r="VPW3" s="230"/>
      <c r="VPX3" s="230"/>
      <c r="VPY3" s="230"/>
      <c r="VPZ3" s="230"/>
      <c r="VQA3" s="230"/>
      <c r="VQB3" s="230"/>
      <c r="VQC3" s="230"/>
      <c r="VQD3" s="230"/>
      <c r="VQE3" s="230"/>
      <c r="VQF3" s="230"/>
      <c r="VQG3" s="230"/>
      <c r="VQH3" s="230"/>
      <c r="VQI3" s="230"/>
      <c r="VQJ3" s="230"/>
      <c r="VQK3" s="230"/>
      <c r="VQL3" s="230"/>
      <c r="VQM3" s="230"/>
      <c r="VQN3" s="230"/>
      <c r="VQO3" s="230"/>
      <c r="VQP3" s="230"/>
      <c r="VQQ3" s="230"/>
      <c r="VQR3" s="230"/>
      <c r="VQS3" s="230"/>
      <c r="VQT3" s="230"/>
      <c r="VQU3" s="230"/>
      <c r="VQV3" s="230"/>
      <c r="VQW3" s="230"/>
      <c r="VQX3" s="230"/>
      <c r="VQY3" s="230"/>
      <c r="VQZ3" s="230"/>
      <c r="VRA3" s="230"/>
      <c r="VRB3" s="230"/>
      <c r="VRC3" s="230"/>
      <c r="VRD3" s="230"/>
      <c r="VRE3" s="230"/>
      <c r="VRF3" s="230"/>
      <c r="VRG3" s="230"/>
      <c r="VRH3" s="230"/>
      <c r="VRI3" s="230"/>
      <c r="VRJ3" s="230"/>
      <c r="VRK3" s="230"/>
      <c r="VRL3" s="230"/>
      <c r="VRM3" s="230"/>
      <c r="VRN3" s="230"/>
      <c r="VRO3" s="230"/>
      <c r="VRP3" s="230"/>
      <c r="VRQ3" s="230"/>
      <c r="VRR3" s="230"/>
      <c r="VRS3" s="230"/>
      <c r="VRT3" s="230"/>
      <c r="VRU3" s="230"/>
      <c r="VRV3" s="230"/>
      <c r="VRW3" s="230"/>
      <c r="VRX3" s="230"/>
      <c r="VRY3" s="230"/>
      <c r="VRZ3" s="230"/>
      <c r="VSA3" s="230"/>
      <c r="VSB3" s="230"/>
      <c r="VSC3" s="230"/>
      <c r="VSD3" s="230"/>
      <c r="VSE3" s="230"/>
      <c r="VSF3" s="230"/>
      <c r="VSG3" s="230"/>
      <c r="VSH3" s="230"/>
      <c r="VSI3" s="230"/>
      <c r="VSJ3" s="230"/>
      <c r="VSK3" s="230"/>
      <c r="VSL3" s="230"/>
      <c r="VSM3" s="230"/>
      <c r="VSN3" s="230"/>
      <c r="VSO3" s="230"/>
      <c r="VSP3" s="230"/>
      <c r="VSQ3" s="230"/>
      <c r="VSR3" s="230"/>
      <c r="VSS3" s="230"/>
      <c r="VST3" s="230"/>
      <c r="VSU3" s="230"/>
      <c r="VSV3" s="230"/>
      <c r="VSW3" s="230"/>
      <c r="VSX3" s="230"/>
      <c r="VSY3" s="230"/>
      <c r="VSZ3" s="230"/>
      <c r="VTA3" s="230"/>
      <c r="VTB3" s="230"/>
      <c r="VTC3" s="230"/>
      <c r="VTD3" s="230"/>
      <c r="VTE3" s="230"/>
      <c r="VTF3" s="230"/>
      <c r="VTG3" s="230"/>
      <c r="VTH3" s="230"/>
      <c r="VTI3" s="230"/>
      <c r="VTJ3" s="230"/>
      <c r="VTK3" s="230"/>
      <c r="VTL3" s="230"/>
      <c r="VTM3" s="230"/>
      <c r="VTN3" s="230"/>
      <c r="VTO3" s="230"/>
      <c r="VTP3" s="230"/>
      <c r="VTQ3" s="230"/>
      <c r="VTR3" s="230"/>
      <c r="VTS3" s="230"/>
      <c r="VTT3" s="230"/>
      <c r="VTU3" s="230"/>
      <c r="VTV3" s="230"/>
      <c r="VTW3" s="230"/>
      <c r="VTX3" s="230"/>
      <c r="VTY3" s="230"/>
      <c r="VTZ3" s="230"/>
      <c r="VUA3" s="230"/>
      <c r="VUB3" s="230"/>
      <c r="VUC3" s="230"/>
      <c r="VUD3" s="230"/>
      <c r="VUE3" s="230"/>
      <c r="VUF3" s="230"/>
      <c r="VUG3" s="230"/>
      <c r="VUH3" s="230"/>
      <c r="VUI3" s="230"/>
      <c r="VUJ3" s="230"/>
      <c r="VUK3" s="230"/>
      <c r="VUL3" s="230"/>
      <c r="VUM3" s="230"/>
      <c r="VUN3" s="230"/>
      <c r="VUO3" s="230"/>
      <c r="VUP3" s="230"/>
      <c r="VUQ3" s="230"/>
      <c r="VUR3" s="230"/>
      <c r="VUS3" s="230"/>
      <c r="VUT3" s="230"/>
      <c r="VUU3" s="230"/>
      <c r="VUV3" s="230"/>
      <c r="VUW3" s="230"/>
      <c r="VUX3" s="230"/>
      <c r="VUY3" s="230"/>
      <c r="VUZ3" s="230"/>
      <c r="VVA3" s="230"/>
      <c r="VVB3" s="230"/>
      <c r="VVC3" s="230"/>
      <c r="VVD3" s="230"/>
      <c r="VVE3" s="230"/>
      <c r="VVF3" s="230"/>
      <c r="VVG3" s="230"/>
      <c r="VVH3" s="230"/>
      <c r="VVI3" s="230"/>
      <c r="VVJ3" s="230"/>
      <c r="VVK3" s="230"/>
      <c r="VVL3" s="230"/>
      <c r="VVM3" s="230"/>
      <c r="VVN3" s="230"/>
      <c r="VVO3" s="230"/>
      <c r="VVP3" s="230"/>
      <c r="VVQ3" s="230"/>
      <c r="VVR3" s="230"/>
      <c r="VVS3" s="230"/>
      <c r="VVT3" s="230"/>
      <c r="VVU3" s="230"/>
      <c r="VVV3" s="230"/>
      <c r="VVW3" s="230"/>
      <c r="VVX3" s="230"/>
      <c r="VVY3" s="230"/>
      <c r="VVZ3" s="230"/>
      <c r="VWA3" s="230"/>
      <c r="VWB3" s="230"/>
      <c r="VWC3" s="230"/>
      <c r="VWD3" s="230"/>
      <c r="VWE3" s="230"/>
      <c r="VWF3" s="230"/>
      <c r="VWG3" s="230"/>
      <c r="VWH3" s="230"/>
      <c r="VWI3" s="230"/>
      <c r="VWJ3" s="230"/>
      <c r="VWK3" s="230"/>
      <c r="VWL3" s="230"/>
      <c r="VWM3" s="230"/>
      <c r="VWN3" s="230"/>
      <c r="VWO3" s="230"/>
      <c r="VWP3" s="230"/>
      <c r="VWQ3" s="230"/>
      <c r="VWR3" s="230"/>
      <c r="VWS3" s="230"/>
      <c r="VWT3" s="230"/>
      <c r="VWU3" s="230"/>
      <c r="VWV3" s="230"/>
      <c r="VWW3" s="230"/>
      <c r="VWX3" s="230"/>
      <c r="VWY3" s="230"/>
      <c r="VWZ3" s="230"/>
      <c r="VXA3" s="230"/>
      <c r="VXB3" s="230"/>
      <c r="VXC3" s="230"/>
      <c r="VXD3" s="230"/>
      <c r="VXE3" s="230"/>
      <c r="VXF3" s="230"/>
      <c r="VXG3" s="230"/>
      <c r="VXH3" s="230"/>
      <c r="VXI3" s="230"/>
      <c r="VXJ3" s="230"/>
      <c r="VXK3" s="230"/>
      <c r="VXL3" s="230"/>
      <c r="VXM3" s="230"/>
      <c r="VXN3" s="230"/>
      <c r="VXO3" s="230"/>
      <c r="VXP3" s="230"/>
      <c r="VXQ3" s="230"/>
      <c r="VXR3" s="230"/>
      <c r="VXS3" s="230"/>
      <c r="VXT3" s="230"/>
      <c r="VXU3" s="230"/>
      <c r="VXV3" s="230"/>
      <c r="VXW3" s="230"/>
      <c r="VXX3" s="230"/>
      <c r="VXY3" s="230"/>
      <c r="VXZ3" s="230"/>
      <c r="VYA3" s="230"/>
      <c r="VYB3" s="230"/>
      <c r="VYC3" s="230"/>
      <c r="VYD3" s="230"/>
      <c r="VYE3" s="230"/>
      <c r="VYF3" s="230"/>
      <c r="VYG3" s="230"/>
      <c r="VYH3" s="230"/>
      <c r="VYI3" s="230"/>
      <c r="VYJ3" s="230"/>
      <c r="VYK3" s="230"/>
      <c r="VYL3" s="230"/>
      <c r="VYM3" s="230"/>
      <c r="VYN3" s="230"/>
      <c r="VYO3" s="230"/>
      <c r="VYP3" s="230"/>
      <c r="VYQ3" s="230"/>
      <c r="VYR3" s="230"/>
      <c r="VYS3" s="230"/>
      <c r="VYT3" s="230"/>
      <c r="VYU3" s="230"/>
      <c r="VYV3" s="230"/>
      <c r="VYW3" s="230"/>
      <c r="VYX3" s="230"/>
      <c r="VYY3" s="230"/>
      <c r="VYZ3" s="230"/>
      <c r="VZA3" s="230"/>
      <c r="VZB3" s="230"/>
      <c r="VZC3" s="230"/>
      <c r="VZD3" s="230"/>
      <c r="VZE3" s="230"/>
      <c r="VZF3" s="230"/>
      <c r="VZG3" s="230"/>
      <c r="VZH3" s="230"/>
      <c r="VZI3" s="230"/>
      <c r="VZJ3" s="230"/>
      <c r="VZK3" s="230"/>
      <c r="VZL3" s="230"/>
      <c r="VZM3" s="230"/>
      <c r="VZN3" s="230"/>
      <c r="VZO3" s="230"/>
      <c r="VZP3" s="230"/>
      <c r="VZQ3" s="230"/>
      <c r="VZR3" s="230"/>
      <c r="VZS3" s="230"/>
      <c r="VZT3" s="230"/>
      <c r="VZU3" s="230"/>
      <c r="VZV3" s="230"/>
      <c r="VZW3" s="230"/>
      <c r="VZX3" s="230"/>
      <c r="VZY3" s="230"/>
      <c r="VZZ3" s="230"/>
      <c r="WAA3" s="230"/>
      <c r="WAB3" s="230"/>
      <c r="WAC3" s="230"/>
      <c r="WAD3" s="230"/>
      <c r="WAE3" s="230"/>
      <c r="WAF3" s="230"/>
      <c r="WAG3" s="230"/>
      <c r="WAH3" s="230"/>
      <c r="WAI3" s="230"/>
      <c r="WAJ3" s="230"/>
      <c r="WAK3" s="230"/>
      <c r="WAL3" s="230"/>
      <c r="WAM3" s="230"/>
      <c r="WAN3" s="230"/>
      <c r="WAO3" s="230"/>
      <c r="WAP3" s="230"/>
      <c r="WAQ3" s="230"/>
      <c r="WAR3" s="230"/>
      <c r="WAS3" s="230"/>
      <c r="WAT3" s="230"/>
      <c r="WAU3" s="230"/>
      <c r="WAV3" s="230"/>
      <c r="WAW3" s="230"/>
      <c r="WAX3" s="230"/>
      <c r="WAY3" s="230"/>
      <c r="WAZ3" s="230"/>
      <c r="WBA3" s="230"/>
      <c r="WBB3" s="230"/>
      <c r="WBC3" s="230"/>
      <c r="WBD3" s="230"/>
      <c r="WBE3" s="230"/>
      <c r="WBF3" s="230"/>
      <c r="WBG3" s="230"/>
      <c r="WBH3" s="230"/>
      <c r="WBI3" s="230"/>
      <c r="WBJ3" s="230"/>
      <c r="WBK3" s="230"/>
      <c r="WBL3" s="230"/>
      <c r="WBM3" s="230"/>
      <c r="WBN3" s="230"/>
      <c r="WBO3" s="230"/>
      <c r="WBP3" s="230"/>
      <c r="WBQ3" s="230"/>
      <c r="WBR3" s="230"/>
      <c r="WBS3" s="230"/>
      <c r="WBT3" s="230"/>
      <c r="WBU3" s="230"/>
      <c r="WBV3" s="230"/>
      <c r="WBW3" s="230"/>
      <c r="WBX3" s="230"/>
      <c r="WBY3" s="230"/>
      <c r="WBZ3" s="230"/>
      <c r="WCA3" s="230"/>
      <c r="WCB3" s="230"/>
      <c r="WCC3" s="230"/>
      <c r="WCD3" s="230"/>
      <c r="WCE3" s="230"/>
      <c r="WCF3" s="230"/>
      <c r="WCG3" s="230"/>
      <c r="WCH3" s="230"/>
      <c r="WCI3" s="230"/>
      <c r="WCJ3" s="230"/>
      <c r="WCK3" s="230"/>
      <c r="WCL3" s="230"/>
      <c r="WCM3" s="230"/>
      <c r="WCN3" s="230"/>
      <c r="WCO3" s="230"/>
      <c r="WCP3" s="230"/>
      <c r="WCQ3" s="230"/>
      <c r="WCR3" s="230"/>
      <c r="WCS3" s="230"/>
      <c r="WCT3" s="230"/>
      <c r="WCU3" s="230"/>
      <c r="WCV3" s="230"/>
      <c r="WCW3" s="230"/>
      <c r="WCX3" s="230"/>
      <c r="WCY3" s="230"/>
      <c r="WCZ3" s="230"/>
      <c r="WDA3" s="230"/>
      <c r="WDB3" s="230"/>
      <c r="WDC3" s="230"/>
      <c r="WDD3" s="230"/>
      <c r="WDE3" s="230"/>
      <c r="WDF3" s="230"/>
      <c r="WDG3" s="230"/>
      <c r="WDH3" s="230"/>
      <c r="WDI3" s="230"/>
      <c r="WDJ3" s="230"/>
      <c r="WDK3" s="230"/>
      <c r="WDL3" s="230"/>
      <c r="WDM3" s="230"/>
      <c r="WDN3" s="230"/>
      <c r="WDO3" s="230"/>
      <c r="WDP3" s="230"/>
      <c r="WDQ3" s="230"/>
      <c r="WDR3" s="230"/>
      <c r="WDS3" s="230"/>
      <c r="WDT3" s="230"/>
      <c r="WDU3" s="230"/>
      <c r="WDV3" s="230"/>
      <c r="WDW3" s="230"/>
      <c r="WDX3" s="230"/>
      <c r="WDY3" s="230"/>
      <c r="WDZ3" s="230"/>
      <c r="WEA3" s="230"/>
      <c r="WEB3" s="230"/>
      <c r="WEC3" s="230"/>
      <c r="WED3" s="230"/>
      <c r="WEE3" s="230"/>
      <c r="WEF3" s="230"/>
      <c r="WEG3" s="230"/>
      <c r="WEH3" s="230"/>
      <c r="WEI3" s="230"/>
      <c r="WEJ3" s="230"/>
      <c r="WEK3" s="230"/>
      <c r="WEL3" s="230"/>
      <c r="WEM3" s="230"/>
      <c r="WEN3" s="230"/>
      <c r="WEO3" s="230"/>
      <c r="WEP3" s="230"/>
      <c r="WEQ3" s="230"/>
      <c r="WER3" s="230"/>
      <c r="WES3" s="230"/>
      <c r="WET3" s="230"/>
      <c r="WEU3" s="230"/>
      <c r="WEV3" s="230"/>
      <c r="WEW3" s="230"/>
      <c r="WEX3" s="230"/>
      <c r="WEY3" s="230"/>
      <c r="WEZ3" s="230"/>
      <c r="WFA3" s="230"/>
      <c r="WFB3" s="230"/>
      <c r="WFC3" s="230"/>
      <c r="WFD3" s="230"/>
      <c r="WFE3" s="230"/>
      <c r="WFF3" s="230"/>
      <c r="WFG3" s="230"/>
      <c r="WFH3" s="230"/>
      <c r="WFI3" s="230"/>
      <c r="WFJ3" s="230"/>
      <c r="WFK3" s="230"/>
      <c r="WFL3" s="230"/>
      <c r="WFM3" s="230"/>
      <c r="WFN3" s="230"/>
      <c r="WFO3" s="230"/>
      <c r="WFP3" s="230"/>
      <c r="WFQ3" s="230"/>
      <c r="WFR3" s="230"/>
      <c r="WFS3" s="230"/>
      <c r="WFT3" s="230"/>
      <c r="WFU3" s="230"/>
      <c r="WFV3" s="230"/>
      <c r="WFW3" s="230"/>
      <c r="WFX3" s="230"/>
      <c r="WFY3" s="230"/>
      <c r="WFZ3" s="230"/>
      <c r="WGA3" s="230"/>
      <c r="WGB3" s="230"/>
      <c r="WGC3" s="230"/>
      <c r="WGD3" s="230"/>
      <c r="WGE3" s="230"/>
      <c r="WGF3" s="230"/>
      <c r="WGG3" s="230"/>
      <c r="WGH3" s="230"/>
      <c r="WGI3" s="230"/>
      <c r="WGJ3" s="230"/>
      <c r="WGK3" s="230"/>
      <c r="WGL3" s="230"/>
      <c r="WGM3" s="230"/>
      <c r="WGN3" s="230"/>
      <c r="WGO3" s="230"/>
      <c r="WGP3" s="230"/>
      <c r="WGQ3" s="230"/>
      <c r="WGR3" s="230"/>
      <c r="WGS3" s="230"/>
      <c r="WGT3" s="230"/>
      <c r="WGU3" s="230"/>
      <c r="WGV3" s="230"/>
      <c r="WGW3" s="230"/>
      <c r="WGX3" s="230"/>
      <c r="WGY3" s="230"/>
      <c r="WGZ3" s="230"/>
      <c r="WHA3" s="230"/>
      <c r="WHB3" s="230"/>
      <c r="WHC3" s="230"/>
      <c r="WHD3" s="230"/>
      <c r="WHE3" s="230"/>
      <c r="WHF3" s="230"/>
      <c r="WHG3" s="230"/>
      <c r="WHH3" s="230"/>
      <c r="WHI3" s="230"/>
      <c r="WHJ3" s="230"/>
      <c r="WHK3" s="230"/>
      <c r="WHL3" s="230"/>
      <c r="WHM3" s="230"/>
      <c r="WHN3" s="230"/>
      <c r="WHO3" s="230"/>
      <c r="WHP3" s="230"/>
      <c r="WHQ3" s="230"/>
      <c r="WHR3" s="230"/>
      <c r="WHS3" s="230"/>
      <c r="WHT3" s="230"/>
      <c r="WHU3" s="230"/>
      <c r="WHV3" s="230"/>
      <c r="WHW3" s="230"/>
      <c r="WHX3" s="230"/>
      <c r="WHY3" s="230"/>
      <c r="WHZ3" s="230"/>
      <c r="WIA3" s="230"/>
      <c r="WIB3" s="230"/>
      <c r="WIC3" s="230"/>
      <c r="WID3" s="230"/>
      <c r="WIE3" s="230"/>
      <c r="WIF3" s="230"/>
      <c r="WIG3" s="230"/>
      <c r="WIH3" s="230"/>
      <c r="WII3" s="230"/>
      <c r="WIJ3" s="230"/>
      <c r="WIK3" s="230"/>
      <c r="WIL3" s="230"/>
      <c r="WIM3" s="230"/>
      <c r="WIN3" s="230"/>
      <c r="WIO3" s="230"/>
      <c r="WIP3" s="230"/>
      <c r="WIQ3" s="230"/>
      <c r="WIR3" s="230"/>
      <c r="WIS3" s="230"/>
      <c r="WIT3" s="230"/>
      <c r="WIU3" s="230"/>
      <c r="WIV3" s="230"/>
      <c r="WIW3" s="230"/>
      <c r="WIX3" s="230"/>
      <c r="WIY3" s="230"/>
      <c r="WIZ3" s="230"/>
      <c r="WJA3" s="230"/>
      <c r="WJB3" s="230"/>
      <c r="WJC3" s="230"/>
      <c r="WJD3" s="230"/>
      <c r="WJE3" s="230"/>
      <c r="WJF3" s="230"/>
      <c r="WJG3" s="230"/>
      <c r="WJH3" s="230"/>
      <c r="WJI3" s="230"/>
      <c r="WJJ3" s="230"/>
      <c r="WJK3" s="230"/>
      <c r="WJL3" s="230"/>
      <c r="WJM3" s="230"/>
      <c r="WJN3" s="230"/>
      <c r="WJO3" s="230"/>
      <c r="WJP3" s="230"/>
      <c r="WJQ3" s="230"/>
      <c r="WJR3" s="230"/>
      <c r="WJS3" s="230"/>
      <c r="WJT3" s="230"/>
      <c r="WJU3" s="230"/>
      <c r="WJV3" s="230"/>
      <c r="WJW3" s="230"/>
      <c r="WJX3" s="230"/>
      <c r="WJY3" s="230"/>
      <c r="WJZ3" s="230"/>
      <c r="WKA3" s="230"/>
      <c r="WKB3" s="230"/>
      <c r="WKC3" s="230"/>
      <c r="WKD3" s="230"/>
      <c r="WKE3" s="230"/>
      <c r="WKF3" s="230"/>
      <c r="WKG3" s="230"/>
      <c r="WKH3" s="230"/>
      <c r="WKI3" s="230"/>
      <c r="WKJ3" s="230"/>
      <c r="WKK3" s="230"/>
      <c r="WKL3" s="230"/>
      <c r="WKM3" s="230"/>
      <c r="WKN3" s="230"/>
      <c r="WKO3" s="230"/>
      <c r="WKP3" s="230"/>
      <c r="WKQ3" s="230"/>
      <c r="WKR3" s="230"/>
      <c r="WKS3" s="230"/>
      <c r="WKT3" s="230"/>
      <c r="WKU3" s="230"/>
      <c r="WKV3" s="230"/>
      <c r="WKW3" s="230"/>
      <c r="WKX3" s="230"/>
      <c r="WKY3" s="230"/>
      <c r="WKZ3" s="230"/>
      <c r="WLA3" s="230"/>
      <c r="WLB3" s="230"/>
      <c r="WLC3" s="230"/>
      <c r="WLD3" s="230"/>
      <c r="WLE3" s="230"/>
      <c r="WLF3" s="230"/>
      <c r="WLG3" s="230"/>
      <c r="WLH3" s="230"/>
      <c r="WLI3" s="230"/>
      <c r="WLJ3" s="230"/>
      <c r="WLK3" s="230"/>
      <c r="WLL3" s="230"/>
      <c r="WLM3" s="230"/>
      <c r="WLN3" s="230"/>
      <c r="WLO3" s="230"/>
      <c r="WLP3" s="230"/>
      <c r="WLQ3" s="230"/>
      <c r="WLR3" s="230"/>
      <c r="WLS3" s="230"/>
      <c r="WLT3" s="230"/>
      <c r="WLU3" s="230"/>
      <c r="WLV3" s="230"/>
      <c r="WLW3" s="230"/>
      <c r="WLX3" s="230"/>
      <c r="WLY3" s="230"/>
      <c r="WLZ3" s="230"/>
      <c r="WMA3" s="230"/>
      <c r="WMB3" s="230"/>
      <c r="WMC3" s="230"/>
      <c r="WMD3" s="230"/>
      <c r="WME3" s="230"/>
      <c r="WMF3" s="230"/>
      <c r="WMG3" s="230"/>
      <c r="WMH3" s="230"/>
      <c r="WMI3" s="230"/>
      <c r="WMJ3" s="230"/>
      <c r="WMK3" s="230"/>
      <c r="WML3" s="230"/>
      <c r="WMM3" s="230"/>
      <c r="WMN3" s="230"/>
      <c r="WMO3" s="230"/>
      <c r="WMP3" s="230"/>
      <c r="WMQ3" s="230"/>
      <c r="WMR3" s="230"/>
      <c r="WMS3" s="230"/>
      <c r="WMT3" s="230"/>
      <c r="WMU3" s="230"/>
      <c r="WMV3" s="230"/>
      <c r="WMW3" s="230"/>
      <c r="WMX3" s="230"/>
      <c r="WMY3" s="230"/>
      <c r="WMZ3" s="230"/>
      <c r="WNA3" s="230"/>
      <c r="WNB3" s="230"/>
      <c r="WNC3" s="230"/>
      <c r="WND3" s="230"/>
      <c r="WNE3" s="230"/>
      <c r="WNF3" s="230"/>
      <c r="WNG3" s="230"/>
      <c r="WNH3" s="230"/>
      <c r="WNI3" s="230"/>
      <c r="WNJ3" s="230"/>
      <c r="WNK3" s="230"/>
      <c r="WNL3" s="230"/>
      <c r="WNM3" s="230"/>
      <c r="WNN3" s="230"/>
      <c r="WNO3" s="230"/>
      <c r="WNP3" s="230"/>
      <c r="WNQ3" s="230"/>
      <c r="WNR3" s="230"/>
      <c r="WNS3" s="230"/>
      <c r="WNT3" s="230"/>
      <c r="WNU3" s="230"/>
      <c r="WNV3" s="230"/>
      <c r="WNW3" s="230"/>
      <c r="WNX3" s="230"/>
      <c r="WNY3" s="230"/>
      <c r="WNZ3" s="230"/>
      <c r="WOA3" s="230"/>
      <c r="WOB3" s="230"/>
      <c r="WOC3" s="230"/>
      <c r="WOD3" s="230"/>
      <c r="WOE3" s="230"/>
      <c r="WOF3" s="230"/>
      <c r="WOG3" s="230"/>
      <c r="WOH3" s="230"/>
      <c r="WOI3" s="230"/>
      <c r="WOJ3" s="230"/>
      <c r="WOK3" s="230"/>
      <c r="WOL3" s="230"/>
      <c r="WOM3" s="230"/>
      <c r="WON3" s="230"/>
      <c r="WOO3" s="230"/>
      <c r="WOP3" s="230"/>
      <c r="WOQ3" s="230"/>
      <c r="WOR3" s="230"/>
      <c r="WOS3" s="230"/>
      <c r="WOT3" s="230"/>
      <c r="WOU3" s="230"/>
      <c r="WOV3" s="230"/>
      <c r="WOW3" s="230"/>
      <c r="WOX3" s="230"/>
      <c r="WOY3" s="230"/>
      <c r="WOZ3" s="230"/>
      <c r="WPA3" s="230"/>
      <c r="WPB3" s="230"/>
      <c r="WPC3" s="230"/>
      <c r="WPD3" s="230"/>
      <c r="WPE3" s="230"/>
      <c r="WPF3" s="230"/>
      <c r="WPG3" s="230"/>
      <c r="WPH3" s="230"/>
      <c r="WPI3" s="230"/>
      <c r="WPJ3" s="230"/>
      <c r="WPK3" s="230"/>
      <c r="WPL3" s="230"/>
      <c r="WPM3" s="230"/>
      <c r="WPN3" s="230"/>
      <c r="WPO3" s="230"/>
      <c r="WPP3" s="230"/>
      <c r="WPQ3" s="230"/>
      <c r="WPR3" s="230"/>
      <c r="WPS3" s="230"/>
      <c r="WPT3" s="230"/>
      <c r="WPU3" s="230"/>
      <c r="WPV3" s="230"/>
      <c r="WPW3" s="230"/>
      <c r="WPX3" s="230"/>
      <c r="WPY3" s="230"/>
      <c r="WPZ3" s="230"/>
      <c r="WQA3" s="230"/>
      <c r="WQB3" s="230"/>
      <c r="WQC3" s="230"/>
      <c r="WQD3" s="230"/>
      <c r="WQE3" s="230"/>
      <c r="WQF3" s="230"/>
      <c r="WQG3" s="230"/>
      <c r="WQH3" s="230"/>
      <c r="WQI3" s="230"/>
      <c r="WQJ3" s="230"/>
      <c r="WQK3" s="230"/>
      <c r="WQL3" s="230"/>
      <c r="WQM3" s="230"/>
      <c r="WQN3" s="230"/>
      <c r="WQO3" s="230"/>
      <c r="WQP3" s="230"/>
      <c r="WQQ3" s="230"/>
      <c r="WQR3" s="230"/>
      <c r="WQS3" s="230"/>
      <c r="WQT3" s="230"/>
      <c r="WQU3" s="230"/>
      <c r="WQV3" s="230"/>
      <c r="WQW3" s="230"/>
      <c r="WQX3" s="230"/>
      <c r="WQY3" s="230"/>
      <c r="WQZ3" s="230"/>
      <c r="WRA3" s="230"/>
      <c r="WRB3" s="230"/>
      <c r="WRC3" s="230"/>
      <c r="WRD3" s="230"/>
      <c r="WRE3" s="230"/>
      <c r="WRF3" s="230"/>
      <c r="WRG3" s="230"/>
      <c r="WRH3" s="230"/>
      <c r="WRI3" s="230"/>
      <c r="WRJ3" s="230"/>
      <c r="WRK3" s="230"/>
      <c r="WRL3" s="230"/>
      <c r="WRM3" s="230"/>
      <c r="WRN3" s="230"/>
      <c r="WRO3" s="230"/>
      <c r="WRP3" s="230"/>
      <c r="WRQ3" s="230"/>
      <c r="WRR3" s="230"/>
      <c r="WRS3" s="230"/>
      <c r="WRT3" s="230"/>
      <c r="WRU3" s="230"/>
      <c r="WRV3" s="230"/>
      <c r="WRW3" s="230"/>
      <c r="WRX3" s="230"/>
      <c r="WRY3" s="230"/>
      <c r="WRZ3" s="230"/>
      <c r="WSA3" s="230"/>
      <c r="WSB3" s="230"/>
      <c r="WSC3" s="230"/>
      <c r="WSD3" s="230"/>
      <c r="WSE3" s="230"/>
      <c r="WSF3" s="230"/>
      <c r="WSG3" s="230"/>
      <c r="WSH3" s="230"/>
      <c r="WSI3" s="230"/>
      <c r="WSJ3" s="230"/>
      <c r="WSK3" s="230"/>
      <c r="WSL3" s="230"/>
      <c r="WSM3" s="230"/>
      <c r="WSN3" s="230"/>
      <c r="WSO3" s="230"/>
      <c r="WSP3" s="230"/>
      <c r="WSQ3" s="230"/>
      <c r="WSR3" s="230"/>
      <c r="WSS3" s="230"/>
      <c r="WST3" s="230"/>
      <c r="WSU3" s="230"/>
      <c r="WSV3" s="230"/>
      <c r="WSW3" s="230"/>
      <c r="WSX3" s="230"/>
      <c r="WSY3" s="230"/>
      <c r="WSZ3" s="230"/>
      <c r="WTA3" s="230"/>
      <c r="WTB3" s="230"/>
      <c r="WTC3" s="230"/>
      <c r="WTD3" s="230"/>
      <c r="WTE3" s="230"/>
      <c r="WTF3" s="230"/>
      <c r="WTG3" s="230"/>
      <c r="WTH3" s="230"/>
      <c r="WTI3" s="230"/>
      <c r="WTJ3" s="230"/>
      <c r="WTK3" s="230"/>
      <c r="WTL3" s="230"/>
      <c r="WTM3" s="230"/>
      <c r="WTN3" s="230"/>
      <c r="WTO3" s="230"/>
      <c r="WTP3" s="230"/>
      <c r="WTQ3" s="230"/>
      <c r="WTR3" s="230"/>
      <c r="WTS3" s="230"/>
      <c r="WTT3" s="230"/>
      <c r="WTU3" s="230"/>
      <c r="WTV3" s="230"/>
      <c r="WTW3" s="230"/>
      <c r="WTX3" s="230"/>
      <c r="WTY3" s="230"/>
      <c r="WTZ3" s="230"/>
      <c r="WUA3" s="230"/>
      <c r="WUB3" s="230"/>
      <c r="WUC3" s="230"/>
      <c r="WUD3" s="230"/>
      <c r="WUE3" s="230"/>
      <c r="WUF3" s="230"/>
      <c r="WUG3" s="230"/>
      <c r="WUH3" s="230"/>
      <c r="WUI3" s="230"/>
      <c r="WUJ3" s="230"/>
      <c r="WUK3" s="230"/>
      <c r="WUL3" s="230"/>
      <c r="WUM3" s="230"/>
      <c r="WUN3" s="230"/>
      <c r="WUO3" s="230"/>
      <c r="WUP3" s="230"/>
      <c r="WUQ3" s="230"/>
      <c r="WUR3" s="230"/>
      <c r="WUS3" s="230"/>
      <c r="WUT3" s="230"/>
      <c r="WUU3" s="230"/>
      <c r="WUV3" s="230"/>
      <c r="WUW3" s="230"/>
      <c r="WUX3" s="230"/>
      <c r="WUY3" s="230"/>
      <c r="WUZ3" s="230"/>
      <c r="WVA3" s="230"/>
      <c r="WVB3" s="230"/>
      <c r="WVC3" s="230"/>
      <c r="WVD3" s="230"/>
      <c r="WVE3" s="230"/>
      <c r="WVF3" s="230"/>
      <c r="WVG3" s="230"/>
      <c r="WVH3" s="230"/>
      <c r="WVI3" s="230"/>
      <c r="WVJ3" s="230"/>
      <c r="WVK3" s="230"/>
      <c r="WVL3" s="230"/>
      <c r="WVM3" s="230"/>
      <c r="WVN3" s="230"/>
      <c r="WVO3" s="230"/>
      <c r="WVP3" s="230"/>
      <c r="WVQ3" s="230"/>
      <c r="WVR3" s="230"/>
      <c r="WVS3" s="230"/>
      <c r="WVT3" s="230"/>
      <c r="WVU3" s="230"/>
      <c r="WVV3" s="230"/>
      <c r="WVW3" s="230"/>
      <c r="WVX3" s="230"/>
      <c r="WVY3" s="230"/>
      <c r="WVZ3" s="230"/>
      <c r="WWA3" s="230"/>
      <c r="WWB3" s="230"/>
      <c r="WWC3" s="230"/>
      <c r="WWD3" s="230"/>
      <c r="WWE3" s="230"/>
      <c r="WWF3" s="230"/>
      <c r="WWG3" s="230"/>
      <c r="WWH3" s="230"/>
      <c r="WWI3" s="230"/>
      <c r="WWJ3" s="230"/>
      <c r="WWK3" s="230"/>
      <c r="WWL3" s="230"/>
      <c r="WWM3" s="230"/>
      <c r="WWN3" s="230"/>
      <c r="WWO3" s="230"/>
      <c r="WWP3" s="230"/>
      <c r="WWQ3" s="230"/>
      <c r="WWR3" s="230"/>
      <c r="WWS3" s="230"/>
      <c r="WWT3" s="230"/>
      <c r="WWU3" s="230"/>
      <c r="WWV3" s="230"/>
      <c r="WWW3" s="230"/>
      <c r="WWX3" s="230"/>
      <c r="WWY3" s="230"/>
      <c r="WWZ3" s="230"/>
      <c r="WXA3" s="230"/>
      <c r="WXB3" s="230"/>
      <c r="WXC3" s="230"/>
      <c r="WXD3" s="230"/>
      <c r="WXE3" s="230"/>
      <c r="WXF3" s="230"/>
      <c r="WXG3" s="230"/>
      <c r="WXH3" s="230"/>
      <c r="WXI3" s="230"/>
      <c r="WXJ3" s="230"/>
      <c r="WXK3" s="230"/>
      <c r="WXL3" s="230"/>
      <c r="WXM3" s="230"/>
      <c r="WXN3" s="230"/>
      <c r="WXO3" s="230"/>
      <c r="WXP3" s="230"/>
      <c r="WXQ3" s="230"/>
      <c r="WXR3" s="230"/>
      <c r="WXS3" s="230"/>
      <c r="WXT3" s="230"/>
      <c r="WXU3" s="230"/>
      <c r="WXV3" s="230"/>
      <c r="WXW3" s="230"/>
      <c r="WXX3" s="230"/>
      <c r="WXY3" s="230"/>
      <c r="WXZ3" s="230"/>
      <c r="WYA3" s="230"/>
      <c r="WYB3" s="230"/>
      <c r="WYC3" s="230"/>
      <c r="WYD3" s="230"/>
      <c r="WYE3" s="230"/>
      <c r="WYF3" s="230"/>
      <c r="WYG3" s="230"/>
      <c r="WYH3" s="230"/>
      <c r="WYI3" s="230"/>
      <c r="WYJ3" s="230"/>
      <c r="WYK3" s="230"/>
      <c r="WYL3" s="230"/>
      <c r="WYM3" s="230"/>
      <c r="WYN3" s="230"/>
      <c r="WYO3" s="230"/>
      <c r="WYP3" s="230"/>
      <c r="WYQ3" s="230"/>
      <c r="WYR3" s="230"/>
      <c r="WYS3" s="230"/>
      <c r="WYT3" s="230"/>
      <c r="WYU3" s="230"/>
      <c r="WYV3" s="230"/>
      <c r="WYW3" s="230"/>
      <c r="WYX3" s="230"/>
      <c r="WYY3" s="230"/>
      <c r="WYZ3" s="230"/>
      <c r="WZA3" s="230"/>
      <c r="WZB3" s="230"/>
      <c r="WZC3" s="230"/>
      <c r="WZD3" s="230"/>
      <c r="WZE3" s="230"/>
      <c r="WZF3" s="230"/>
      <c r="WZG3" s="230"/>
      <c r="WZH3" s="230"/>
      <c r="WZI3" s="230"/>
      <c r="WZJ3" s="230"/>
      <c r="WZK3" s="230"/>
      <c r="WZL3" s="230"/>
      <c r="WZM3" s="230"/>
      <c r="WZN3" s="230"/>
      <c r="WZO3" s="230"/>
      <c r="WZP3" s="230"/>
      <c r="WZQ3" s="230"/>
      <c r="WZR3" s="230"/>
      <c r="WZS3" s="230"/>
      <c r="WZT3" s="230"/>
      <c r="WZU3" s="230"/>
      <c r="WZV3" s="230"/>
      <c r="WZW3" s="230"/>
      <c r="WZX3" s="230"/>
      <c r="WZY3" s="230"/>
      <c r="WZZ3" s="230"/>
      <c r="XAA3" s="230"/>
      <c r="XAB3" s="230"/>
      <c r="XAC3" s="230"/>
      <c r="XAD3" s="230"/>
      <c r="XAE3" s="230"/>
      <c r="XAF3" s="230"/>
      <c r="XAG3" s="230"/>
      <c r="XAH3" s="230"/>
      <c r="XAI3" s="230"/>
      <c r="XAJ3" s="230"/>
      <c r="XAK3" s="230"/>
      <c r="XAL3" s="230"/>
      <c r="XAM3" s="230"/>
      <c r="XAN3" s="230"/>
      <c r="XAO3" s="230"/>
      <c r="XAP3" s="230"/>
      <c r="XAQ3" s="230"/>
      <c r="XAR3" s="230"/>
      <c r="XAS3" s="230"/>
      <c r="XAT3" s="230"/>
      <c r="XAU3" s="230"/>
      <c r="XAV3" s="230"/>
      <c r="XAW3" s="230"/>
      <c r="XAX3" s="230"/>
      <c r="XAY3" s="230"/>
      <c r="XAZ3" s="230"/>
      <c r="XBA3" s="230"/>
      <c r="XBB3" s="230"/>
      <c r="XBC3" s="230"/>
      <c r="XBD3" s="230"/>
      <c r="XBE3" s="230"/>
      <c r="XBF3" s="230"/>
      <c r="XBG3" s="230"/>
      <c r="XBH3" s="230"/>
      <c r="XBI3" s="230"/>
      <c r="XBJ3" s="230"/>
      <c r="XBK3" s="230"/>
      <c r="XBL3" s="230"/>
      <c r="XBM3" s="230"/>
      <c r="XBN3" s="230"/>
      <c r="XBO3" s="230"/>
      <c r="XBP3" s="230"/>
      <c r="XBQ3" s="230"/>
      <c r="XBR3" s="230"/>
      <c r="XBS3" s="230"/>
      <c r="XBT3" s="230"/>
      <c r="XBU3" s="230"/>
      <c r="XBV3" s="230"/>
      <c r="XBW3" s="230"/>
      <c r="XBX3" s="230"/>
      <c r="XBY3" s="230"/>
      <c r="XBZ3" s="230"/>
      <c r="XCA3" s="230"/>
      <c r="XCB3" s="230"/>
      <c r="XCC3" s="230"/>
      <c r="XCD3" s="230"/>
      <c r="XCE3" s="230"/>
      <c r="XCF3" s="230"/>
      <c r="XCG3" s="230"/>
      <c r="XCH3" s="230"/>
      <c r="XCI3" s="230"/>
      <c r="XCJ3" s="230"/>
      <c r="XCK3" s="230"/>
      <c r="XCL3" s="230"/>
      <c r="XCM3" s="230"/>
      <c r="XCN3" s="230"/>
      <c r="XCO3" s="230"/>
      <c r="XCP3" s="230"/>
      <c r="XCQ3" s="230"/>
      <c r="XCR3" s="230"/>
      <c r="XCS3" s="230"/>
      <c r="XCT3" s="230"/>
      <c r="XCU3" s="230"/>
      <c r="XCV3" s="230"/>
      <c r="XCW3" s="230"/>
      <c r="XCX3" s="230"/>
      <c r="XCY3" s="230"/>
      <c r="XCZ3" s="230"/>
      <c r="XDA3" s="230"/>
      <c r="XDB3" s="230"/>
      <c r="XDC3" s="230"/>
      <c r="XDD3" s="230"/>
      <c r="XDE3" s="230"/>
      <c r="XDF3" s="230"/>
      <c r="XDG3" s="230"/>
      <c r="XDH3" s="230"/>
      <c r="XDI3" s="230"/>
      <c r="XDJ3" s="230"/>
      <c r="XDK3" s="230"/>
      <c r="XDL3" s="230"/>
      <c r="XDM3" s="230"/>
      <c r="XDN3" s="230"/>
      <c r="XDO3" s="230"/>
      <c r="XDP3" s="230"/>
      <c r="XDQ3" s="230"/>
      <c r="XDR3" s="230"/>
      <c r="XDS3" s="230"/>
      <c r="XDT3" s="230"/>
      <c r="XDU3" s="230"/>
      <c r="XDV3" s="230"/>
      <c r="XDW3" s="230"/>
      <c r="XDX3" s="230"/>
      <c r="XDY3" s="230"/>
      <c r="XDZ3" s="230"/>
      <c r="XEA3" s="230"/>
      <c r="XEB3" s="230"/>
      <c r="XEC3" s="230"/>
      <c r="XED3" s="230"/>
      <c r="XEE3" s="230"/>
      <c r="XEF3" s="230"/>
      <c r="XEG3" s="230"/>
      <c r="XEH3" s="230"/>
      <c r="XEI3" s="230"/>
      <c r="XEJ3" s="230"/>
      <c r="XEK3" s="230"/>
      <c r="XEL3" s="230"/>
      <c r="XEM3" s="230"/>
      <c r="XEN3" s="230"/>
      <c r="XEO3" s="230"/>
      <c r="XEP3" s="230"/>
      <c r="XEQ3" s="230"/>
      <c r="XER3" s="230"/>
      <c r="XES3" s="230"/>
      <c r="XET3" s="230"/>
      <c r="XEU3" s="230"/>
      <c r="XEV3" s="230"/>
      <c r="XEW3" s="230"/>
      <c r="XEX3" s="230"/>
      <c r="XEY3" s="230"/>
      <c r="XEZ3" s="230"/>
      <c r="XFA3" s="230"/>
      <c r="XFB3" s="230"/>
      <c r="XFC3" s="230"/>
    </row>
    <row r="4" spans="1:16383" ht="63.75">
      <c r="A4" s="314" t="s">
        <v>166</v>
      </c>
      <c r="B4" s="314" t="s">
        <v>167</v>
      </c>
      <c r="C4" s="314" t="s">
        <v>168</v>
      </c>
      <c r="D4" s="314" t="s">
        <v>169</v>
      </c>
      <c r="E4" s="314" t="s">
        <v>170</v>
      </c>
      <c r="F4" s="314" t="s">
        <v>171</v>
      </c>
      <c r="G4" s="324">
        <v>934398448</v>
      </c>
      <c r="H4" s="314" t="s">
        <v>172</v>
      </c>
      <c r="I4" s="314" t="s">
        <v>173</v>
      </c>
      <c r="J4" s="314" t="s">
        <v>174</v>
      </c>
      <c r="K4" s="315" t="s">
        <v>175</v>
      </c>
      <c r="L4" s="315" t="s">
        <v>176</v>
      </c>
      <c r="M4" s="316" t="s">
        <v>177</v>
      </c>
      <c r="N4" s="316" t="s">
        <v>177</v>
      </c>
      <c r="O4" s="314" t="s">
        <v>178</v>
      </c>
      <c r="P4" s="314" t="s">
        <v>179</v>
      </c>
      <c r="Q4" s="314" t="s">
        <v>180</v>
      </c>
      <c r="R4" s="314" t="s">
        <v>181</v>
      </c>
      <c r="S4" s="314" t="s">
        <v>182</v>
      </c>
      <c r="T4" s="314" t="s">
        <v>183</v>
      </c>
      <c r="U4" s="314" t="s">
        <v>167</v>
      </c>
      <c r="V4" s="314" t="s">
        <v>183</v>
      </c>
      <c r="W4" s="314" t="s">
        <v>184</v>
      </c>
      <c r="X4" s="314"/>
      <c r="Y4" s="314"/>
      <c r="Z4" s="314"/>
      <c r="AA4" s="314"/>
      <c r="AB4" s="314"/>
      <c r="AC4" s="324" t="s">
        <v>185</v>
      </c>
      <c r="AD4" s="317">
        <v>44403.533250080996</v>
      </c>
      <c r="AE4" s="325">
        <v>44464</v>
      </c>
      <c r="AF4" s="325">
        <v>44468</v>
      </c>
      <c r="AG4" s="315">
        <v>61</v>
      </c>
      <c r="AH4" s="314" t="s">
        <v>186</v>
      </c>
      <c r="AI4" s="315">
        <v>1</v>
      </c>
      <c r="AJ4" s="315">
        <v>4</v>
      </c>
      <c r="AK4" s="314" t="s">
        <v>187</v>
      </c>
      <c r="AL4" s="314" t="s">
        <v>188</v>
      </c>
      <c r="AM4" s="314" t="s">
        <v>189</v>
      </c>
      <c r="AN4" s="318">
        <v>0</v>
      </c>
      <c r="AO4" s="318">
        <v>0</v>
      </c>
      <c r="AP4" s="319" t="b">
        <v>0</v>
      </c>
      <c r="AQ4" s="318">
        <v>85</v>
      </c>
      <c r="AR4" s="318">
        <v>304.95</v>
      </c>
      <c r="AS4" s="318">
        <v>304.95</v>
      </c>
      <c r="AT4" s="318">
        <v>0</v>
      </c>
      <c r="AU4" s="314" t="s">
        <v>190</v>
      </c>
      <c r="AV4" s="326">
        <v>1219.8</v>
      </c>
      <c r="AW4" s="318">
        <v>304.95</v>
      </c>
      <c r="AX4" s="318">
        <v>879.8</v>
      </c>
      <c r="AY4" s="314" t="s">
        <v>167</v>
      </c>
      <c r="AZ4" s="314" t="s">
        <v>191</v>
      </c>
      <c r="BA4" s="314" t="s">
        <v>192</v>
      </c>
      <c r="BB4" s="314" t="s">
        <v>193</v>
      </c>
      <c r="BC4" s="318">
        <v>55.6</v>
      </c>
      <c r="BD4" s="320">
        <v>1</v>
      </c>
      <c r="BE4" s="320">
        <v>1</v>
      </c>
      <c r="BF4" s="321">
        <v>0</v>
      </c>
      <c r="BG4" s="321">
        <v>0</v>
      </c>
      <c r="BH4" s="320">
        <v>0</v>
      </c>
      <c r="BI4" s="320">
        <v>1</v>
      </c>
      <c r="BJ4" s="321">
        <v>1</v>
      </c>
      <c r="BK4" s="322">
        <v>2</v>
      </c>
      <c r="BL4" s="318">
        <v>609.9</v>
      </c>
      <c r="BM4" s="314" t="s">
        <v>183</v>
      </c>
      <c r="BN4" s="314" t="s">
        <v>183</v>
      </c>
      <c r="BO4" s="314" t="s">
        <v>183</v>
      </c>
      <c r="BP4" s="314" t="s">
        <v>183</v>
      </c>
      <c r="BQ4" s="314" t="s">
        <v>183</v>
      </c>
      <c r="BR4" s="314" t="s">
        <v>183</v>
      </c>
      <c r="BS4" s="314" t="s">
        <v>183</v>
      </c>
      <c r="BT4" s="314"/>
      <c r="BU4" s="314"/>
      <c r="BV4" s="314"/>
      <c r="BW4" s="314" t="s">
        <v>194</v>
      </c>
      <c r="BX4" s="323">
        <v>69</v>
      </c>
      <c r="BY4" s="314" t="s">
        <v>195</v>
      </c>
      <c r="BZ4" s="314" t="s">
        <v>196</v>
      </c>
      <c r="CA4" s="230"/>
      <c r="CB4" s="230"/>
      <c r="CC4" s="230"/>
      <c r="CD4" s="230"/>
      <c r="CE4" s="230"/>
      <c r="CF4" s="230"/>
      <c r="CG4" s="230"/>
      <c r="CH4" s="230"/>
      <c r="CI4" s="230"/>
      <c r="CJ4" s="230"/>
      <c r="CK4" s="230"/>
      <c r="CL4" s="230"/>
      <c r="CM4" s="230"/>
      <c r="CN4" s="230"/>
      <c r="CO4" s="230"/>
      <c r="CP4" s="230"/>
      <c r="CQ4" s="230"/>
      <c r="CR4" s="230"/>
      <c r="CS4" s="230"/>
      <c r="CT4" s="230"/>
      <c r="CU4" s="230"/>
      <c r="CV4" s="230"/>
      <c r="CW4" s="230"/>
      <c r="CX4" s="230"/>
      <c r="CY4" s="230"/>
      <c r="CZ4" s="230"/>
      <c r="DA4" s="230"/>
      <c r="DB4" s="230"/>
      <c r="DC4" s="230"/>
      <c r="DD4" s="230"/>
      <c r="DE4" s="230"/>
      <c r="DF4" s="230"/>
      <c r="DG4" s="230"/>
      <c r="DH4" s="230"/>
      <c r="DI4" s="230"/>
      <c r="DJ4" s="230"/>
      <c r="DK4" s="230"/>
      <c r="DL4" s="230"/>
      <c r="DM4" s="230"/>
      <c r="DN4" s="230"/>
      <c r="DO4" s="230"/>
      <c r="DP4" s="230"/>
      <c r="DQ4" s="230"/>
      <c r="DR4" s="230"/>
      <c r="DS4" s="230"/>
      <c r="DT4" s="230"/>
      <c r="DU4" s="230"/>
      <c r="DV4" s="230"/>
      <c r="DW4" s="230"/>
      <c r="DX4" s="230"/>
      <c r="DY4" s="230"/>
      <c r="DZ4" s="230"/>
      <c r="EA4" s="230"/>
      <c r="EB4" s="230"/>
      <c r="EC4" s="230"/>
      <c r="ED4" s="230"/>
      <c r="EE4" s="230"/>
      <c r="EF4" s="230"/>
      <c r="EG4" s="230"/>
      <c r="EH4" s="230"/>
      <c r="EI4" s="230"/>
      <c r="EJ4" s="230"/>
      <c r="EK4" s="230"/>
      <c r="EL4" s="230"/>
      <c r="EM4" s="230"/>
      <c r="EN4" s="230"/>
      <c r="EO4" s="230"/>
      <c r="EP4" s="230"/>
      <c r="EQ4" s="230"/>
      <c r="ER4" s="230"/>
      <c r="ES4" s="230"/>
      <c r="ET4" s="230"/>
      <c r="EU4" s="230"/>
      <c r="EV4" s="230"/>
      <c r="EW4" s="230"/>
      <c r="EX4" s="230"/>
      <c r="EY4" s="230"/>
      <c r="EZ4" s="230"/>
      <c r="FA4" s="230"/>
      <c r="FB4" s="230"/>
      <c r="FC4" s="230"/>
      <c r="FD4" s="230"/>
      <c r="FE4" s="230"/>
      <c r="FF4" s="230"/>
      <c r="FG4" s="230"/>
      <c r="FH4" s="230"/>
      <c r="FI4" s="230"/>
      <c r="FJ4" s="230"/>
      <c r="FK4" s="230"/>
      <c r="FL4" s="230"/>
      <c r="FM4" s="230"/>
      <c r="FN4" s="230"/>
      <c r="FO4" s="230"/>
      <c r="FP4" s="230"/>
      <c r="FQ4" s="230"/>
      <c r="FR4" s="230"/>
      <c r="FS4" s="230"/>
      <c r="FT4" s="230"/>
      <c r="FU4" s="230"/>
      <c r="FV4" s="230"/>
      <c r="FW4" s="230"/>
      <c r="FX4" s="230"/>
      <c r="FY4" s="230"/>
      <c r="FZ4" s="230"/>
      <c r="GA4" s="230"/>
      <c r="GB4" s="230"/>
      <c r="GC4" s="230"/>
      <c r="GD4" s="230"/>
      <c r="GE4" s="230"/>
      <c r="GF4" s="230"/>
      <c r="GG4" s="230"/>
      <c r="GH4" s="230"/>
      <c r="GI4" s="230"/>
      <c r="GJ4" s="230"/>
      <c r="GK4" s="230"/>
      <c r="GL4" s="230"/>
      <c r="GM4" s="230"/>
      <c r="GN4" s="230"/>
      <c r="GO4" s="230"/>
      <c r="GP4" s="230"/>
      <c r="GQ4" s="230"/>
      <c r="GR4" s="230"/>
      <c r="GS4" s="230"/>
      <c r="GT4" s="230"/>
      <c r="GU4" s="230"/>
      <c r="GV4" s="230"/>
      <c r="GW4" s="230"/>
      <c r="GX4" s="230"/>
      <c r="GY4" s="230"/>
      <c r="GZ4" s="230"/>
      <c r="HA4" s="230"/>
      <c r="HB4" s="230"/>
      <c r="HC4" s="230"/>
      <c r="HD4" s="230"/>
      <c r="HE4" s="230"/>
      <c r="HF4" s="230"/>
      <c r="HG4" s="230"/>
      <c r="HH4" s="230"/>
      <c r="HI4" s="230"/>
      <c r="HJ4" s="230"/>
      <c r="HK4" s="230"/>
      <c r="HL4" s="230"/>
      <c r="HM4" s="230"/>
      <c r="HN4" s="230"/>
      <c r="HO4" s="230"/>
      <c r="HP4" s="230"/>
      <c r="HQ4" s="230"/>
      <c r="HR4" s="230"/>
      <c r="HS4" s="230"/>
      <c r="HT4" s="230"/>
      <c r="HU4" s="230"/>
      <c r="HV4" s="230"/>
      <c r="HW4" s="230"/>
      <c r="HX4" s="230"/>
      <c r="HY4" s="230"/>
      <c r="HZ4" s="230"/>
      <c r="IA4" s="230"/>
      <c r="IB4" s="230"/>
      <c r="IC4" s="230"/>
      <c r="ID4" s="230"/>
      <c r="IE4" s="230"/>
      <c r="IF4" s="230"/>
      <c r="IG4" s="230"/>
      <c r="IH4" s="230"/>
      <c r="II4" s="230"/>
      <c r="IJ4" s="230"/>
      <c r="IK4" s="230"/>
      <c r="IL4" s="230"/>
      <c r="IM4" s="230"/>
      <c r="IN4" s="230"/>
      <c r="IO4" s="230"/>
      <c r="IP4" s="230"/>
      <c r="IQ4" s="230"/>
      <c r="IR4" s="230"/>
      <c r="IS4" s="230"/>
      <c r="IT4" s="230"/>
      <c r="IU4" s="230"/>
      <c r="IV4" s="230"/>
      <c r="IW4" s="230"/>
      <c r="IX4" s="230"/>
      <c r="IY4" s="230"/>
      <c r="IZ4" s="230"/>
      <c r="JA4" s="230"/>
      <c r="JB4" s="230"/>
      <c r="JC4" s="230"/>
      <c r="JD4" s="230"/>
      <c r="JE4" s="230"/>
      <c r="JF4" s="230"/>
      <c r="JG4" s="230"/>
      <c r="JH4" s="230"/>
      <c r="JI4" s="230"/>
      <c r="JJ4" s="230"/>
      <c r="JK4" s="230"/>
      <c r="JL4" s="230"/>
      <c r="JM4" s="230"/>
      <c r="JN4" s="230"/>
      <c r="JO4" s="230"/>
      <c r="JP4" s="230"/>
      <c r="JQ4" s="230"/>
      <c r="JR4" s="230"/>
      <c r="JS4" s="230"/>
      <c r="JT4" s="230"/>
      <c r="JU4" s="230"/>
      <c r="JV4" s="230"/>
      <c r="JW4" s="230"/>
      <c r="JX4" s="230"/>
      <c r="JY4" s="230"/>
      <c r="JZ4" s="230"/>
      <c r="KA4" s="230"/>
      <c r="KB4" s="230"/>
      <c r="KC4" s="230"/>
      <c r="KD4" s="230"/>
      <c r="KE4" s="230"/>
      <c r="KF4" s="230"/>
      <c r="KG4" s="230"/>
      <c r="KH4" s="230"/>
      <c r="KI4" s="230"/>
      <c r="KJ4" s="230"/>
      <c r="KK4" s="230"/>
      <c r="KL4" s="230"/>
      <c r="KM4" s="230"/>
      <c r="KN4" s="230"/>
      <c r="KO4" s="230"/>
      <c r="KP4" s="230"/>
      <c r="KQ4" s="230"/>
      <c r="KR4" s="230"/>
      <c r="KS4" s="230"/>
      <c r="KT4" s="230"/>
      <c r="KU4" s="230"/>
      <c r="KV4" s="230"/>
      <c r="KW4" s="230"/>
      <c r="KX4" s="230"/>
      <c r="KY4" s="230"/>
      <c r="KZ4" s="230"/>
      <c r="LA4" s="230"/>
      <c r="LB4" s="230"/>
      <c r="LC4" s="230"/>
      <c r="LD4" s="230"/>
      <c r="LE4" s="230"/>
      <c r="LF4" s="230"/>
      <c r="LG4" s="230"/>
      <c r="LH4" s="230"/>
      <c r="LI4" s="230"/>
      <c r="LJ4" s="230"/>
      <c r="LK4" s="230"/>
      <c r="LL4" s="230"/>
      <c r="LM4" s="230"/>
      <c r="LN4" s="230"/>
      <c r="LO4" s="230"/>
      <c r="LP4" s="230"/>
      <c r="LQ4" s="230"/>
      <c r="LR4" s="230"/>
      <c r="LS4" s="230"/>
      <c r="LT4" s="230"/>
      <c r="LU4" s="230"/>
      <c r="LV4" s="230"/>
      <c r="LW4" s="230"/>
      <c r="LX4" s="230"/>
      <c r="LY4" s="230"/>
      <c r="LZ4" s="230"/>
      <c r="MA4" s="230"/>
      <c r="MB4" s="230"/>
      <c r="MC4" s="230"/>
      <c r="MD4" s="230"/>
      <c r="ME4" s="230"/>
      <c r="MF4" s="230"/>
      <c r="MG4" s="230"/>
      <c r="MH4" s="230"/>
      <c r="MI4" s="230"/>
      <c r="MJ4" s="230"/>
      <c r="MK4" s="230"/>
      <c r="ML4" s="230"/>
      <c r="MM4" s="230"/>
      <c r="MN4" s="230"/>
      <c r="MO4" s="230"/>
      <c r="MP4" s="230"/>
      <c r="MQ4" s="230"/>
      <c r="MR4" s="230"/>
      <c r="MS4" s="230"/>
      <c r="MT4" s="230"/>
      <c r="MU4" s="230"/>
      <c r="MV4" s="230"/>
      <c r="MW4" s="230"/>
      <c r="MX4" s="230"/>
      <c r="MY4" s="230"/>
      <c r="MZ4" s="230"/>
      <c r="NA4" s="230"/>
      <c r="NB4" s="230"/>
      <c r="NC4" s="230"/>
      <c r="ND4" s="230"/>
      <c r="NE4" s="230"/>
      <c r="NF4" s="230"/>
      <c r="NG4" s="230"/>
      <c r="NH4" s="230"/>
      <c r="NI4" s="230"/>
      <c r="NJ4" s="230"/>
      <c r="NK4" s="230"/>
      <c r="NL4" s="230"/>
      <c r="NM4" s="230"/>
      <c r="NN4" s="230"/>
      <c r="NO4" s="230"/>
      <c r="NP4" s="230"/>
      <c r="NQ4" s="230"/>
      <c r="NR4" s="230"/>
      <c r="NS4" s="230"/>
      <c r="NT4" s="230"/>
      <c r="NU4" s="230"/>
      <c r="NV4" s="230"/>
      <c r="NW4" s="230"/>
      <c r="NX4" s="230"/>
      <c r="NY4" s="230"/>
      <c r="NZ4" s="230"/>
      <c r="OA4" s="230"/>
      <c r="OB4" s="230"/>
      <c r="OC4" s="230"/>
      <c r="OD4" s="230"/>
      <c r="OE4" s="230"/>
      <c r="OF4" s="230"/>
      <c r="OG4" s="230"/>
      <c r="OH4" s="230"/>
      <c r="OI4" s="230"/>
      <c r="OJ4" s="230"/>
      <c r="OK4" s="230"/>
      <c r="OL4" s="230"/>
      <c r="OM4" s="230"/>
      <c r="ON4" s="230"/>
      <c r="OO4" s="230"/>
      <c r="OP4" s="230"/>
      <c r="OQ4" s="230"/>
      <c r="OR4" s="230"/>
      <c r="OS4" s="230"/>
      <c r="OT4" s="230"/>
      <c r="OU4" s="230"/>
      <c r="OV4" s="230"/>
      <c r="OW4" s="230"/>
      <c r="OX4" s="230"/>
      <c r="OY4" s="230"/>
      <c r="OZ4" s="230"/>
      <c r="PA4" s="230"/>
      <c r="PB4" s="230"/>
      <c r="PC4" s="230"/>
      <c r="PD4" s="230"/>
      <c r="PE4" s="230"/>
      <c r="PF4" s="230"/>
      <c r="PG4" s="230"/>
      <c r="PH4" s="230"/>
      <c r="PI4" s="230"/>
      <c r="PJ4" s="230"/>
      <c r="PK4" s="230"/>
      <c r="PL4" s="230"/>
      <c r="PM4" s="230"/>
      <c r="PN4" s="230"/>
      <c r="PO4" s="230"/>
      <c r="PP4" s="230"/>
      <c r="PQ4" s="230"/>
      <c r="PR4" s="230"/>
      <c r="PS4" s="230"/>
      <c r="PT4" s="230"/>
      <c r="PU4" s="230"/>
      <c r="PV4" s="230"/>
      <c r="PW4" s="230"/>
      <c r="PX4" s="230"/>
      <c r="PY4" s="230"/>
      <c r="PZ4" s="230"/>
      <c r="QA4" s="230"/>
      <c r="QB4" s="230"/>
      <c r="QC4" s="230"/>
      <c r="QD4" s="230"/>
      <c r="QE4" s="230"/>
      <c r="QF4" s="230"/>
      <c r="QG4" s="230"/>
      <c r="QH4" s="230"/>
      <c r="QI4" s="230"/>
      <c r="QJ4" s="230"/>
      <c r="QK4" s="230"/>
      <c r="QL4" s="230"/>
      <c r="QM4" s="230"/>
      <c r="QN4" s="230"/>
      <c r="QO4" s="230"/>
      <c r="QP4" s="230"/>
      <c r="QQ4" s="230"/>
      <c r="QR4" s="230"/>
      <c r="QS4" s="230"/>
      <c r="QT4" s="230"/>
      <c r="QU4" s="230"/>
      <c r="QV4" s="230"/>
      <c r="QW4" s="230"/>
      <c r="QX4" s="230"/>
      <c r="QY4" s="230"/>
      <c r="QZ4" s="230"/>
      <c r="RA4" s="230"/>
      <c r="RB4" s="230"/>
      <c r="RC4" s="230"/>
      <c r="RD4" s="230"/>
      <c r="RE4" s="230"/>
      <c r="RF4" s="230"/>
      <c r="RG4" s="230"/>
      <c r="RH4" s="230"/>
      <c r="RI4" s="230"/>
      <c r="RJ4" s="230"/>
      <c r="RK4" s="230"/>
      <c r="RL4" s="230"/>
      <c r="RM4" s="230"/>
      <c r="RN4" s="230"/>
      <c r="RO4" s="230"/>
      <c r="RP4" s="230"/>
      <c r="RQ4" s="230"/>
      <c r="RR4" s="230"/>
      <c r="RS4" s="230"/>
      <c r="RT4" s="230"/>
      <c r="RU4" s="230"/>
      <c r="RV4" s="230"/>
      <c r="RW4" s="230"/>
      <c r="RX4" s="230"/>
      <c r="RY4" s="230"/>
      <c r="RZ4" s="230"/>
      <c r="SA4" s="230"/>
      <c r="SB4" s="230"/>
      <c r="SC4" s="230"/>
      <c r="SD4" s="230"/>
      <c r="SE4" s="230"/>
      <c r="SF4" s="230"/>
      <c r="SG4" s="230"/>
      <c r="SH4" s="230"/>
      <c r="SI4" s="230"/>
      <c r="SJ4" s="230"/>
      <c r="SK4" s="230"/>
      <c r="SL4" s="230"/>
      <c r="SM4" s="230"/>
      <c r="SN4" s="230"/>
      <c r="SO4" s="230"/>
      <c r="SP4" s="230"/>
      <c r="SQ4" s="230"/>
      <c r="SR4" s="230"/>
      <c r="SS4" s="230"/>
      <c r="ST4" s="230"/>
      <c r="SU4" s="230"/>
      <c r="SV4" s="230"/>
      <c r="SW4" s="230"/>
      <c r="SX4" s="230"/>
      <c r="SY4" s="230"/>
      <c r="SZ4" s="230"/>
      <c r="TA4" s="230"/>
      <c r="TB4" s="230"/>
      <c r="TC4" s="230"/>
      <c r="TD4" s="230"/>
      <c r="TE4" s="230"/>
      <c r="TF4" s="230"/>
      <c r="TG4" s="230"/>
      <c r="TH4" s="230"/>
      <c r="TI4" s="230"/>
      <c r="TJ4" s="230"/>
      <c r="TK4" s="230"/>
      <c r="TL4" s="230"/>
      <c r="TM4" s="230"/>
      <c r="TN4" s="230"/>
      <c r="TO4" s="230"/>
      <c r="TP4" s="230"/>
      <c r="TQ4" s="230"/>
      <c r="TR4" s="230"/>
      <c r="TS4" s="230"/>
      <c r="TT4" s="230"/>
      <c r="TU4" s="230"/>
      <c r="TV4" s="230"/>
      <c r="TW4" s="230"/>
      <c r="TX4" s="230"/>
      <c r="TY4" s="230"/>
      <c r="TZ4" s="230"/>
      <c r="UA4" s="230"/>
      <c r="UB4" s="230"/>
      <c r="UC4" s="230"/>
      <c r="UD4" s="230"/>
      <c r="UE4" s="230"/>
      <c r="UF4" s="230"/>
      <c r="UG4" s="230"/>
      <c r="UH4" s="230"/>
      <c r="UI4" s="230"/>
      <c r="UJ4" s="230"/>
      <c r="UK4" s="230"/>
      <c r="UL4" s="230"/>
      <c r="UM4" s="230"/>
      <c r="UN4" s="230"/>
      <c r="UO4" s="230"/>
      <c r="UP4" s="230"/>
      <c r="UQ4" s="230"/>
      <c r="UR4" s="230"/>
      <c r="US4" s="230"/>
      <c r="UT4" s="230"/>
      <c r="UU4" s="230"/>
      <c r="UV4" s="230"/>
      <c r="UW4" s="230"/>
      <c r="UX4" s="230"/>
      <c r="UY4" s="230"/>
      <c r="UZ4" s="230"/>
      <c r="VA4" s="230"/>
      <c r="VB4" s="230"/>
      <c r="VC4" s="230"/>
      <c r="VD4" s="230"/>
      <c r="VE4" s="230"/>
      <c r="VF4" s="230"/>
      <c r="VG4" s="230"/>
      <c r="VH4" s="230"/>
      <c r="VI4" s="230"/>
      <c r="VJ4" s="230"/>
      <c r="VK4" s="230"/>
      <c r="VL4" s="230"/>
      <c r="VM4" s="230"/>
      <c r="VN4" s="230"/>
      <c r="VO4" s="230"/>
      <c r="VP4" s="230"/>
      <c r="VQ4" s="230"/>
      <c r="VR4" s="230"/>
      <c r="VS4" s="230"/>
      <c r="VT4" s="230"/>
      <c r="VU4" s="230"/>
      <c r="VV4" s="230"/>
      <c r="VW4" s="230"/>
      <c r="VX4" s="230"/>
      <c r="VY4" s="230"/>
      <c r="VZ4" s="230"/>
      <c r="WA4" s="230"/>
      <c r="WB4" s="230"/>
      <c r="WC4" s="230"/>
      <c r="WD4" s="230"/>
      <c r="WE4" s="230"/>
      <c r="WF4" s="230"/>
      <c r="WG4" s="230"/>
      <c r="WH4" s="230"/>
      <c r="WI4" s="230"/>
      <c r="WJ4" s="230"/>
      <c r="WK4" s="230"/>
      <c r="WL4" s="230"/>
      <c r="WM4" s="230"/>
      <c r="WN4" s="230"/>
      <c r="WO4" s="230"/>
      <c r="WP4" s="230"/>
      <c r="WQ4" s="230"/>
      <c r="WR4" s="230"/>
      <c r="WS4" s="230"/>
      <c r="WT4" s="230"/>
      <c r="WU4" s="230"/>
      <c r="WV4" s="230"/>
      <c r="WW4" s="230"/>
      <c r="WX4" s="230"/>
      <c r="WY4" s="230"/>
      <c r="WZ4" s="230"/>
      <c r="XA4" s="230"/>
      <c r="XB4" s="230"/>
      <c r="XC4" s="230"/>
      <c r="XD4" s="230"/>
      <c r="XE4" s="230"/>
      <c r="XF4" s="230"/>
      <c r="XG4" s="230"/>
      <c r="XH4" s="230"/>
      <c r="XI4" s="230"/>
      <c r="XJ4" s="230"/>
      <c r="XK4" s="230"/>
      <c r="XL4" s="230"/>
      <c r="XM4" s="230"/>
      <c r="XN4" s="230"/>
      <c r="XO4" s="230"/>
      <c r="XP4" s="230"/>
      <c r="XQ4" s="230"/>
      <c r="XR4" s="230"/>
      <c r="XS4" s="230"/>
      <c r="XT4" s="230"/>
      <c r="XU4" s="230"/>
      <c r="XV4" s="230"/>
      <c r="XW4" s="230"/>
      <c r="XX4" s="230"/>
      <c r="XY4" s="230"/>
      <c r="XZ4" s="230"/>
      <c r="YA4" s="230"/>
      <c r="YB4" s="230"/>
      <c r="YC4" s="230"/>
      <c r="YD4" s="230"/>
      <c r="YE4" s="230"/>
      <c r="YF4" s="230"/>
      <c r="YG4" s="230"/>
      <c r="YH4" s="230"/>
      <c r="YI4" s="230"/>
      <c r="YJ4" s="230"/>
      <c r="YK4" s="230"/>
      <c r="YL4" s="230"/>
      <c r="YM4" s="230"/>
      <c r="YN4" s="230"/>
      <c r="YO4" s="230"/>
      <c r="YP4" s="230"/>
      <c r="YQ4" s="230"/>
      <c r="YR4" s="230"/>
      <c r="YS4" s="230"/>
      <c r="YT4" s="230"/>
      <c r="YU4" s="230"/>
      <c r="YV4" s="230"/>
      <c r="YW4" s="230"/>
      <c r="YX4" s="230"/>
      <c r="YY4" s="230"/>
      <c r="YZ4" s="230"/>
      <c r="ZA4" s="230"/>
      <c r="ZB4" s="230"/>
      <c r="ZC4" s="230"/>
      <c r="ZD4" s="230"/>
      <c r="ZE4" s="230"/>
      <c r="ZF4" s="230"/>
      <c r="ZG4" s="230"/>
      <c r="ZH4" s="230"/>
      <c r="ZI4" s="230"/>
      <c r="ZJ4" s="230"/>
      <c r="ZK4" s="230"/>
      <c r="ZL4" s="230"/>
      <c r="ZM4" s="230"/>
      <c r="ZN4" s="230"/>
      <c r="ZO4" s="230"/>
      <c r="ZP4" s="230"/>
      <c r="ZQ4" s="230"/>
      <c r="ZR4" s="230"/>
      <c r="ZS4" s="230"/>
      <c r="ZT4" s="230"/>
      <c r="ZU4" s="230"/>
      <c r="ZV4" s="230"/>
      <c r="ZW4" s="230"/>
      <c r="ZX4" s="230"/>
      <c r="ZY4" s="230"/>
      <c r="ZZ4" s="230"/>
      <c r="AAA4" s="230"/>
      <c r="AAB4" s="230"/>
      <c r="AAC4" s="230"/>
      <c r="AAD4" s="230"/>
      <c r="AAE4" s="230"/>
      <c r="AAF4" s="230"/>
      <c r="AAG4" s="230"/>
      <c r="AAH4" s="230"/>
      <c r="AAI4" s="230"/>
      <c r="AAJ4" s="230"/>
      <c r="AAK4" s="230"/>
      <c r="AAL4" s="230"/>
      <c r="AAM4" s="230"/>
      <c r="AAN4" s="230"/>
      <c r="AAO4" s="230"/>
      <c r="AAP4" s="230"/>
      <c r="AAQ4" s="230"/>
      <c r="AAR4" s="230"/>
      <c r="AAS4" s="230"/>
      <c r="AAT4" s="230"/>
      <c r="AAU4" s="230"/>
      <c r="AAV4" s="230"/>
      <c r="AAW4" s="230"/>
      <c r="AAX4" s="230"/>
      <c r="AAY4" s="230"/>
      <c r="AAZ4" s="230"/>
      <c r="ABA4" s="230"/>
      <c r="ABB4" s="230"/>
      <c r="ABC4" s="230"/>
      <c r="ABD4" s="230"/>
      <c r="ABE4" s="230"/>
      <c r="ABF4" s="230"/>
      <c r="ABG4" s="230"/>
      <c r="ABH4" s="230"/>
      <c r="ABI4" s="230"/>
      <c r="ABJ4" s="230"/>
      <c r="ABK4" s="230"/>
      <c r="ABL4" s="230"/>
      <c r="ABM4" s="230"/>
      <c r="ABN4" s="230"/>
      <c r="ABO4" s="230"/>
      <c r="ABP4" s="230"/>
      <c r="ABQ4" s="230"/>
      <c r="ABR4" s="230"/>
      <c r="ABS4" s="230"/>
      <c r="ABT4" s="230"/>
      <c r="ABU4" s="230"/>
      <c r="ABV4" s="230"/>
      <c r="ABW4" s="230"/>
      <c r="ABX4" s="230"/>
      <c r="ABY4" s="230"/>
      <c r="ABZ4" s="230"/>
      <c r="ACA4" s="230"/>
      <c r="ACB4" s="230"/>
      <c r="ACC4" s="230"/>
      <c r="ACD4" s="230"/>
      <c r="ACE4" s="230"/>
      <c r="ACF4" s="230"/>
      <c r="ACG4" s="230"/>
      <c r="ACH4" s="230"/>
      <c r="ACI4" s="230"/>
      <c r="ACJ4" s="230"/>
      <c r="ACK4" s="230"/>
      <c r="ACL4" s="230"/>
      <c r="ACM4" s="230"/>
      <c r="ACN4" s="230"/>
      <c r="ACO4" s="230"/>
      <c r="ACP4" s="230"/>
      <c r="ACQ4" s="230"/>
      <c r="ACR4" s="230"/>
      <c r="ACS4" s="230"/>
      <c r="ACT4" s="230"/>
      <c r="ACU4" s="230"/>
      <c r="ACV4" s="230"/>
      <c r="ACW4" s="230"/>
      <c r="ACX4" s="230"/>
      <c r="ACY4" s="230"/>
      <c r="ACZ4" s="230"/>
      <c r="ADA4" s="230"/>
      <c r="ADB4" s="230"/>
      <c r="ADC4" s="230"/>
      <c r="ADD4" s="230"/>
      <c r="ADE4" s="230"/>
      <c r="ADF4" s="230"/>
      <c r="ADG4" s="230"/>
      <c r="ADH4" s="230"/>
      <c r="ADI4" s="230"/>
      <c r="ADJ4" s="230"/>
      <c r="ADK4" s="230"/>
      <c r="ADL4" s="230"/>
      <c r="ADM4" s="230"/>
      <c r="ADN4" s="230"/>
      <c r="ADO4" s="230"/>
      <c r="ADP4" s="230"/>
      <c r="ADQ4" s="230"/>
      <c r="ADR4" s="230"/>
      <c r="ADS4" s="230"/>
      <c r="ADT4" s="230"/>
      <c r="ADU4" s="230"/>
      <c r="ADV4" s="230"/>
      <c r="ADW4" s="230"/>
      <c r="ADX4" s="230"/>
      <c r="ADY4" s="230"/>
      <c r="ADZ4" s="230"/>
      <c r="AEA4" s="230"/>
      <c r="AEB4" s="230"/>
      <c r="AEC4" s="230"/>
      <c r="AED4" s="230"/>
      <c r="AEE4" s="230"/>
      <c r="AEF4" s="230"/>
      <c r="AEG4" s="230"/>
      <c r="AEH4" s="230"/>
      <c r="AEI4" s="230"/>
      <c r="AEJ4" s="230"/>
      <c r="AEK4" s="230"/>
      <c r="AEL4" s="230"/>
      <c r="AEM4" s="230"/>
      <c r="AEN4" s="230"/>
      <c r="AEO4" s="230"/>
      <c r="AEP4" s="230"/>
      <c r="AEQ4" s="230"/>
      <c r="AER4" s="230"/>
      <c r="AES4" s="230"/>
      <c r="AET4" s="230"/>
      <c r="AEU4" s="230"/>
      <c r="AEV4" s="230"/>
      <c r="AEW4" s="230"/>
      <c r="AEX4" s="230"/>
      <c r="AEY4" s="230"/>
      <c r="AEZ4" s="230"/>
      <c r="AFA4" s="230"/>
      <c r="AFB4" s="230"/>
      <c r="AFC4" s="230"/>
      <c r="AFD4" s="230"/>
      <c r="AFE4" s="230"/>
      <c r="AFF4" s="230"/>
      <c r="AFG4" s="230"/>
      <c r="AFH4" s="230"/>
      <c r="AFI4" s="230"/>
      <c r="AFJ4" s="230"/>
      <c r="AFK4" s="230"/>
      <c r="AFL4" s="230"/>
      <c r="AFM4" s="230"/>
      <c r="AFN4" s="230"/>
      <c r="AFO4" s="230"/>
      <c r="AFP4" s="230"/>
      <c r="AFQ4" s="230"/>
      <c r="AFR4" s="230"/>
      <c r="AFS4" s="230"/>
      <c r="AFT4" s="230"/>
      <c r="AFU4" s="230"/>
      <c r="AFV4" s="230"/>
      <c r="AFW4" s="230"/>
      <c r="AFX4" s="230"/>
      <c r="AFY4" s="230"/>
      <c r="AFZ4" s="230"/>
      <c r="AGA4" s="230"/>
      <c r="AGB4" s="230"/>
      <c r="AGC4" s="230"/>
      <c r="AGD4" s="230"/>
      <c r="AGE4" s="230"/>
      <c r="AGF4" s="230"/>
      <c r="AGG4" s="230"/>
      <c r="AGH4" s="230"/>
      <c r="AGI4" s="230"/>
      <c r="AGJ4" s="230"/>
      <c r="AGK4" s="230"/>
      <c r="AGL4" s="230"/>
      <c r="AGM4" s="230"/>
      <c r="AGN4" s="230"/>
      <c r="AGO4" s="230"/>
      <c r="AGP4" s="230"/>
      <c r="AGQ4" s="230"/>
      <c r="AGR4" s="230"/>
      <c r="AGS4" s="230"/>
      <c r="AGT4" s="230"/>
      <c r="AGU4" s="230"/>
      <c r="AGV4" s="230"/>
      <c r="AGW4" s="230"/>
      <c r="AGX4" s="230"/>
      <c r="AGY4" s="230"/>
      <c r="AGZ4" s="230"/>
      <c r="AHA4" s="230"/>
      <c r="AHB4" s="230"/>
      <c r="AHC4" s="230"/>
      <c r="AHD4" s="230"/>
      <c r="AHE4" s="230"/>
      <c r="AHF4" s="230"/>
      <c r="AHG4" s="230"/>
      <c r="AHH4" s="230"/>
      <c r="AHI4" s="230"/>
      <c r="AHJ4" s="230"/>
      <c r="AHK4" s="230"/>
      <c r="AHL4" s="230"/>
      <c r="AHM4" s="230"/>
      <c r="AHN4" s="230"/>
      <c r="AHO4" s="230"/>
      <c r="AHP4" s="230"/>
      <c r="AHQ4" s="230"/>
      <c r="AHR4" s="230"/>
      <c r="AHS4" s="230"/>
      <c r="AHT4" s="230"/>
      <c r="AHU4" s="230"/>
      <c r="AHV4" s="230"/>
      <c r="AHW4" s="230"/>
      <c r="AHX4" s="230"/>
      <c r="AHY4" s="230"/>
      <c r="AHZ4" s="230"/>
      <c r="AIA4" s="230"/>
      <c r="AIB4" s="230"/>
      <c r="AIC4" s="230"/>
      <c r="AID4" s="230"/>
      <c r="AIE4" s="230"/>
      <c r="AIF4" s="230"/>
      <c r="AIG4" s="230"/>
      <c r="AIH4" s="230"/>
      <c r="AII4" s="230"/>
      <c r="AIJ4" s="230"/>
      <c r="AIK4" s="230"/>
      <c r="AIL4" s="230"/>
      <c r="AIM4" s="230"/>
      <c r="AIN4" s="230"/>
      <c r="AIO4" s="230"/>
      <c r="AIP4" s="230"/>
      <c r="AIQ4" s="230"/>
      <c r="AIR4" s="230"/>
      <c r="AIS4" s="230"/>
      <c r="AIT4" s="230"/>
      <c r="AIU4" s="230"/>
      <c r="AIV4" s="230"/>
      <c r="AIW4" s="230"/>
      <c r="AIX4" s="230"/>
      <c r="AIY4" s="230"/>
      <c r="AIZ4" s="230"/>
      <c r="AJA4" s="230"/>
      <c r="AJB4" s="230"/>
      <c r="AJC4" s="230"/>
      <c r="AJD4" s="230"/>
      <c r="AJE4" s="230"/>
      <c r="AJF4" s="230"/>
      <c r="AJG4" s="230"/>
      <c r="AJH4" s="230"/>
      <c r="AJI4" s="230"/>
      <c r="AJJ4" s="230"/>
      <c r="AJK4" s="230"/>
      <c r="AJL4" s="230"/>
      <c r="AJM4" s="230"/>
      <c r="AJN4" s="230"/>
      <c r="AJO4" s="230"/>
      <c r="AJP4" s="230"/>
      <c r="AJQ4" s="230"/>
      <c r="AJR4" s="230"/>
      <c r="AJS4" s="230"/>
      <c r="AJT4" s="230"/>
      <c r="AJU4" s="230"/>
      <c r="AJV4" s="230"/>
      <c r="AJW4" s="230"/>
      <c r="AJX4" s="230"/>
      <c r="AJY4" s="230"/>
      <c r="AJZ4" s="230"/>
      <c r="AKA4" s="230"/>
      <c r="AKB4" s="230"/>
      <c r="AKC4" s="230"/>
      <c r="AKD4" s="230"/>
      <c r="AKE4" s="230"/>
      <c r="AKF4" s="230"/>
      <c r="AKG4" s="230"/>
      <c r="AKH4" s="230"/>
      <c r="AKI4" s="230"/>
      <c r="AKJ4" s="230"/>
      <c r="AKK4" s="230"/>
      <c r="AKL4" s="230"/>
      <c r="AKM4" s="230"/>
      <c r="AKN4" s="230"/>
      <c r="AKO4" s="230"/>
      <c r="AKP4" s="230"/>
      <c r="AKQ4" s="230"/>
      <c r="AKR4" s="230"/>
      <c r="AKS4" s="230"/>
      <c r="AKT4" s="230"/>
      <c r="AKU4" s="230"/>
      <c r="AKV4" s="230"/>
      <c r="AKW4" s="230"/>
      <c r="AKX4" s="230"/>
      <c r="AKY4" s="230"/>
      <c r="AKZ4" s="230"/>
      <c r="ALA4" s="230"/>
      <c r="ALB4" s="230"/>
      <c r="ALC4" s="230"/>
      <c r="ALD4" s="230"/>
      <c r="ALE4" s="230"/>
      <c r="ALF4" s="230"/>
      <c r="ALG4" s="230"/>
      <c r="ALH4" s="230"/>
      <c r="ALI4" s="230"/>
      <c r="ALJ4" s="230"/>
      <c r="ALK4" s="230"/>
      <c r="ALL4" s="230"/>
      <c r="ALM4" s="230"/>
      <c r="ALN4" s="230"/>
      <c r="ALO4" s="230"/>
      <c r="ALP4" s="230"/>
      <c r="ALQ4" s="230"/>
      <c r="ALR4" s="230"/>
      <c r="ALS4" s="230"/>
      <c r="ALT4" s="230"/>
      <c r="ALU4" s="230"/>
      <c r="ALV4" s="230"/>
      <c r="ALW4" s="230"/>
      <c r="ALX4" s="230"/>
      <c r="ALY4" s="230"/>
      <c r="ALZ4" s="230"/>
      <c r="AMA4" s="230"/>
      <c r="AMB4" s="230"/>
      <c r="AMC4" s="230"/>
      <c r="AMD4" s="230"/>
      <c r="AME4" s="230"/>
      <c r="AMF4" s="230"/>
      <c r="AMG4" s="230"/>
      <c r="AMH4" s="230"/>
      <c r="AMI4" s="230"/>
      <c r="AMJ4" s="230"/>
      <c r="AMK4" s="230"/>
      <c r="AML4" s="230"/>
      <c r="AMM4" s="230"/>
      <c r="AMN4" s="230"/>
      <c r="AMO4" s="230"/>
      <c r="AMP4" s="230"/>
      <c r="AMQ4" s="230"/>
      <c r="AMR4" s="230"/>
      <c r="AMS4" s="230"/>
      <c r="AMT4" s="230"/>
      <c r="AMU4" s="230"/>
      <c r="AMV4" s="230"/>
      <c r="AMW4" s="230"/>
      <c r="AMX4" s="230"/>
      <c r="AMY4" s="230"/>
      <c r="AMZ4" s="230"/>
      <c r="ANA4" s="230"/>
      <c r="ANB4" s="230"/>
      <c r="ANC4" s="230"/>
      <c r="AND4" s="230"/>
      <c r="ANE4" s="230"/>
      <c r="ANF4" s="230"/>
      <c r="ANG4" s="230"/>
      <c r="ANH4" s="230"/>
      <c r="ANI4" s="230"/>
      <c r="ANJ4" s="230"/>
      <c r="ANK4" s="230"/>
      <c r="ANL4" s="230"/>
      <c r="ANM4" s="230"/>
      <c r="ANN4" s="230"/>
      <c r="ANO4" s="230"/>
      <c r="ANP4" s="230"/>
      <c r="ANQ4" s="230"/>
      <c r="ANR4" s="230"/>
      <c r="ANS4" s="230"/>
      <c r="ANT4" s="230"/>
      <c r="ANU4" s="230"/>
      <c r="ANV4" s="230"/>
      <c r="ANW4" s="230"/>
      <c r="ANX4" s="230"/>
      <c r="ANY4" s="230"/>
      <c r="ANZ4" s="230"/>
      <c r="AOA4" s="230"/>
      <c r="AOB4" s="230"/>
      <c r="AOC4" s="230"/>
      <c r="AOD4" s="230"/>
      <c r="AOE4" s="230"/>
      <c r="AOF4" s="230"/>
      <c r="AOG4" s="230"/>
      <c r="AOH4" s="230"/>
      <c r="AOI4" s="230"/>
      <c r="AOJ4" s="230"/>
      <c r="AOK4" s="230"/>
      <c r="AOL4" s="230"/>
      <c r="AOM4" s="230"/>
      <c r="AON4" s="230"/>
      <c r="AOO4" s="230"/>
      <c r="AOP4" s="230"/>
      <c r="AOQ4" s="230"/>
      <c r="AOR4" s="230"/>
      <c r="AOS4" s="230"/>
      <c r="AOT4" s="230"/>
      <c r="AOU4" s="230"/>
      <c r="AOV4" s="230"/>
      <c r="AOW4" s="230"/>
      <c r="AOX4" s="230"/>
      <c r="AOY4" s="230"/>
      <c r="AOZ4" s="230"/>
      <c r="APA4" s="230"/>
      <c r="APB4" s="230"/>
      <c r="APC4" s="230"/>
      <c r="APD4" s="230"/>
      <c r="APE4" s="230"/>
      <c r="APF4" s="230"/>
      <c r="APG4" s="230"/>
      <c r="APH4" s="230"/>
      <c r="API4" s="230"/>
      <c r="APJ4" s="230"/>
      <c r="APK4" s="230"/>
      <c r="APL4" s="230"/>
      <c r="APM4" s="230"/>
      <c r="APN4" s="230"/>
      <c r="APO4" s="230"/>
      <c r="APP4" s="230"/>
      <c r="APQ4" s="230"/>
      <c r="APR4" s="230"/>
      <c r="APS4" s="230"/>
      <c r="APT4" s="230"/>
      <c r="APU4" s="230"/>
      <c r="APV4" s="230"/>
      <c r="APW4" s="230"/>
      <c r="APX4" s="230"/>
      <c r="APY4" s="230"/>
      <c r="APZ4" s="230"/>
      <c r="AQA4" s="230"/>
      <c r="AQB4" s="230"/>
      <c r="AQC4" s="230"/>
      <c r="AQD4" s="230"/>
      <c r="AQE4" s="230"/>
      <c r="AQF4" s="230"/>
      <c r="AQG4" s="230"/>
      <c r="AQH4" s="230"/>
      <c r="AQI4" s="230"/>
      <c r="AQJ4" s="230"/>
      <c r="AQK4" s="230"/>
      <c r="AQL4" s="230"/>
      <c r="AQM4" s="230"/>
      <c r="AQN4" s="230"/>
      <c r="AQO4" s="230"/>
      <c r="AQP4" s="230"/>
      <c r="AQQ4" s="230"/>
      <c r="AQR4" s="230"/>
      <c r="AQS4" s="230"/>
      <c r="AQT4" s="230"/>
      <c r="AQU4" s="230"/>
      <c r="AQV4" s="230"/>
      <c r="AQW4" s="230"/>
      <c r="AQX4" s="230"/>
      <c r="AQY4" s="230"/>
      <c r="AQZ4" s="230"/>
      <c r="ARA4" s="230"/>
      <c r="ARB4" s="230"/>
      <c r="ARC4" s="230"/>
      <c r="ARD4" s="230"/>
      <c r="ARE4" s="230"/>
      <c r="ARF4" s="230"/>
      <c r="ARG4" s="230"/>
      <c r="ARH4" s="230"/>
      <c r="ARI4" s="230"/>
      <c r="ARJ4" s="230"/>
      <c r="ARK4" s="230"/>
      <c r="ARL4" s="230"/>
      <c r="ARM4" s="230"/>
      <c r="ARN4" s="230"/>
      <c r="ARO4" s="230"/>
      <c r="ARP4" s="230"/>
      <c r="ARQ4" s="230"/>
      <c r="ARR4" s="230"/>
      <c r="ARS4" s="230"/>
      <c r="ART4" s="230"/>
      <c r="ARU4" s="230"/>
      <c r="ARV4" s="230"/>
      <c r="ARW4" s="230"/>
      <c r="ARX4" s="230"/>
      <c r="ARY4" s="230"/>
      <c r="ARZ4" s="230"/>
      <c r="ASA4" s="230"/>
      <c r="ASB4" s="230"/>
      <c r="ASC4" s="230"/>
      <c r="ASD4" s="230"/>
      <c r="ASE4" s="230"/>
      <c r="ASF4" s="230"/>
      <c r="ASG4" s="230"/>
      <c r="ASH4" s="230"/>
      <c r="ASI4" s="230"/>
      <c r="ASJ4" s="230"/>
      <c r="ASK4" s="230"/>
      <c r="ASL4" s="230"/>
      <c r="ASM4" s="230"/>
      <c r="ASN4" s="230"/>
      <c r="ASO4" s="230"/>
      <c r="ASP4" s="230"/>
      <c r="ASQ4" s="230"/>
      <c r="ASR4" s="230"/>
      <c r="ASS4" s="230"/>
      <c r="AST4" s="230"/>
      <c r="ASU4" s="230"/>
      <c r="ASV4" s="230"/>
      <c r="ASW4" s="230"/>
      <c r="ASX4" s="230"/>
      <c r="ASY4" s="230"/>
      <c r="ASZ4" s="230"/>
      <c r="ATA4" s="230"/>
      <c r="ATB4" s="230"/>
      <c r="ATC4" s="230"/>
      <c r="ATD4" s="230"/>
      <c r="ATE4" s="230"/>
      <c r="ATF4" s="230"/>
      <c r="ATG4" s="230"/>
      <c r="ATH4" s="230"/>
      <c r="ATI4" s="230"/>
      <c r="ATJ4" s="230"/>
      <c r="ATK4" s="230"/>
      <c r="ATL4" s="230"/>
      <c r="ATM4" s="230"/>
      <c r="ATN4" s="230"/>
      <c r="ATO4" s="230"/>
      <c r="ATP4" s="230"/>
      <c r="ATQ4" s="230"/>
      <c r="ATR4" s="230"/>
      <c r="ATS4" s="230"/>
      <c r="ATT4" s="230"/>
      <c r="ATU4" s="230"/>
      <c r="ATV4" s="230"/>
      <c r="ATW4" s="230"/>
      <c r="ATX4" s="230"/>
      <c r="ATY4" s="230"/>
      <c r="ATZ4" s="230"/>
      <c r="AUA4" s="230"/>
      <c r="AUB4" s="230"/>
      <c r="AUC4" s="230"/>
      <c r="AUD4" s="230"/>
      <c r="AUE4" s="230"/>
      <c r="AUF4" s="230"/>
      <c r="AUG4" s="230"/>
      <c r="AUH4" s="230"/>
      <c r="AUI4" s="230"/>
      <c r="AUJ4" s="230"/>
      <c r="AUK4" s="230"/>
      <c r="AUL4" s="230"/>
      <c r="AUM4" s="230"/>
      <c r="AUN4" s="230"/>
      <c r="AUO4" s="230"/>
      <c r="AUP4" s="230"/>
      <c r="AUQ4" s="230"/>
      <c r="AUR4" s="230"/>
      <c r="AUS4" s="230"/>
      <c r="AUT4" s="230"/>
      <c r="AUU4" s="230"/>
      <c r="AUV4" s="230"/>
      <c r="AUW4" s="230"/>
      <c r="AUX4" s="230"/>
      <c r="AUY4" s="230"/>
      <c r="AUZ4" s="230"/>
      <c r="AVA4" s="230"/>
      <c r="AVB4" s="230"/>
      <c r="AVC4" s="230"/>
      <c r="AVD4" s="230"/>
      <c r="AVE4" s="230"/>
      <c r="AVF4" s="230"/>
      <c r="AVG4" s="230"/>
      <c r="AVH4" s="230"/>
      <c r="AVI4" s="230"/>
      <c r="AVJ4" s="230"/>
      <c r="AVK4" s="230"/>
      <c r="AVL4" s="230"/>
      <c r="AVM4" s="230"/>
      <c r="AVN4" s="230"/>
      <c r="AVO4" s="230"/>
      <c r="AVP4" s="230"/>
      <c r="AVQ4" s="230"/>
      <c r="AVR4" s="230"/>
      <c r="AVS4" s="230"/>
      <c r="AVT4" s="230"/>
      <c r="AVU4" s="230"/>
      <c r="AVV4" s="230"/>
      <c r="AVW4" s="230"/>
      <c r="AVX4" s="230"/>
      <c r="AVY4" s="230"/>
      <c r="AVZ4" s="230"/>
      <c r="AWA4" s="230"/>
      <c r="AWB4" s="230"/>
      <c r="AWC4" s="230"/>
      <c r="AWD4" s="230"/>
      <c r="AWE4" s="230"/>
      <c r="AWF4" s="230"/>
      <c r="AWG4" s="230"/>
      <c r="AWH4" s="230"/>
      <c r="AWI4" s="230"/>
      <c r="AWJ4" s="230"/>
      <c r="AWK4" s="230"/>
      <c r="AWL4" s="230"/>
      <c r="AWM4" s="230"/>
      <c r="AWN4" s="230"/>
      <c r="AWO4" s="230"/>
      <c r="AWP4" s="230"/>
      <c r="AWQ4" s="230"/>
      <c r="AWR4" s="230"/>
      <c r="AWS4" s="230"/>
      <c r="AWT4" s="230"/>
      <c r="AWU4" s="230"/>
      <c r="AWV4" s="230"/>
      <c r="AWW4" s="230"/>
      <c r="AWX4" s="230"/>
      <c r="AWY4" s="230"/>
      <c r="AWZ4" s="230"/>
      <c r="AXA4" s="230"/>
      <c r="AXB4" s="230"/>
      <c r="AXC4" s="230"/>
      <c r="AXD4" s="230"/>
      <c r="AXE4" s="230"/>
      <c r="AXF4" s="230"/>
      <c r="AXG4" s="230"/>
      <c r="AXH4" s="230"/>
      <c r="AXI4" s="230"/>
      <c r="AXJ4" s="230"/>
      <c r="AXK4" s="230"/>
      <c r="AXL4" s="230"/>
      <c r="AXM4" s="230"/>
      <c r="AXN4" s="230"/>
      <c r="AXO4" s="230"/>
      <c r="AXP4" s="230"/>
      <c r="AXQ4" s="230"/>
      <c r="AXR4" s="230"/>
      <c r="AXS4" s="230"/>
      <c r="AXT4" s="230"/>
      <c r="AXU4" s="230"/>
      <c r="AXV4" s="230"/>
      <c r="AXW4" s="230"/>
      <c r="AXX4" s="230"/>
      <c r="AXY4" s="230"/>
      <c r="AXZ4" s="230"/>
      <c r="AYA4" s="230"/>
      <c r="AYB4" s="230"/>
      <c r="AYC4" s="230"/>
      <c r="AYD4" s="230"/>
      <c r="AYE4" s="230"/>
      <c r="AYF4" s="230"/>
      <c r="AYG4" s="230"/>
      <c r="AYH4" s="230"/>
      <c r="AYI4" s="230"/>
      <c r="AYJ4" s="230"/>
      <c r="AYK4" s="230"/>
      <c r="AYL4" s="230"/>
      <c r="AYM4" s="230"/>
      <c r="AYN4" s="230"/>
      <c r="AYO4" s="230"/>
      <c r="AYP4" s="230"/>
      <c r="AYQ4" s="230"/>
      <c r="AYR4" s="230"/>
      <c r="AYS4" s="230"/>
      <c r="AYT4" s="230"/>
      <c r="AYU4" s="230"/>
      <c r="AYV4" s="230"/>
      <c r="AYW4" s="230"/>
      <c r="AYX4" s="230"/>
      <c r="AYY4" s="230"/>
      <c r="AYZ4" s="230"/>
      <c r="AZA4" s="230"/>
      <c r="AZB4" s="230"/>
      <c r="AZC4" s="230"/>
      <c r="AZD4" s="230"/>
      <c r="AZE4" s="230"/>
      <c r="AZF4" s="230"/>
      <c r="AZG4" s="230"/>
      <c r="AZH4" s="230"/>
      <c r="AZI4" s="230"/>
      <c r="AZJ4" s="230"/>
      <c r="AZK4" s="230"/>
      <c r="AZL4" s="230"/>
      <c r="AZM4" s="230"/>
      <c r="AZN4" s="230"/>
      <c r="AZO4" s="230"/>
      <c r="AZP4" s="230"/>
      <c r="AZQ4" s="230"/>
      <c r="AZR4" s="230"/>
      <c r="AZS4" s="230"/>
      <c r="AZT4" s="230"/>
      <c r="AZU4" s="230"/>
      <c r="AZV4" s="230"/>
      <c r="AZW4" s="230"/>
      <c r="AZX4" s="230"/>
      <c r="AZY4" s="230"/>
      <c r="AZZ4" s="230"/>
      <c r="BAA4" s="230"/>
      <c r="BAB4" s="230"/>
      <c r="BAC4" s="230"/>
      <c r="BAD4" s="230"/>
      <c r="BAE4" s="230"/>
      <c r="BAF4" s="230"/>
      <c r="BAG4" s="230"/>
      <c r="BAH4" s="230"/>
      <c r="BAI4" s="230"/>
      <c r="BAJ4" s="230"/>
      <c r="BAK4" s="230"/>
      <c r="BAL4" s="230"/>
      <c r="BAM4" s="230"/>
      <c r="BAN4" s="230"/>
      <c r="BAO4" s="230"/>
      <c r="BAP4" s="230"/>
      <c r="BAQ4" s="230"/>
      <c r="BAR4" s="230"/>
      <c r="BAS4" s="230"/>
      <c r="BAT4" s="230"/>
      <c r="BAU4" s="230"/>
      <c r="BAV4" s="230"/>
      <c r="BAW4" s="230"/>
      <c r="BAX4" s="230"/>
      <c r="BAY4" s="230"/>
      <c r="BAZ4" s="230"/>
      <c r="BBA4" s="230"/>
      <c r="BBB4" s="230"/>
      <c r="BBC4" s="230"/>
      <c r="BBD4" s="230"/>
      <c r="BBE4" s="230"/>
      <c r="BBF4" s="230"/>
      <c r="BBG4" s="230"/>
      <c r="BBH4" s="230"/>
      <c r="BBI4" s="230"/>
      <c r="BBJ4" s="230"/>
      <c r="BBK4" s="230"/>
      <c r="BBL4" s="230"/>
      <c r="BBM4" s="230"/>
      <c r="BBN4" s="230"/>
      <c r="BBO4" s="230"/>
      <c r="BBP4" s="230"/>
      <c r="BBQ4" s="230"/>
      <c r="BBR4" s="230"/>
      <c r="BBS4" s="230"/>
      <c r="BBT4" s="230"/>
      <c r="BBU4" s="230"/>
      <c r="BBV4" s="230"/>
      <c r="BBW4" s="230"/>
      <c r="BBX4" s="230"/>
      <c r="BBY4" s="230"/>
      <c r="BBZ4" s="230"/>
      <c r="BCA4" s="230"/>
      <c r="BCB4" s="230"/>
      <c r="BCC4" s="230"/>
      <c r="BCD4" s="230"/>
      <c r="BCE4" s="230"/>
      <c r="BCF4" s="230"/>
      <c r="BCG4" s="230"/>
      <c r="BCH4" s="230"/>
      <c r="BCI4" s="230"/>
      <c r="BCJ4" s="230"/>
      <c r="BCK4" s="230"/>
      <c r="BCL4" s="230"/>
      <c r="BCM4" s="230"/>
      <c r="BCN4" s="230"/>
      <c r="BCO4" s="230"/>
      <c r="BCP4" s="230"/>
      <c r="BCQ4" s="230"/>
      <c r="BCR4" s="230"/>
      <c r="BCS4" s="230"/>
      <c r="BCT4" s="230"/>
      <c r="BCU4" s="230"/>
      <c r="BCV4" s="230"/>
      <c r="BCW4" s="230"/>
      <c r="BCX4" s="230"/>
      <c r="BCY4" s="230"/>
      <c r="BCZ4" s="230"/>
      <c r="BDA4" s="230"/>
      <c r="BDB4" s="230"/>
      <c r="BDC4" s="230"/>
      <c r="BDD4" s="230"/>
      <c r="BDE4" s="230"/>
      <c r="BDF4" s="230"/>
      <c r="BDG4" s="230"/>
      <c r="BDH4" s="230"/>
      <c r="BDI4" s="230"/>
      <c r="BDJ4" s="230"/>
      <c r="BDK4" s="230"/>
      <c r="BDL4" s="230"/>
      <c r="BDM4" s="230"/>
      <c r="BDN4" s="230"/>
      <c r="BDO4" s="230"/>
      <c r="BDP4" s="230"/>
      <c r="BDQ4" s="230"/>
      <c r="BDR4" s="230"/>
      <c r="BDS4" s="230"/>
      <c r="BDT4" s="230"/>
      <c r="BDU4" s="230"/>
      <c r="BDV4" s="230"/>
      <c r="BDW4" s="230"/>
      <c r="BDX4" s="230"/>
      <c r="BDY4" s="230"/>
      <c r="BDZ4" s="230"/>
      <c r="BEA4" s="230"/>
      <c r="BEB4" s="230"/>
      <c r="BEC4" s="230"/>
      <c r="BED4" s="230"/>
      <c r="BEE4" s="230"/>
      <c r="BEF4" s="230"/>
      <c r="BEG4" s="230"/>
      <c r="BEH4" s="230"/>
      <c r="BEI4" s="230"/>
      <c r="BEJ4" s="230"/>
      <c r="BEK4" s="230"/>
      <c r="BEL4" s="230"/>
      <c r="BEM4" s="230"/>
      <c r="BEN4" s="230"/>
      <c r="BEO4" s="230"/>
      <c r="BEP4" s="230"/>
      <c r="BEQ4" s="230"/>
      <c r="BER4" s="230"/>
      <c r="BES4" s="230"/>
      <c r="BET4" s="230"/>
      <c r="BEU4" s="230"/>
      <c r="BEV4" s="230"/>
      <c r="BEW4" s="230"/>
      <c r="BEX4" s="230"/>
      <c r="BEY4" s="230"/>
      <c r="BEZ4" s="230"/>
      <c r="BFA4" s="230"/>
      <c r="BFB4" s="230"/>
      <c r="BFC4" s="230"/>
      <c r="BFD4" s="230"/>
      <c r="BFE4" s="230"/>
      <c r="BFF4" s="230"/>
      <c r="BFG4" s="230"/>
      <c r="BFH4" s="230"/>
      <c r="BFI4" s="230"/>
      <c r="BFJ4" s="230"/>
      <c r="BFK4" s="230"/>
      <c r="BFL4" s="230"/>
      <c r="BFM4" s="230"/>
      <c r="BFN4" s="230"/>
      <c r="BFO4" s="230"/>
      <c r="BFP4" s="230"/>
      <c r="BFQ4" s="230"/>
      <c r="BFR4" s="230"/>
      <c r="BFS4" s="230"/>
      <c r="BFT4" s="230"/>
      <c r="BFU4" s="230"/>
      <c r="BFV4" s="230"/>
      <c r="BFW4" s="230"/>
      <c r="BFX4" s="230"/>
      <c r="BFY4" s="230"/>
      <c r="BFZ4" s="230"/>
      <c r="BGA4" s="230"/>
      <c r="BGB4" s="230"/>
      <c r="BGC4" s="230"/>
      <c r="BGD4" s="230"/>
      <c r="BGE4" s="230"/>
      <c r="BGF4" s="230"/>
      <c r="BGG4" s="230"/>
      <c r="BGH4" s="230"/>
      <c r="BGI4" s="230"/>
      <c r="BGJ4" s="230"/>
      <c r="BGK4" s="230"/>
      <c r="BGL4" s="230"/>
      <c r="BGM4" s="230"/>
      <c r="BGN4" s="230"/>
      <c r="BGO4" s="230"/>
      <c r="BGP4" s="230"/>
      <c r="BGQ4" s="230"/>
      <c r="BGR4" s="230"/>
      <c r="BGS4" s="230"/>
      <c r="BGT4" s="230"/>
      <c r="BGU4" s="230"/>
      <c r="BGV4" s="230"/>
      <c r="BGW4" s="230"/>
      <c r="BGX4" s="230"/>
      <c r="BGY4" s="230"/>
      <c r="BGZ4" s="230"/>
      <c r="BHA4" s="230"/>
      <c r="BHB4" s="230"/>
      <c r="BHC4" s="230"/>
      <c r="BHD4" s="230"/>
      <c r="BHE4" s="230"/>
      <c r="BHF4" s="230"/>
      <c r="BHG4" s="230"/>
      <c r="BHH4" s="230"/>
      <c r="BHI4" s="230"/>
      <c r="BHJ4" s="230"/>
      <c r="BHK4" s="230"/>
      <c r="BHL4" s="230"/>
      <c r="BHM4" s="230"/>
      <c r="BHN4" s="230"/>
      <c r="BHO4" s="230"/>
      <c r="BHP4" s="230"/>
      <c r="BHQ4" s="230"/>
      <c r="BHR4" s="230"/>
      <c r="BHS4" s="230"/>
      <c r="BHT4" s="230"/>
      <c r="BHU4" s="230"/>
      <c r="BHV4" s="230"/>
      <c r="BHW4" s="230"/>
      <c r="BHX4" s="230"/>
      <c r="BHY4" s="230"/>
      <c r="BHZ4" s="230"/>
      <c r="BIA4" s="230"/>
      <c r="BIB4" s="230"/>
      <c r="BIC4" s="230"/>
      <c r="BID4" s="230"/>
      <c r="BIE4" s="230"/>
      <c r="BIF4" s="230"/>
      <c r="BIG4" s="230"/>
      <c r="BIH4" s="230"/>
      <c r="BII4" s="230"/>
      <c r="BIJ4" s="230"/>
      <c r="BIK4" s="230"/>
      <c r="BIL4" s="230"/>
      <c r="BIM4" s="230"/>
      <c r="BIN4" s="230"/>
      <c r="BIO4" s="230"/>
      <c r="BIP4" s="230"/>
      <c r="BIQ4" s="230"/>
      <c r="BIR4" s="230"/>
      <c r="BIS4" s="230"/>
      <c r="BIT4" s="230"/>
      <c r="BIU4" s="230"/>
      <c r="BIV4" s="230"/>
      <c r="BIW4" s="230"/>
      <c r="BIX4" s="230"/>
      <c r="BIY4" s="230"/>
      <c r="BIZ4" s="230"/>
      <c r="BJA4" s="230"/>
      <c r="BJB4" s="230"/>
      <c r="BJC4" s="230"/>
      <c r="BJD4" s="230"/>
      <c r="BJE4" s="230"/>
      <c r="BJF4" s="230"/>
      <c r="BJG4" s="230"/>
      <c r="BJH4" s="230"/>
      <c r="BJI4" s="230"/>
      <c r="BJJ4" s="230"/>
      <c r="BJK4" s="230"/>
      <c r="BJL4" s="230"/>
      <c r="BJM4" s="230"/>
      <c r="BJN4" s="230"/>
      <c r="BJO4" s="230"/>
      <c r="BJP4" s="230"/>
      <c r="BJQ4" s="230"/>
      <c r="BJR4" s="230"/>
      <c r="BJS4" s="230"/>
      <c r="BJT4" s="230"/>
      <c r="BJU4" s="230"/>
      <c r="BJV4" s="230"/>
      <c r="BJW4" s="230"/>
      <c r="BJX4" s="230"/>
      <c r="BJY4" s="230"/>
      <c r="BJZ4" s="230"/>
      <c r="BKA4" s="230"/>
      <c r="BKB4" s="230"/>
      <c r="BKC4" s="230"/>
      <c r="BKD4" s="230"/>
      <c r="BKE4" s="230"/>
      <c r="BKF4" s="230"/>
      <c r="BKG4" s="230"/>
      <c r="BKH4" s="230"/>
      <c r="BKI4" s="230"/>
      <c r="BKJ4" s="230"/>
      <c r="BKK4" s="230"/>
      <c r="BKL4" s="230"/>
      <c r="BKM4" s="230"/>
      <c r="BKN4" s="230"/>
      <c r="BKO4" s="230"/>
      <c r="BKP4" s="230"/>
      <c r="BKQ4" s="230"/>
      <c r="BKR4" s="230"/>
      <c r="BKS4" s="230"/>
      <c r="BKT4" s="230"/>
      <c r="BKU4" s="230"/>
      <c r="BKV4" s="230"/>
      <c r="BKW4" s="230"/>
      <c r="BKX4" s="230"/>
      <c r="BKY4" s="230"/>
      <c r="BKZ4" s="230"/>
      <c r="BLA4" s="230"/>
      <c r="BLB4" s="230"/>
      <c r="BLC4" s="230"/>
      <c r="BLD4" s="230"/>
      <c r="BLE4" s="230"/>
      <c r="BLF4" s="230"/>
      <c r="BLG4" s="230"/>
      <c r="BLH4" s="230"/>
      <c r="BLI4" s="230"/>
      <c r="BLJ4" s="230"/>
      <c r="BLK4" s="230"/>
      <c r="BLL4" s="230"/>
      <c r="BLM4" s="230"/>
      <c r="BLN4" s="230"/>
      <c r="BLO4" s="230"/>
      <c r="BLP4" s="230"/>
      <c r="BLQ4" s="230"/>
      <c r="BLR4" s="230"/>
      <c r="BLS4" s="230"/>
      <c r="BLT4" s="230"/>
      <c r="BLU4" s="230"/>
      <c r="BLV4" s="230"/>
      <c r="BLW4" s="230"/>
      <c r="BLX4" s="230"/>
      <c r="BLY4" s="230"/>
      <c r="BLZ4" s="230"/>
      <c r="BMA4" s="230"/>
      <c r="BMB4" s="230"/>
      <c r="BMC4" s="230"/>
      <c r="BMD4" s="230"/>
      <c r="BME4" s="230"/>
      <c r="BMF4" s="230"/>
      <c r="BMG4" s="230"/>
      <c r="BMH4" s="230"/>
      <c r="BMI4" s="230"/>
      <c r="BMJ4" s="230"/>
      <c r="BMK4" s="230"/>
      <c r="BML4" s="230"/>
      <c r="BMM4" s="230"/>
      <c r="BMN4" s="230"/>
      <c r="BMO4" s="230"/>
      <c r="BMP4" s="230"/>
      <c r="BMQ4" s="230"/>
      <c r="BMR4" s="230"/>
      <c r="BMS4" s="230"/>
      <c r="BMT4" s="230"/>
      <c r="BMU4" s="230"/>
      <c r="BMV4" s="230"/>
      <c r="BMW4" s="230"/>
      <c r="BMX4" s="230"/>
      <c r="BMY4" s="230"/>
      <c r="BMZ4" s="230"/>
      <c r="BNA4" s="230"/>
      <c r="BNB4" s="230"/>
      <c r="BNC4" s="230"/>
      <c r="BND4" s="230"/>
      <c r="BNE4" s="230"/>
      <c r="BNF4" s="230"/>
      <c r="BNG4" s="230"/>
      <c r="BNH4" s="230"/>
      <c r="BNI4" s="230"/>
      <c r="BNJ4" s="230"/>
      <c r="BNK4" s="230"/>
      <c r="BNL4" s="230"/>
      <c r="BNM4" s="230"/>
      <c r="BNN4" s="230"/>
      <c r="BNO4" s="230"/>
      <c r="BNP4" s="230"/>
      <c r="BNQ4" s="230"/>
      <c r="BNR4" s="230"/>
      <c r="BNS4" s="230"/>
      <c r="BNT4" s="230"/>
      <c r="BNU4" s="230"/>
      <c r="BNV4" s="230"/>
      <c r="BNW4" s="230"/>
      <c r="BNX4" s="230"/>
      <c r="BNY4" s="230"/>
      <c r="BNZ4" s="230"/>
      <c r="BOA4" s="230"/>
      <c r="BOB4" s="230"/>
      <c r="BOC4" s="230"/>
      <c r="BOD4" s="230"/>
      <c r="BOE4" s="230"/>
      <c r="BOF4" s="230"/>
      <c r="BOG4" s="230"/>
      <c r="BOH4" s="230"/>
      <c r="BOI4" s="230"/>
      <c r="BOJ4" s="230"/>
      <c r="BOK4" s="230"/>
      <c r="BOL4" s="230"/>
      <c r="BOM4" s="230"/>
      <c r="BON4" s="230"/>
      <c r="BOO4" s="230"/>
      <c r="BOP4" s="230"/>
      <c r="BOQ4" s="230"/>
      <c r="BOR4" s="230"/>
      <c r="BOS4" s="230"/>
      <c r="BOT4" s="230"/>
      <c r="BOU4" s="230"/>
      <c r="BOV4" s="230"/>
      <c r="BOW4" s="230"/>
      <c r="BOX4" s="230"/>
      <c r="BOY4" s="230"/>
      <c r="BOZ4" s="230"/>
      <c r="BPA4" s="230"/>
      <c r="BPB4" s="230"/>
      <c r="BPC4" s="230"/>
      <c r="BPD4" s="230"/>
      <c r="BPE4" s="230"/>
      <c r="BPF4" s="230"/>
      <c r="BPG4" s="230"/>
      <c r="BPH4" s="230"/>
      <c r="BPI4" s="230"/>
      <c r="BPJ4" s="230"/>
      <c r="BPK4" s="230"/>
      <c r="BPL4" s="230"/>
      <c r="BPM4" s="230"/>
      <c r="BPN4" s="230"/>
      <c r="BPO4" s="230"/>
      <c r="BPP4" s="230"/>
      <c r="BPQ4" s="230"/>
      <c r="BPR4" s="230"/>
      <c r="BPS4" s="230"/>
      <c r="BPT4" s="230"/>
      <c r="BPU4" s="230"/>
      <c r="BPV4" s="230"/>
      <c r="BPW4" s="230"/>
      <c r="BPX4" s="230"/>
      <c r="BPY4" s="230"/>
      <c r="BPZ4" s="230"/>
      <c r="BQA4" s="230"/>
      <c r="BQB4" s="230"/>
      <c r="BQC4" s="230"/>
      <c r="BQD4" s="230"/>
      <c r="BQE4" s="230"/>
      <c r="BQF4" s="230"/>
      <c r="BQG4" s="230"/>
      <c r="BQH4" s="230"/>
      <c r="BQI4" s="230"/>
      <c r="BQJ4" s="230"/>
      <c r="BQK4" s="230"/>
      <c r="BQL4" s="230"/>
      <c r="BQM4" s="230"/>
      <c r="BQN4" s="230"/>
      <c r="BQO4" s="230"/>
      <c r="BQP4" s="230"/>
      <c r="BQQ4" s="230"/>
      <c r="BQR4" s="230"/>
      <c r="BQS4" s="230"/>
      <c r="BQT4" s="230"/>
      <c r="BQU4" s="230"/>
      <c r="BQV4" s="230"/>
      <c r="BQW4" s="230"/>
      <c r="BQX4" s="230"/>
      <c r="BQY4" s="230"/>
      <c r="BQZ4" s="230"/>
      <c r="BRA4" s="230"/>
      <c r="BRB4" s="230"/>
      <c r="BRC4" s="230"/>
      <c r="BRD4" s="230"/>
      <c r="BRE4" s="230"/>
      <c r="BRF4" s="230"/>
      <c r="BRG4" s="230"/>
      <c r="BRH4" s="230"/>
      <c r="BRI4" s="230"/>
      <c r="BRJ4" s="230"/>
      <c r="BRK4" s="230"/>
      <c r="BRL4" s="230"/>
      <c r="BRM4" s="230"/>
      <c r="BRN4" s="230"/>
      <c r="BRO4" s="230"/>
      <c r="BRP4" s="230"/>
      <c r="BRQ4" s="230"/>
      <c r="BRR4" s="230"/>
      <c r="BRS4" s="230"/>
      <c r="BRT4" s="230"/>
      <c r="BRU4" s="230"/>
      <c r="BRV4" s="230"/>
      <c r="BRW4" s="230"/>
      <c r="BRX4" s="230"/>
      <c r="BRY4" s="230"/>
      <c r="BRZ4" s="230"/>
      <c r="BSA4" s="230"/>
      <c r="BSB4" s="230"/>
      <c r="BSC4" s="230"/>
      <c r="BSD4" s="230"/>
      <c r="BSE4" s="230"/>
      <c r="BSF4" s="230"/>
      <c r="BSG4" s="230"/>
      <c r="BSH4" s="230"/>
      <c r="BSI4" s="230"/>
      <c r="BSJ4" s="230"/>
      <c r="BSK4" s="230"/>
      <c r="BSL4" s="230"/>
      <c r="BSM4" s="230"/>
      <c r="BSN4" s="230"/>
      <c r="BSO4" s="230"/>
      <c r="BSP4" s="230"/>
      <c r="BSQ4" s="230"/>
      <c r="BSR4" s="230"/>
      <c r="BSS4" s="230"/>
      <c r="BST4" s="230"/>
      <c r="BSU4" s="230"/>
      <c r="BSV4" s="230"/>
      <c r="BSW4" s="230"/>
      <c r="BSX4" s="230"/>
      <c r="BSY4" s="230"/>
      <c r="BSZ4" s="230"/>
      <c r="BTA4" s="230"/>
      <c r="BTB4" s="230"/>
      <c r="BTC4" s="230"/>
      <c r="BTD4" s="230"/>
      <c r="BTE4" s="230"/>
      <c r="BTF4" s="230"/>
      <c r="BTG4" s="230"/>
      <c r="BTH4" s="230"/>
      <c r="BTI4" s="230"/>
      <c r="BTJ4" s="230"/>
      <c r="BTK4" s="230"/>
      <c r="BTL4" s="230"/>
      <c r="BTM4" s="230"/>
      <c r="BTN4" s="230"/>
      <c r="BTO4" s="230"/>
      <c r="BTP4" s="230"/>
      <c r="BTQ4" s="230"/>
      <c r="BTR4" s="230"/>
      <c r="BTS4" s="230"/>
      <c r="BTT4" s="230"/>
      <c r="BTU4" s="230"/>
      <c r="BTV4" s="230"/>
      <c r="BTW4" s="230"/>
      <c r="BTX4" s="230"/>
      <c r="BTY4" s="230"/>
      <c r="BTZ4" s="230"/>
      <c r="BUA4" s="230"/>
      <c r="BUB4" s="230"/>
      <c r="BUC4" s="230"/>
      <c r="BUD4" s="230"/>
      <c r="BUE4" s="230"/>
      <c r="BUF4" s="230"/>
      <c r="BUG4" s="230"/>
      <c r="BUH4" s="230"/>
      <c r="BUI4" s="230"/>
      <c r="BUJ4" s="230"/>
      <c r="BUK4" s="230"/>
      <c r="BUL4" s="230"/>
      <c r="BUM4" s="230"/>
      <c r="BUN4" s="230"/>
      <c r="BUO4" s="230"/>
      <c r="BUP4" s="230"/>
      <c r="BUQ4" s="230"/>
      <c r="BUR4" s="230"/>
      <c r="BUS4" s="230"/>
      <c r="BUT4" s="230"/>
      <c r="BUU4" s="230"/>
      <c r="BUV4" s="230"/>
      <c r="BUW4" s="230"/>
      <c r="BUX4" s="230"/>
      <c r="BUY4" s="230"/>
      <c r="BUZ4" s="230"/>
      <c r="BVA4" s="230"/>
      <c r="BVB4" s="230"/>
      <c r="BVC4" s="230"/>
      <c r="BVD4" s="230"/>
      <c r="BVE4" s="230"/>
      <c r="BVF4" s="230"/>
      <c r="BVG4" s="230"/>
      <c r="BVH4" s="230"/>
      <c r="BVI4" s="230"/>
      <c r="BVJ4" s="230"/>
      <c r="BVK4" s="230"/>
      <c r="BVL4" s="230"/>
      <c r="BVM4" s="230"/>
      <c r="BVN4" s="230"/>
      <c r="BVO4" s="230"/>
      <c r="BVP4" s="230"/>
      <c r="BVQ4" s="230"/>
      <c r="BVR4" s="230"/>
      <c r="BVS4" s="230"/>
      <c r="BVT4" s="230"/>
      <c r="BVU4" s="230"/>
      <c r="BVV4" s="230"/>
      <c r="BVW4" s="230"/>
      <c r="BVX4" s="230"/>
      <c r="BVY4" s="230"/>
      <c r="BVZ4" s="230"/>
      <c r="BWA4" s="230"/>
      <c r="BWB4" s="230"/>
      <c r="BWC4" s="230"/>
      <c r="BWD4" s="230"/>
      <c r="BWE4" s="230"/>
      <c r="BWF4" s="230"/>
      <c r="BWG4" s="230"/>
      <c r="BWH4" s="230"/>
      <c r="BWI4" s="230"/>
      <c r="BWJ4" s="230"/>
      <c r="BWK4" s="230"/>
      <c r="BWL4" s="230"/>
      <c r="BWM4" s="230"/>
      <c r="BWN4" s="230"/>
      <c r="BWO4" s="230"/>
      <c r="BWP4" s="230"/>
      <c r="BWQ4" s="230"/>
      <c r="BWR4" s="230"/>
      <c r="BWS4" s="230"/>
      <c r="BWT4" s="230"/>
      <c r="BWU4" s="230"/>
      <c r="BWV4" s="230"/>
      <c r="BWW4" s="230"/>
      <c r="BWX4" s="230"/>
      <c r="BWY4" s="230"/>
      <c r="BWZ4" s="230"/>
      <c r="BXA4" s="230"/>
      <c r="BXB4" s="230"/>
      <c r="BXC4" s="230"/>
      <c r="BXD4" s="230"/>
      <c r="BXE4" s="230"/>
      <c r="BXF4" s="230"/>
      <c r="BXG4" s="230"/>
      <c r="BXH4" s="230"/>
      <c r="BXI4" s="230"/>
      <c r="BXJ4" s="230"/>
      <c r="BXK4" s="230"/>
      <c r="BXL4" s="230"/>
      <c r="BXM4" s="230"/>
      <c r="BXN4" s="230"/>
      <c r="BXO4" s="230"/>
      <c r="BXP4" s="230"/>
      <c r="BXQ4" s="230"/>
      <c r="BXR4" s="230"/>
      <c r="BXS4" s="230"/>
      <c r="BXT4" s="230"/>
      <c r="BXU4" s="230"/>
      <c r="BXV4" s="230"/>
      <c r="BXW4" s="230"/>
      <c r="BXX4" s="230"/>
      <c r="BXY4" s="230"/>
      <c r="BXZ4" s="230"/>
      <c r="BYA4" s="230"/>
      <c r="BYB4" s="230"/>
      <c r="BYC4" s="230"/>
      <c r="BYD4" s="230"/>
      <c r="BYE4" s="230"/>
      <c r="BYF4" s="230"/>
      <c r="BYG4" s="230"/>
      <c r="BYH4" s="230"/>
      <c r="BYI4" s="230"/>
      <c r="BYJ4" s="230"/>
      <c r="BYK4" s="230"/>
      <c r="BYL4" s="230"/>
      <c r="BYM4" s="230"/>
      <c r="BYN4" s="230"/>
      <c r="BYO4" s="230"/>
      <c r="BYP4" s="230"/>
      <c r="BYQ4" s="230"/>
      <c r="BYR4" s="230"/>
      <c r="BYS4" s="230"/>
      <c r="BYT4" s="230"/>
      <c r="BYU4" s="230"/>
      <c r="BYV4" s="230"/>
      <c r="BYW4" s="230"/>
      <c r="BYX4" s="230"/>
      <c r="BYY4" s="230"/>
      <c r="BYZ4" s="230"/>
      <c r="BZA4" s="230"/>
      <c r="BZB4" s="230"/>
      <c r="BZC4" s="230"/>
      <c r="BZD4" s="230"/>
      <c r="BZE4" s="230"/>
      <c r="BZF4" s="230"/>
      <c r="BZG4" s="230"/>
      <c r="BZH4" s="230"/>
      <c r="BZI4" s="230"/>
      <c r="BZJ4" s="230"/>
      <c r="BZK4" s="230"/>
      <c r="BZL4" s="230"/>
      <c r="BZM4" s="230"/>
      <c r="BZN4" s="230"/>
      <c r="BZO4" s="230"/>
      <c r="BZP4" s="230"/>
      <c r="BZQ4" s="230"/>
      <c r="BZR4" s="230"/>
      <c r="BZS4" s="230"/>
      <c r="BZT4" s="230"/>
      <c r="BZU4" s="230"/>
      <c r="BZV4" s="230"/>
      <c r="BZW4" s="230"/>
      <c r="BZX4" s="230"/>
      <c r="BZY4" s="230"/>
      <c r="BZZ4" s="230"/>
      <c r="CAA4" s="230"/>
      <c r="CAB4" s="230"/>
      <c r="CAC4" s="230"/>
      <c r="CAD4" s="230"/>
      <c r="CAE4" s="230"/>
      <c r="CAF4" s="230"/>
      <c r="CAG4" s="230"/>
      <c r="CAH4" s="230"/>
      <c r="CAI4" s="230"/>
      <c r="CAJ4" s="230"/>
      <c r="CAK4" s="230"/>
      <c r="CAL4" s="230"/>
      <c r="CAM4" s="230"/>
      <c r="CAN4" s="230"/>
      <c r="CAO4" s="230"/>
      <c r="CAP4" s="230"/>
      <c r="CAQ4" s="230"/>
      <c r="CAR4" s="230"/>
      <c r="CAS4" s="230"/>
      <c r="CAT4" s="230"/>
      <c r="CAU4" s="230"/>
      <c r="CAV4" s="230"/>
      <c r="CAW4" s="230"/>
      <c r="CAX4" s="230"/>
      <c r="CAY4" s="230"/>
      <c r="CAZ4" s="230"/>
      <c r="CBA4" s="230"/>
      <c r="CBB4" s="230"/>
      <c r="CBC4" s="230"/>
      <c r="CBD4" s="230"/>
      <c r="CBE4" s="230"/>
      <c r="CBF4" s="230"/>
      <c r="CBG4" s="230"/>
      <c r="CBH4" s="230"/>
      <c r="CBI4" s="230"/>
      <c r="CBJ4" s="230"/>
      <c r="CBK4" s="230"/>
      <c r="CBL4" s="230"/>
      <c r="CBM4" s="230"/>
      <c r="CBN4" s="230"/>
      <c r="CBO4" s="230"/>
      <c r="CBP4" s="230"/>
      <c r="CBQ4" s="230"/>
      <c r="CBR4" s="230"/>
      <c r="CBS4" s="230"/>
      <c r="CBT4" s="230"/>
      <c r="CBU4" s="230"/>
      <c r="CBV4" s="230"/>
      <c r="CBW4" s="230"/>
      <c r="CBX4" s="230"/>
      <c r="CBY4" s="230"/>
      <c r="CBZ4" s="230"/>
      <c r="CCA4" s="230"/>
      <c r="CCB4" s="230"/>
      <c r="CCC4" s="230"/>
      <c r="CCD4" s="230"/>
      <c r="CCE4" s="230"/>
      <c r="CCF4" s="230"/>
      <c r="CCG4" s="230"/>
      <c r="CCH4" s="230"/>
      <c r="CCI4" s="230"/>
      <c r="CCJ4" s="230"/>
      <c r="CCK4" s="230"/>
      <c r="CCL4" s="230"/>
      <c r="CCM4" s="230"/>
      <c r="CCN4" s="230"/>
      <c r="CCO4" s="230"/>
      <c r="CCP4" s="230"/>
      <c r="CCQ4" s="230"/>
      <c r="CCR4" s="230"/>
      <c r="CCS4" s="230"/>
      <c r="CCT4" s="230"/>
      <c r="CCU4" s="230"/>
      <c r="CCV4" s="230"/>
      <c r="CCW4" s="230"/>
      <c r="CCX4" s="230"/>
      <c r="CCY4" s="230"/>
      <c r="CCZ4" s="230"/>
      <c r="CDA4" s="230"/>
      <c r="CDB4" s="230"/>
      <c r="CDC4" s="230"/>
      <c r="CDD4" s="230"/>
      <c r="CDE4" s="230"/>
      <c r="CDF4" s="230"/>
      <c r="CDG4" s="230"/>
      <c r="CDH4" s="230"/>
      <c r="CDI4" s="230"/>
      <c r="CDJ4" s="230"/>
      <c r="CDK4" s="230"/>
      <c r="CDL4" s="230"/>
      <c r="CDM4" s="230"/>
      <c r="CDN4" s="230"/>
      <c r="CDO4" s="230"/>
      <c r="CDP4" s="230"/>
      <c r="CDQ4" s="230"/>
      <c r="CDR4" s="230"/>
      <c r="CDS4" s="230"/>
      <c r="CDT4" s="230"/>
      <c r="CDU4" s="230"/>
      <c r="CDV4" s="230"/>
      <c r="CDW4" s="230"/>
      <c r="CDX4" s="230"/>
      <c r="CDY4" s="230"/>
      <c r="CDZ4" s="230"/>
      <c r="CEA4" s="230"/>
      <c r="CEB4" s="230"/>
      <c r="CEC4" s="230"/>
      <c r="CED4" s="230"/>
      <c r="CEE4" s="230"/>
      <c r="CEF4" s="230"/>
      <c r="CEG4" s="230"/>
      <c r="CEH4" s="230"/>
      <c r="CEI4" s="230"/>
      <c r="CEJ4" s="230"/>
      <c r="CEK4" s="230"/>
      <c r="CEL4" s="230"/>
      <c r="CEM4" s="230"/>
      <c r="CEN4" s="230"/>
      <c r="CEO4" s="230"/>
      <c r="CEP4" s="230"/>
      <c r="CEQ4" s="230"/>
      <c r="CER4" s="230"/>
      <c r="CES4" s="230"/>
      <c r="CET4" s="230"/>
      <c r="CEU4" s="230"/>
      <c r="CEV4" s="230"/>
      <c r="CEW4" s="230"/>
      <c r="CEX4" s="230"/>
      <c r="CEY4" s="230"/>
      <c r="CEZ4" s="230"/>
      <c r="CFA4" s="230"/>
      <c r="CFB4" s="230"/>
      <c r="CFC4" s="230"/>
      <c r="CFD4" s="230"/>
      <c r="CFE4" s="230"/>
      <c r="CFF4" s="230"/>
      <c r="CFG4" s="230"/>
      <c r="CFH4" s="230"/>
      <c r="CFI4" s="230"/>
      <c r="CFJ4" s="230"/>
      <c r="CFK4" s="230"/>
      <c r="CFL4" s="230"/>
      <c r="CFM4" s="230"/>
      <c r="CFN4" s="230"/>
      <c r="CFO4" s="230"/>
      <c r="CFP4" s="230"/>
      <c r="CFQ4" s="230"/>
      <c r="CFR4" s="230"/>
      <c r="CFS4" s="230"/>
      <c r="CFT4" s="230"/>
      <c r="CFU4" s="230"/>
      <c r="CFV4" s="230"/>
      <c r="CFW4" s="230"/>
      <c r="CFX4" s="230"/>
      <c r="CFY4" s="230"/>
      <c r="CFZ4" s="230"/>
      <c r="CGA4" s="230"/>
      <c r="CGB4" s="230"/>
      <c r="CGC4" s="230"/>
      <c r="CGD4" s="230"/>
      <c r="CGE4" s="230"/>
      <c r="CGF4" s="230"/>
      <c r="CGG4" s="230"/>
      <c r="CGH4" s="230"/>
      <c r="CGI4" s="230"/>
      <c r="CGJ4" s="230"/>
      <c r="CGK4" s="230"/>
      <c r="CGL4" s="230"/>
      <c r="CGM4" s="230"/>
      <c r="CGN4" s="230"/>
      <c r="CGO4" s="230"/>
      <c r="CGP4" s="230"/>
      <c r="CGQ4" s="230"/>
      <c r="CGR4" s="230"/>
      <c r="CGS4" s="230"/>
      <c r="CGT4" s="230"/>
      <c r="CGU4" s="230"/>
      <c r="CGV4" s="230"/>
      <c r="CGW4" s="230"/>
      <c r="CGX4" s="230"/>
      <c r="CGY4" s="230"/>
      <c r="CGZ4" s="230"/>
      <c r="CHA4" s="230"/>
      <c r="CHB4" s="230"/>
      <c r="CHC4" s="230"/>
      <c r="CHD4" s="230"/>
      <c r="CHE4" s="230"/>
      <c r="CHF4" s="230"/>
      <c r="CHG4" s="230"/>
      <c r="CHH4" s="230"/>
      <c r="CHI4" s="230"/>
      <c r="CHJ4" s="230"/>
      <c r="CHK4" s="230"/>
      <c r="CHL4" s="230"/>
      <c r="CHM4" s="230"/>
      <c r="CHN4" s="230"/>
      <c r="CHO4" s="230"/>
      <c r="CHP4" s="230"/>
      <c r="CHQ4" s="230"/>
      <c r="CHR4" s="230"/>
      <c r="CHS4" s="230"/>
      <c r="CHT4" s="230"/>
      <c r="CHU4" s="230"/>
      <c r="CHV4" s="230"/>
      <c r="CHW4" s="230"/>
      <c r="CHX4" s="230"/>
      <c r="CHY4" s="230"/>
      <c r="CHZ4" s="230"/>
      <c r="CIA4" s="230"/>
      <c r="CIB4" s="230"/>
      <c r="CIC4" s="230"/>
      <c r="CID4" s="230"/>
      <c r="CIE4" s="230"/>
      <c r="CIF4" s="230"/>
      <c r="CIG4" s="230"/>
      <c r="CIH4" s="230"/>
      <c r="CII4" s="230"/>
      <c r="CIJ4" s="230"/>
      <c r="CIK4" s="230"/>
      <c r="CIL4" s="230"/>
      <c r="CIM4" s="230"/>
      <c r="CIN4" s="230"/>
      <c r="CIO4" s="230"/>
      <c r="CIP4" s="230"/>
      <c r="CIQ4" s="230"/>
      <c r="CIR4" s="230"/>
      <c r="CIS4" s="230"/>
      <c r="CIT4" s="230"/>
      <c r="CIU4" s="230"/>
      <c r="CIV4" s="230"/>
      <c r="CIW4" s="230"/>
      <c r="CIX4" s="230"/>
      <c r="CIY4" s="230"/>
      <c r="CIZ4" s="230"/>
      <c r="CJA4" s="230"/>
      <c r="CJB4" s="230"/>
      <c r="CJC4" s="230"/>
      <c r="CJD4" s="230"/>
      <c r="CJE4" s="230"/>
      <c r="CJF4" s="230"/>
      <c r="CJG4" s="230"/>
      <c r="CJH4" s="230"/>
      <c r="CJI4" s="230"/>
      <c r="CJJ4" s="230"/>
      <c r="CJK4" s="230"/>
      <c r="CJL4" s="230"/>
      <c r="CJM4" s="230"/>
      <c r="CJN4" s="230"/>
      <c r="CJO4" s="230"/>
      <c r="CJP4" s="230"/>
      <c r="CJQ4" s="230"/>
      <c r="CJR4" s="230"/>
      <c r="CJS4" s="230"/>
      <c r="CJT4" s="230"/>
      <c r="CJU4" s="230"/>
      <c r="CJV4" s="230"/>
      <c r="CJW4" s="230"/>
      <c r="CJX4" s="230"/>
      <c r="CJY4" s="230"/>
      <c r="CJZ4" s="230"/>
      <c r="CKA4" s="230"/>
      <c r="CKB4" s="230"/>
      <c r="CKC4" s="230"/>
      <c r="CKD4" s="230"/>
      <c r="CKE4" s="230"/>
      <c r="CKF4" s="230"/>
      <c r="CKG4" s="230"/>
      <c r="CKH4" s="230"/>
      <c r="CKI4" s="230"/>
      <c r="CKJ4" s="230"/>
      <c r="CKK4" s="230"/>
      <c r="CKL4" s="230"/>
      <c r="CKM4" s="230"/>
      <c r="CKN4" s="230"/>
      <c r="CKO4" s="230"/>
      <c r="CKP4" s="230"/>
      <c r="CKQ4" s="230"/>
      <c r="CKR4" s="230"/>
      <c r="CKS4" s="230"/>
      <c r="CKT4" s="230"/>
      <c r="CKU4" s="230"/>
      <c r="CKV4" s="230"/>
      <c r="CKW4" s="230"/>
      <c r="CKX4" s="230"/>
      <c r="CKY4" s="230"/>
      <c r="CKZ4" s="230"/>
      <c r="CLA4" s="230"/>
      <c r="CLB4" s="230"/>
      <c r="CLC4" s="230"/>
      <c r="CLD4" s="230"/>
      <c r="CLE4" s="230"/>
      <c r="CLF4" s="230"/>
      <c r="CLG4" s="230"/>
      <c r="CLH4" s="230"/>
      <c r="CLI4" s="230"/>
      <c r="CLJ4" s="230"/>
      <c r="CLK4" s="230"/>
      <c r="CLL4" s="230"/>
      <c r="CLM4" s="230"/>
      <c r="CLN4" s="230"/>
      <c r="CLO4" s="230"/>
      <c r="CLP4" s="230"/>
      <c r="CLQ4" s="230"/>
      <c r="CLR4" s="230"/>
      <c r="CLS4" s="230"/>
      <c r="CLT4" s="230"/>
      <c r="CLU4" s="230"/>
      <c r="CLV4" s="230"/>
      <c r="CLW4" s="230"/>
      <c r="CLX4" s="230"/>
      <c r="CLY4" s="230"/>
      <c r="CLZ4" s="230"/>
      <c r="CMA4" s="230"/>
      <c r="CMB4" s="230"/>
      <c r="CMC4" s="230"/>
      <c r="CMD4" s="230"/>
      <c r="CME4" s="230"/>
      <c r="CMF4" s="230"/>
      <c r="CMG4" s="230"/>
      <c r="CMH4" s="230"/>
      <c r="CMI4" s="230"/>
      <c r="CMJ4" s="230"/>
      <c r="CMK4" s="230"/>
      <c r="CML4" s="230"/>
      <c r="CMM4" s="230"/>
      <c r="CMN4" s="230"/>
      <c r="CMO4" s="230"/>
      <c r="CMP4" s="230"/>
      <c r="CMQ4" s="230"/>
      <c r="CMR4" s="230"/>
      <c r="CMS4" s="230"/>
      <c r="CMT4" s="230"/>
      <c r="CMU4" s="230"/>
      <c r="CMV4" s="230"/>
      <c r="CMW4" s="230"/>
      <c r="CMX4" s="230"/>
      <c r="CMY4" s="230"/>
      <c r="CMZ4" s="230"/>
      <c r="CNA4" s="230"/>
      <c r="CNB4" s="230"/>
      <c r="CNC4" s="230"/>
      <c r="CND4" s="230"/>
      <c r="CNE4" s="230"/>
      <c r="CNF4" s="230"/>
      <c r="CNG4" s="230"/>
      <c r="CNH4" s="230"/>
      <c r="CNI4" s="230"/>
      <c r="CNJ4" s="230"/>
      <c r="CNK4" s="230"/>
      <c r="CNL4" s="230"/>
      <c r="CNM4" s="230"/>
      <c r="CNN4" s="230"/>
      <c r="CNO4" s="230"/>
      <c r="CNP4" s="230"/>
      <c r="CNQ4" s="230"/>
      <c r="CNR4" s="230"/>
      <c r="CNS4" s="230"/>
      <c r="CNT4" s="230"/>
      <c r="CNU4" s="230"/>
      <c r="CNV4" s="230"/>
      <c r="CNW4" s="230"/>
      <c r="CNX4" s="230"/>
      <c r="CNY4" s="230"/>
      <c r="CNZ4" s="230"/>
      <c r="COA4" s="230"/>
      <c r="COB4" s="230"/>
      <c r="COC4" s="230"/>
      <c r="COD4" s="230"/>
      <c r="COE4" s="230"/>
      <c r="COF4" s="230"/>
      <c r="COG4" s="230"/>
      <c r="COH4" s="230"/>
      <c r="COI4" s="230"/>
      <c r="COJ4" s="230"/>
      <c r="COK4" s="230"/>
      <c r="COL4" s="230"/>
      <c r="COM4" s="230"/>
      <c r="CON4" s="230"/>
      <c r="COO4" s="230"/>
      <c r="COP4" s="230"/>
      <c r="COQ4" s="230"/>
      <c r="COR4" s="230"/>
      <c r="COS4" s="230"/>
      <c r="COT4" s="230"/>
      <c r="COU4" s="230"/>
      <c r="COV4" s="230"/>
      <c r="COW4" s="230"/>
      <c r="COX4" s="230"/>
      <c r="COY4" s="230"/>
      <c r="COZ4" s="230"/>
      <c r="CPA4" s="230"/>
      <c r="CPB4" s="230"/>
      <c r="CPC4" s="230"/>
      <c r="CPD4" s="230"/>
      <c r="CPE4" s="230"/>
      <c r="CPF4" s="230"/>
      <c r="CPG4" s="230"/>
      <c r="CPH4" s="230"/>
      <c r="CPI4" s="230"/>
      <c r="CPJ4" s="230"/>
      <c r="CPK4" s="230"/>
      <c r="CPL4" s="230"/>
      <c r="CPM4" s="230"/>
      <c r="CPN4" s="230"/>
      <c r="CPO4" s="230"/>
      <c r="CPP4" s="230"/>
      <c r="CPQ4" s="230"/>
      <c r="CPR4" s="230"/>
      <c r="CPS4" s="230"/>
      <c r="CPT4" s="230"/>
      <c r="CPU4" s="230"/>
      <c r="CPV4" s="230"/>
      <c r="CPW4" s="230"/>
      <c r="CPX4" s="230"/>
      <c r="CPY4" s="230"/>
      <c r="CPZ4" s="230"/>
      <c r="CQA4" s="230"/>
      <c r="CQB4" s="230"/>
      <c r="CQC4" s="230"/>
      <c r="CQD4" s="230"/>
      <c r="CQE4" s="230"/>
      <c r="CQF4" s="230"/>
      <c r="CQG4" s="230"/>
      <c r="CQH4" s="230"/>
      <c r="CQI4" s="230"/>
      <c r="CQJ4" s="230"/>
      <c r="CQK4" s="230"/>
      <c r="CQL4" s="230"/>
      <c r="CQM4" s="230"/>
      <c r="CQN4" s="230"/>
      <c r="CQO4" s="230"/>
      <c r="CQP4" s="230"/>
      <c r="CQQ4" s="230"/>
      <c r="CQR4" s="230"/>
      <c r="CQS4" s="230"/>
      <c r="CQT4" s="230"/>
      <c r="CQU4" s="230"/>
      <c r="CQV4" s="230"/>
      <c r="CQW4" s="230"/>
      <c r="CQX4" s="230"/>
      <c r="CQY4" s="230"/>
      <c r="CQZ4" s="230"/>
      <c r="CRA4" s="230"/>
      <c r="CRB4" s="230"/>
      <c r="CRC4" s="230"/>
      <c r="CRD4" s="230"/>
      <c r="CRE4" s="230"/>
      <c r="CRF4" s="230"/>
      <c r="CRG4" s="230"/>
      <c r="CRH4" s="230"/>
      <c r="CRI4" s="230"/>
      <c r="CRJ4" s="230"/>
      <c r="CRK4" s="230"/>
      <c r="CRL4" s="230"/>
      <c r="CRM4" s="230"/>
      <c r="CRN4" s="230"/>
      <c r="CRO4" s="230"/>
      <c r="CRP4" s="230"/>
      <c r="CRQ4" s="230"/>
      <c r="CRR4" s="230"/>
      <c r="CRS4" s="230"/>
      <c r="CRT4" s="230"/>
      <c r="CRU4" s="230"/>
      <c r="CRV4" s="230"/>
      <c r="CRW4" s="230"/>
      <c r="CRX4" s="230"/>
      <c r="CRY4" s="230"/>
      <c r="CRZ4" s="230"/>
      <c r="CSA4" s="230"/>
      <c r="CSB4" s="230"/>
      <c r="CSC4" s="230"/>
      <c r="CSD4" s="230"/>
      <c r="CSE4" s="230"/>
      <c r="CSF4" s="230"/>
      <c r="CSG4" s="230"/>
      <c r="CSH4" s="230"/>
      <c r="CSI4" s="230"/>
      <c r="CSJ4" s="230"/>
      <c r="CSK4" s="230"/>
      <c r="CSL4" s="230"/>
      <c r="CSM4" s="230"/>
      <c r="CSN4" s="230"/>
      <c r="CSO4" s="230"/>
      <c r="CSP4" s="230"/>
      <c r="CSQ4" s="230"/>
      <c r="CSR4" s="230"/>
      <c r="CSS4" s="230"/>
      <c r="CST4" s="230"/>
      <c r="CSU4" s="230"/>
      <c r="CSV4" s="230"/>
      <c r="CSW4" s="230"/>
      <c r="CSX4" s="230"/>
      <c r="CSY4" s="230"/>
      <c r="CSZ4" s="230"/>
      <c r="CTA4" s="230"/>
      <c r="CTB4" s="230"/>
      <c r="CTC4" s="230"/>
      <c r="CTD4" s="230"/>
      <c r="CTE4" s="230"/>
      <c r="CTF4" s="230"/>
      <c r="CTG4" s="230"/>
      <c r="CTH4" s="230"/>
      <c r="CTI4" s="230"/>
      <c r="CTJ4" s="230"/>
      <c r="CTK4" s="230"/>
      <c r="CTL4" s="230"/>
      <c r="CTM4" s="230"/>
      <c r="CTN4" s="230"/>
      <c r="CTO4" s="230"/>
      <c r="CTP4" s="230"/>
      <c r="CTQ4" s="230"/>
      <c r="CTR4" s="230"/>
      <c r="CTS4" s="230"/>
      <c r="CTT4" s="230"/>
      <c r="CTU4" s="230"/>
      <c r="CTV4" s="230"/>
      <c r="CTW4" s="230"/>
      <c r="CTX4" s="230"/>
      <c r="CTY4" s="230"/>
      <c r="CTZ4" s="230"/>
      <c r="CUA4" s="230"/>
      <c r="CUB4" s="230"/>
      <c r="CUC4" s="230"/>
      <c r="CUD4" s="230"/>
      <c r="CUE4" s="230"/>
      <c r="CUF4" s="230"/>
      <c r="CUG4" s="230"/>
      <c r="CUH4" s="230"/>
      <c r="CUI4" s="230"/>
      <c r="CUJ4" s="230"/>
      <c r="CUK4" s="230"/>
      <c r="CUL4" s="230"/>
      <c r="CUM4" s="230"/>
      <c r="CUN4" s="230"/>
      <c r="CUO4" s="230"/>
      <c r="CUP4" s="230"/>
      <c r="CUQ4" s="230"/>
      <c r="CUR4" s="230"/>
      <c r="CUS4" s="230"/>
      <c r="CUT4" s="230"/>
      <c r="CUU4" s="230"/>
      <c r="CUV4" s="230"/>
      <c r="CUW4" s="230"/>
      <c r="CUX4" s="230"/>
      <c r="CUY4" s="230"/>
      <c r="CUZ4" s="230"/>
      <c r="CVA4" s="230"/>
      <c r="CVB4" s="230"/>
      <c r="CVC4" s="230"/>
      <c r="CVD4" s="230"/>
      <c r="CVE4" s="230"/>
      <c r="CVF4" s="230"/>
      <c r="CVG4" s="230"/>
      <c r="CVH4" s="230"/>
      <c r="CVI4" s="230"/>
      <c r="CVJ4" s="230"/>
      <c r="CVK4" s="230"/>
      <c r="CVL4" s="230"/>
      <c r="CVM4" s="230"/>
      <c r="CVN4" s="230"/>
      <c r="CVO4" s="230"/>
      <c r="CVP4" s="230"/>
      <c r="CVQ4" s="230"/>
      <c r="CVR4" s="230"/>
      <c r="CVS4" s="230"/>
      <c r="CVT4" s="230"/>
      <c r="CVU4" s="230"/>
      <c r="CVV4" s="230"/>
      <c r="CVW4" s="230"/>
      <c r="CVX4" s="230"/>
      <c r="CVY4" s="230"/>
      <c r="CVZ4" s="230"/>
      <c r="CWA4" s="230"/>
      <c r="CWB4" s="230"/>
      <c r="CWC4" s="230"/>
      <c r="CWD4" s="230"/>
      <c r="CWE4" s="230"/>
      <c r="CWF4" s="230"/>
      <c r="CWG4" s="230"/>
      <c r="CWH4" s="230"/>
      <c r="CWI4" s="230"/>
      <c r="CWJ4" s="230"/>
      <c r="CWK4" s="230"/>
      <c r="CWL4" s="230"/>
      <c r="CWM4" s="230"/>
      <c r="CWN4" s="230"/>
      <c r="CWO4" s="230"/>
      <c r="CWP4" s="230"/>
      <c r="CWQ4" s="230"/>
      <c r="CWR4" s="230"/>
      <c r="CWS4" s="230"/>
      <c r="CWT4" s="230"/>
      <c r="CWU4" s="230"/>
      <c r="CWV4" s="230"/>
      <c r="CWW4" s="230"/>
      <c r="CWX4" s="230"/>
      <c r="CWY4" s="230"/>
      <c r="CWZ4" s="230"/>
      <c r="CXA4" s="230"/>
      <c r="CXB4" s="230"/>
      <c r="CXC4" s="230"/>
      <c r="CXD4" s="230"/>
      <c r="CXE4" s="230"/>
      <c r="CXF4" s="230"/>
      <c r="CXG4" s="230"/>
      <c r="CXH4" s="230"/>
      <c r="CXI4" s="230"/>
      <c r="CXJ4" s="230"/>
      <c r="CXK4" s="230"/>
      <c r="CXL4" s="230"/>
      <c r="CXM4" s="230"/>
      <c r="CXN4" s="230"/>
      <c r="CXO4" s="230"/>
      <c r="CXP4" s="230"/>
      <c r="CXQ4" s="230"/>
      <c r="CXR4" s="230"/>
      <c r="CXS4" s="230"/>
      <c r="CXT4" s="230"/>
      <c r="CXU4" s="230"/>
      <c r="CXV4" s="230"/>
      <c r="CXW4" s="230"/>
      <c r="CXX4" s="230"/>
      <c r="CXY4" s="230"/>
      <c r="CXZ4" s="230"/>
      <c r="CYA4" s="230"/>
      <c r="CYB4" s="230"/>
      <c r="CYC4" s="230"/>
      <c r="CYD4" s="230"/>
      <c r="CYE4" s="230"/>
      <c r="CYF4" s="230"/>
      <c r="CYG4" s="230"/>
      <c r="CYH4" s="230"/>
      <c r="CYI4" s="230"/>
      <c r="CYJ4" s="230"/>
      <c r="CYK4" s="230"/>
      <c r="CYL4" s="230"/>
      <c r="CYM4" s="230"/>
      <c r="CYN4" s="230"/>
      <c r="CYO4" s="230"/>
      <c r="CYP4" s="230"/>
      <c r="CYQ4" s="230"/>
      <c r="CYR4" s="230"/>
      <c r="CYS4" s="230"/>
      <c r="CYT4" s="230"/>
      <c r="CYU4" s="230"/>
      <c r="CYV4" s="230"/>
      <c r="CYW4" s="230"/>
      <c r="CYX4" s="230"/>
      <c r="CYY4" s="230"/>
      <c r="CYZ4" s="230"/>
      <c r="CZA4" s="230"/>
      <c r="CZB4" s="230"/>
      <c r="CZC4" s="230"/>
      <c r="CZD4" s="230"/>
      <c r="CZE4" s="230"/>
      <c r="CZF4" s="230"/>
      <c r="CZG4" s="230"/>
      <c r="CZH4" s="230"/>
      <c r="CZI4" s="230"/>
      <c r="CZJ4" s="230"/>
      <c r="CZK4" s="230"/>
      <c r="CZL4" s="230"/>
      <c r="CZM4" s="230"/>
      <c r="CZN4" s="230"/>
      <c r="CZO4" s="230"/>
      <c r="CZP4" s="230"/>
      <c r="CZQ4" s="230"/>
      <c r="CZR4" s="230"/>
      <c r="CZS4" s="230"/>
      <c r="CZT4" s="230"/>
      <c r="CZU4" s="230"/>
      <c r="CZV4" s="230"/>
      <c r="CZW4" s="230"/>
      <c r="CZX4" s="230"/>
      <c r="CZY4" s="230"/>
      <c r="CZZ4" s="230"/>
      <c r="DAA4" s="230"/>
      <c r="DAB4" s="230"/>
      <c r="DAC4" s="230"/>
      <c r="DAD4" s="230"/>
      <c r="DAE4" s="230"/>
      <c r="DAF4" s="230"/>
      <c r="DAG4" s="230"/>
      <c r="DAH4" s="230"/>
      <c r="DAI4" s="230"/>
      <c r="DAJ4" s="230"/>
      <c r="DAK4" s="230"/>
      <c r="DAL4" s="230"/>
      <c r="DAM4" s="230"/>
      <c r="DAN4" s="230"/>
      <c r="DAO4" s="230"/>
      <c r="DAP4" s="230"/>
      <c r="DAQ4" s="230"/>
      <c r="DAR4" s="230"/>
      <c r="DAS4" s="230"/>
      <c r="DAT4" s="230"/>
      <c r="DAU4" s="230"/>
      <c r="DAV4" s="230"/>
      <c r="DAW4" s="230"/>
      <c r="DAX4" s="230"/>
      <c r="DAY4" s="230"/>
      <c r="DAZ4" s="230"/>
      <c r="DBA4" s="230"/>
      <c r="DBB4" s="230"/>
      <c r="DBC4" s="230"/>
      <c r="DBD4" s="230"/>
      <c r="DBE4" s="230"/>
      <c r="DBF4" s="230"/>
      <c r="DBG4" s="230"/>
      <c r="DBH4" s="230"/>
      <c r="DBI4" s="230"/>
      <c r="DBJ4" s="230"/>
      <c r="DBK4" s="230"/>
      <c r="DBL4" s="230"/>
      <c r="DBM4" s="230"/>
      <c r="DBN4" s="230"/>
      <c r="DBO4" s="230"/>
      <c r="DBP4" s="230"/>
      <c r="DBQ4" s="230"/>
      <c r="DBR4" s="230"/>
      <c r="DBS4" s="230"/>
      <c r="DBT4" s="230"/>
      <c r="DBU4" s="230"/>
      <c r="DBV4" s="230"/>
      <c r="DBW4" s="230"/>
      <c r="DBX4" s="230"/>
      <c r="DBY4" s="230"/>
      <c r="DBZ4" s="230"/>
      <c r="DCA4" s="230"/>
      <c r="DCB4" s="230"/>
      <c r="DCC4" s="230"/>
      <c r="DCD4" s="230"/>
      <c r="DCE4" s="230"/>
      <c r="DCF4" s="230"/>
      <c r="DCG4" s="230"/>
      <c r="DCH4" s="230"/>
      <c r="DCI4" s="230"/>
      <c r="DCJ4" s="230"/>
      <c r="DCK4" s="230"/>
      <c r="DCL4" s="230"/>
      <c r="DCM4" s="230"/>
      <c r="DCN4" s="230"/>
      <c r="DCO4" s="230"/>
      <c r="DCP4" s="230"/>
      <c r="DCQ4" s="230"/>
      <c r="DCR4" s="230"/>
      <c r="DCS4" s="230"/>
      <c r="DCT4" s="230"/>
      <c r="DCU4" s="230"/>
      <c r="DCV4" s="230"/>
      <c r="DCW4" s="230"/>
      <c r="DCX4" s="230"/>
      <c r="DCY4" s="230"/>
      <c r="DCZ4" s="230"/>
      <c r="DDA4" s="230"/>
      <c r="DDB4" s="230"/>
      <c r="DDC4" s="230"/>
      <c r="DDD4" s="230"/>
      <c r="DDE4" s="230"/>
      <c r="DDF4" s="230"/>
      <c r="DDG4" s="230"/>
      <c r="DDH4" s="230"/>
      <c r="DDI4" s="230"/>
      <c r="DDJ4" s="230"/>
      <c r="DDK4" s="230"/>
      <c r="DDL4" s="230"/>
      <c r="DDM4" s="230"/>
      <c r="DDN4" s="230"/>
      <c r="DDO4" s="230"/>
      <c r="DDP4" s="230"/>
      <c r="DDQ4" s="230"/>
      <c r="DDR4" s="230"/>
      <c r="DDS4" s="230"/>
      <c r="DDT4" s="230"/>
      <c r="DDU4" s="230"/>
      <c r="DDV4" s="230"/>
      <c r="DDW4" s="230"/>
      <c r="DDX4" s="230"/>
      <c r="DDY4" s="230"/>
      <c r="DDZ4" s="230"/>
      <c r="DEA4" s="230"/>
      <c r="DEB4" s="230"/>
      <c r="DEC4" s="230"/>
      <c r="DED4" s="230"/>
      <c r="DEE4" s="230"/>
      <c r="DEF4" s="230"/>
      <c r="DEG4" s="230"/>
      <c r="DEH4" s="230"/>
      <c r="DEI4" s="230"/>
      <c r="DEJ4" s="230"/>
      <c r="DEK4" s="230"/>
      <c r="DEL4" s="230"/>
      <c r="DEM4" s="230"/>
      <c r="DEN4" s="230"/>
      <c r="DEO4" s="230"/>
      <c r="DEP4" s="230"/>
      <c r="DEQ4" s="230"/>
      <c r="DER4" s="230"/>
      <c r="DES4" s="230"/>
      <c r="DET4" s="230"/>
      <c r="DEU4" s="230"/>
      <c r="DEV4" s="230"/>
      <c r="DEW4" s="230"/>
      <c r="DEX4" s="230"/>
      <c r="DEY4" s="230"/>
      <c r="DEZ4" s="230"/>
      <c r="DFA4" s="230"/>
      <c r="DFB4" s="230"/>
      <c r="DFC4" s="230"/>
      <c r="DFD4" s="230"/>
      <c r="DFE4" s="230"/>
      <c r="DFF4" s="230"/>
      <c r="DFG4" s="230"/>
      <c r="DFH4" s="230"/>
      <c r="DFI4" s="230"/>
      <c r="DFJ4" s="230"/>
      <c r="DFK4" s="230"/>
      <c r="DFL4" s="230"/>
      <c r="DFM4" s="230"/>
      <c r="DFN4" s="230"/>
      <c r="DFO4" s="230"/>
      <c r="DFP4" s="230"/>
      <c r="DFQ4" s="230"/>
      <c r="DFR4" s="230"/>
      <c r="DFS4" s="230"/>
      <c r="DFT4" s="230"/>
      <c r="DFU4" s="230"/>
      <c r="DFV4" s="230"/>
      <c r="DFW4" s="230"/>
      <c r="DFX4" s="230"/>
      <c r="DFY4" s="230"/>
      <c r="DFZ4" s="230"/>
      <c r="DGA4" s="230"/>
      <c r="DGB4" s="230"/>
      <c r="DGC4" s="230"/>
      <c r="DGD4" s="230"/>
      <c r="DGE4" s="230"/>
      <c r="DGF4" s="230"/>
      <c r="DGG4" s="230"/>
      <c r="DGH4" s="230"/>
      <c r="DGI4" s="230"/>
      <c r="DGJ4" s="230"/>
      <c r="DGK4" s="230"/>
      <c r="DGL4" s="230"/>
      <c r="DGM4" s="230"/>
      <c r="DGN4" s="230"/>
      <c r="DGO4" s="230"/>
      <c r="DGP4" s="230"/>
      <c r="DGQ4" s="230"/>
      <c r="DGR4" s="230"/>
      <c r="DGS4" s="230"/>
      <c r="DGT4" s="230"/>
      <c r="DGU4" s="230"/>
      <c r="DGV4" s="230"/>
      <c r="DGW4" s="230"/>
      <c r="DGX4" s="230"/>
      <c r="DGY4" s="230"/>
      <c r="DGZ4" s="230"/>
      <c r="DHA4" s="230"/>
      <c r="DHB4" s="230"/>
      <c r="DHC4" s="230"/>
      <c r="DHD4" s="230"/>
      <c r="DHE4" s="230"/>
      <c r="DHF4" s="230"/>
      <c r="DHG4" s="230"/>
      <c r="DHH4" s="230"/>
      <c r="DHI4" s="230"/>
      <c r="DHJ4" s="230"/>
      <c r="DHK4" s="230"/>
      <c r="DHL4" s="230"/>
      <c r="DHM4" s="230"/>
      <c r="DHN4" s="230"/>
      <c r="DHO4" s="230"/>
      <c r="DHP4" s="230"/>
      <c r="DHQ4" s="230"/>
      <c r="DHR4" s="230"/>
      <c r="DHS4" s="230"/>
      <c r="DHT4" s="230"/>
      <c r="DHU4" s="230"/>
      <c r="DHV4" s="230"/>
      <c r="DHW4" s="230"/>
      <c r="DHX4" s="230"/>
      <c r="DHY4" s="230"/>
      <c r="DHZ4" s="230"/>
      <c r="DIA4" s="230"/>
      <c r="DIB4" s="230"/>
      <c r="DIC4" s="230"/>
      <c r="DID4" s="230"/>
      <c r="DIE4" s="230"/>
      <c r="DIF4" s="230"/>
      <c r="DIG4" s="230"/>
      <c r="DIH4" s="230"/>
      <c r="DII4" s="230"/>
      <c r="DIJ4" s="230"/>
      <c r="DIK4" s="230"/>
      <c r="DIL4" s="230"/>
      <c r="DIM4" s="230"/>
      <c r="DIN4" s="230"/>
      <c r="DIO4" s="230"/>
      <c r="DIP4" s="230"/>
      <c r="DIQ4" s="230"/>
      <c r="DIR4" s="230"/>
      <c r="DIS4" s="230"/>
      <c r="DIT4" s="230"/>
      <c r="DIU4" s="230"/>
      <c r="DIV4" s="230"/>
      <c r="DIW4" s="230"/>
      <c r="DIX4" s="230"/>
      <c r="DIY4" s="230"/>
      <c r="DIZ4" s="230"/>
      <c r="DJA4" s="230"/>
      <c r="DJB4" s="230"/>
      <c r="DJC4" s="230"/>
      <c r="DJD4" s="230"/>
      <c r="DJE4" s="230"/>
      <c r="DJF4" s="230"/>
      <c r="DJG4" s="230"/>
      <c r="DJH4" s="230"/>
      <c r="DJI4" s="230"/>
      <c r="DJJ4" s="230"/>
      <c r="DJK4" s="230"/>
      <c r="DJL4" s="230"/>
      <c r="DJM4" s="230"/>
      <c r="DJN4" s="230"/>
      <c r="DJO4" s="230"/>
      <c r="DJP4" s="230"/>
      <c r="DJQ4" s="230"/>
      <c r="DJR4" s="230"/>
      <c r="DJS4" s="230"/>
      <c r="DJT4" s="230"/>
      <c r="DJU4" s="230"/>
      <c r="DJV4" s="230"/>
      <c r="DJW4" s="230"/>
      <c r="DJX4" s="230"/>
      <c r="DJY4" s="230"/>
      <c r="DJZ4" s="230"/>
      <c r="DKA4" s="230"/>
      <c r="DKB4" s="230"/>
      <c r="DKC4" s="230"/>
      <c r="DKD4" s="230"/>
      <c r="DKE4" s="230"/>
      <c r="DKF4" s="230"/>
      <c r="DKG4" s="230"/>
      <c r="DKH4" s="230"/>
      <c r="DKI4" s="230"/>
      <c r="DKJ4" s="230"/>
      <c r="DKK4" s="230"/>
      <c r="DKL4" s="230"/>
      <c r="DKM4" s="230"/>
      <c r="DKN4" s="230"/>
      <c r="DKO4" s="230"/>
      <c r="DKP4" s="230"/>
      <c r="DKQ4" s="230"/>
      <c r="DKR4" s="230"/>
      <c r="DKS4" s="230"/>
      <c r="DKT4" s="230"/>
      <c r="DKU4" s="230"/>
      <c r="DKV4" s="230"/>
      <c r="DKW4" s="230"/>
      <c r="DKX4" s="230"/>
      <c r="DKY4" s="230"/>
      <c r="DKZ4" s="230"/>
      <c r="DLA4" s="230"/>
      <c r="DLB4" s="230"/>
      <c r="DLC4" s="230"/>
      <c r="DLD4" s="230"/>
      <c r="DLE4" s="230"/>
      <c r="DLF4" s="230"/>
      <c r="DLG4" s="230"/>
      <c r="DLH4" s="230"/>
      <c r="DLI4" s="230"/>
      <c r="DLJ4" s="230"/>
      <c r="DLK4" s="230"/>
      <c r="DLL4" s="230"/>
      <c r="DLM4" s="230"/>
      <c r="DLN4" s="230"/>
      <c r="DLO4" s="230"/>
      <c r="DLP4" s="230"/>
      <c r="DLQ4" s="230"/>
      <c r="DLR4" s="230"/>
      <c r="DLS4" s="230"/>
      <c r="DLT4" s="230"/>
      <c r="DLU4" s="230"/>
      <c r="DLV4" s="230"/>
      <c r="DLW4" s="230"/>
      <c r="DLX4" s="230"/>
      <c r="DLY4" s="230"/>
      <c r="DLZ4" s="230"/>
      <c r="DMA4" s="230"/>
      <c r="DMB4" s="230"/>
      <c r="DMC4" s="230"/>
      <c r="DMD4" s="230"/>
      <c r="DME4" s="230"/>
      <c r="DMF4" s="230"/>
      <c r="DMG4" s="230"/>
      <c r="DMH4" s="230"/>
      <c r="DMI4" s="230"/>
      <c r="DMJ4" s="230"/>
      <c r="DMK4" s="230"/>
      <c r="DML4" s="230"/>
      <c r="DMM4" s="230"/>
      <c r="DMN4" s="230"/>
      <c r="DMO4" s="230"/>
      <c r="DMP4" s="230"/>
      <c r="DMQ4" s="230"/>
      <c r="DMR4" s="230"/>
      <c r="DMS4" s="230"/>
      <c r="DMT4" s="230"/>
      <c r="DMU4" s="230"/>
      <c r="DMV4" s="230"/>
      <c r="DMW4" s="230"/>
      <c r="DMX4" s="230"/>
      <c r="DMY4" s="230"/>
      <c r="DMZ4" s="230"/>
      <c r="DNA4" s="230"/>
      <c r="DNB4" s="230"/>
      <c r="DNC4" s="230"/>
      <c r="DND4" s="230"/>
      <c r="DNE4" s="230"/>
      <c r="DNF4" s="230"/>
      <c r="DNG4" s="230"/>
      <c r="DNH4" s="230"/>
      <c r="DNI4" s="230"/>
      <c r="DNJ4" s="230"/>
      <c r="DNK4" s="230"/>
      <c r="DNL4" s="230"/>
      <c r="DNM4" s="230"/>
      <c r="DNN4" s="230"/>
      <c r="DNO4" s="230"/>
      <c r="DNP4" s="230"/>
      <c r="DNQ4" s="230"/>
      <c r="DNR4" s="230"/>
      <c r="DNS4" s="230"/>
      <c r="DNT4" s="230"/>
      <c r="DNU4" s="230"/>
      <c r="DNV4" s="230"/>
      <c r="DNW4" s="230"/>
      <c r="DNX4" s="230"/>
      <c r="DNY4" s="230"/>
      <c r="DNZ4" s="230"/>
      <c r="DOA4" s="230"/>
      <c r="DOB4" s="230"/>
      <c r="DOC4" s="230"/>
      <c r="DOD4" s="230"/>
      <c r="DOE4" s="230"/>
      <c r="DOF4" s="230"/>
      <c r="DOG4" s="230"/>
      <c r="DOH4" s="230"/>
      <c r="DOI4" s="230"/>
      <c r="DOJ4" s="230"/>
      <c r="DOK4" s="230"/>
      <c r="DOL4" s="230"/>
      <c r="DOM4" s="230"/>
      <c r="DON4" s="230"/>
      <c r="DOO4" s="230"/>
      <c r="DOP4" s="230"/>
      <c r="DOQ4" s="230"/>
      <c r="DOR4" s="230"/>
      <c r="DOS4" s="230"/>
      <c r="DOT4" s="230"/>
      <c r="DOU4" s="230"/>
      <c r="DOV4" s="230"/>
      <c r="DOW4" s="230"/>
      <c r="DOX4" s="230"/>
      <c r="DOY4" s="230"/>
      <c r="DOZ4" s="230"/>
      <c r="DPA4" s="230"/>
      <c r="DPB4" s="230"/>
      <c r="DPC4" s="230"/>
      <c r="DPD4" s="230"/>
      <c r="DPE4" s="230"/>
      <c r="DPF4" s="230"/>
      <c r="DPG4" s="230"/>
      <c r="DPH4" s="230"/>
      <c r="DPI4" s="230"/>
      <c r="DPJ4" s="230"/>
      <c r="DPK4" s="230"/>
      <c r="DPL4" s="230"/>
      <c r="DPM4" s="230"/>
      <c r="DPN4" s="230"/>
      <c r="DPO4" s="230"/>
      <c r="DPP4" s="230"/>
      <c r="DPQ4" s="230"/>
      <c r="DPR4" s="230"/>
      <c r="DPS4" s="230"/>
      <c r="DPT4" s="230"/>
      <c r="DPU4" s="230"/>
      <c r="DPV4" s="230"/>
      <c r="DPW4" s="230"/>
      <c r="DPX4" s="230"/>
      <c r="DPY4" s="230"/>
      <c r="DPZ4" s="230"/>
      <c r="DQA4" s="230"/>
      <c r="DQB4" s="230"/>
      <c r="DQC4" s="230"/>
      <c r="DQD4" s="230"/>
      <c r="DQE4" s="230"/>
      <c r="DQF4" s="230"/>
      <c r="DQG4" s="230"/>
      <c r="DQH4" s="230"/>
      <c r="DQI4" s="230"/>
      <c r="DQJ4" s="230"/>
      <c r="DQK4" s="230"/>
      <c r="DQL4" s="230"/>
      <c r="DQM4" s="230"/>
      <c r="DQN4" s="230"/>
      <c r="DQO4" s="230"/>
      <c r="DQP4" s="230"/>
      <c r="DQQ4" s="230"/>
      <c r="DQR4" s="230"/>
      <c r="DQS4" s="230"/>
      <c r="DQT4" s="230"/>
      <c r="DQU4" s="230"/>
      <c r="DQV4" s="230"/>
      <c r="DQW4" s="230"/>
      <c r="DQX4" s="230"/>
      <c r="DQY4" s="230"/>
      <c r="DQZ4" s="230"/>
      <c r="DRA4" s="230"/>
      <c r="DRB4" s="230"/>
      <c r="DRC4" s="230"/>
      <c r="DRD4" s="230"/>
      <c r="DRE4" s="230"/>
      <c r="DRF4" s="230"/>
      <c r="DRG4" s="230"/>
      <c r="DRH4" s="230"/>
      <c r="DRI4" s="230"/>
      <c r="DRJ4" s="230"/>
      <c r="DRK4" s="230"/>
      <c r="DRL4" s="230"/>
      <c r="DRM4" s="230"/>
      <c r="DRN4" s="230"/>
      <c r="DRO4" s="230"/>
      <c r="DRP4" s="230"/>
      <c r="DRQ4" s="230"/>
      <c r="DRR4" s="230"/>
      <c r="DRS4" s="230"/>
      <c r="DRT4" s="230"/>
      <c r="DRU4" s="230"/>
      <c r="DRV4" s="230"/>
      <c r="DRW4" s="230"/>
      <c r="DRX4" s="230"/>
      <c r="DRY4" s="230"/>
      <c r="DRZ4" s="230"/>
      <c r="DSA4" s="230"/>
      <c r="DSB4" s="230"/>
      <c r="DSC4" s="230"/>
      <c r="DSD4" s="230"/>
      <c r="DSE4" s="230"/>
      <c r="DSF4" s="230"/>
      <c r="DSG4" s="230"/>
      <c r="DSH4" s="230"/>
      <c r="DSI4" s="230"/>
      <c r="DSJ4" s="230"/>
      <c r="DSK4" s="230"/>
      <c r="DSL4" s="230"/>
      <c r="DSM4" s="230"/>
      <c r="DSN4" s="230"/>
      <c r="DSO4" s="230"/>
      <c r="DSP4" s="230"/>
      <c r="DSQ4" s="230"/>
      <c r="DSR4" s="230"/>
      <c r="DSS4" s="230"/>
      <c r="DST4" s="230"/>
      <c r="DSU4" s="230"/>
      <c r="DSV4" s="230"/>
      <c r="DSW4" s="230"/>
      <c r="DSX4" s="230"/>
      <c r="DSY4" s="230"/>
      <c r="DSZ4" s="230"/>
      <c r="DTA4" s="230"/>
      <c r="DTB4" s="230"/>
      <c r="DTC4" s="230"/>
      <c r="DTD4" s="230"/>
      <c r="DTE4" s="230"/>
      <c r="DTF4" s="230"/>
      <c r="DTG4" s="230"/>
      <c r="DTH4" s="230"/>
      <c r="DTI4" s="230"/>
      <c r="DTJ4" s="230"/>
      <c r="DTK4" s="230"/>
      <c r="DTL4" s="230"/>
      <c r="DTM4" s="230"/>
      <c r="DTN4" s="230"/>
      <c r="DTO4" s="230"/>
      <c r="DTP4" s="230"/>
      <c r="DTQ4" s="230"/>
      <c r="DTR4" s="230"/>
      <c r="DTS4" s="230"/>
      <c r="DTT4" s="230"/>
      <c r="DTU4" s="230"/>
      <c r="DTV4" s="230"/>
      <c r="DTW4" s="230"/>
      <c r="DTX4" s="230"/>
      <c r="DTY4" s="230"/>
      <c r="DTZ4" s="230"/>
      <c r="DUA4" s="230"/>
      <c r="DUB4" s="230"/>
      <c r="DUC4" s="230"/>
      <c r="DUD4" s="230"/>
      <c r="DUE4" s="230"/>
      <c r="DUF4" s="230"/>
      <c r="DUG4" s="230"/>
      <c r="DUH4" s="230"/>
      <c r="DUI4" s="230"/>
      <c r="DUJ4" s="230"/>
      <c r="DUK4" s="230"/>
      <c r="DUL4" s="230"/>
      <c r="DUM4" s="230"/>
      <c r="DUN4" s="230"/>
      <c r="DUO4" s="230"/>
      <c r="DUP4" s="230"/>
      <c r="DUQ4" s="230"/>
      <c r="DUR4" s="230"/>
      <c r="DUS4" s="230"/>
      <c r="DUT4" s="230"/>
      <c r="DUU4" s="230"/>
      <c r="DUV4" s="230"/>
      <c r="DUW4" s="230"/>
      <c r="DUX4" s="230"/>
      <c r="DUY4" s="230"/>
      <c r="DUZ4" s="230"/>
      <c r="DVA4" s="230"/>
      <c r="DVB4" s="230"/>
      <c r="DVC4" s="230"/>
      <c r="DVD4" s="230"/>
      <c r="DVE4" s="230"/>
      <c r="DVF4" s="230"/>
      <c r="DVG4" s="230"/>
      <c r="DVH4" s="230"/>
      <c r="DVI4" s="230"/>
      <c r="DVJ4" s="230"/>
      <c r="DVK4" s="230"/>
      <c r="DVL4" s="230"/>
      <c r="DVM4" s="230"/>
      <c r="DVN4" s="230"/>
      <c r="DVO4" s="230"/>
      <c r="DVP4" s="230"/>
      <c r="DVQ4" s="230"/>
      <c r="DVR4" s="230"/>
      <c r="DVS4" s="230"/>
      <c r="DVT4" s="230"/>
      <c r="DVU4" s="230"/>
      <c r="DVV4" s="230"/>
      <c r="DVW4" s="230"/>
      <c r="DVX4" s="230"/>
      <c r="DVY4" s="230"/>
      <c r="DVZ4" s="230"/>
      <c r="DWA4" s="230"/>
      <c r="DWB4" s="230"/>
      <c r="DWC4" s="230"/>
      <c r="DWD4" s="230"/>
      <c r="DWE4" s="230"/>
      <c r="DWF4" s="230"/>
      <c r="DWG4" s="230"/>
      <c r="DWH4" s="230"/>
      <c r="DWI4" s="230"/>
      <c r="DWJ4" s="230"/>
      <c r="DWK4" s="230"/>
      <c r="DWL4" s="230"/>
      <c r="DWM4" s="230"/>
      <c r="DWN4" s="230"/>
      <c r="DWO4" s="230"/>
      <c r="DWP4" s="230"/>
      <c r="DWQ4" s="230"/>
      <c r="DWR4" s="230"/>
      <c r="DWS4" s="230"/>
      <c r="DWT4" s="230"/>
      <c r="DWU4" s="230"/>
      <c r="DWV4" s="230"/>
      <c r="DWW4" s="230"/>
      <c r="DWX4" s="230"/>
      <c r="DWY4" s="230"/>
      <c r="DWZ4" s="230"/>
      <c r="DXA4" s="230"/>
      <c r="DXB4" s="230"/>
      <c r="DXC4" s="230"/>
      <c r="DXD4" s="230"/>
      <c r="DXE4" s="230"/>
      <c r="DXF4" s="230"/>
      <c r="DXG4" s="230"/>
      <c r="DXH4" s="230"/>
      <c r="DXI4" s="230"/>
      <c r="DXJ4" s="230"/>
      <c r="DXK4" s="230"/>
      <c r="DXL4" s="230"/>
      <c r="DXM4" s="230"/>
      <c r="DXN4" s="230"/>
      <c r="DXO4" s="230"/>
      <c r="DXP4" s="230"/>
      <c r="DXQ4" s="230"/>
      <c r="DXR4" s="230"/>
      <c r="DXS4" s="230"/>
      <c r="DXT4" s="230"/>
      <c r="DXU4" s="230"/>
      <c r="DXV4" s="230"/>
      <c r="DXW4" s="230"/>
      <c r="DXX4" s="230"/>
      <c r="DXY4" s="230"/>
      <c r="DXZ4" s="230"/>
      <c r="DYA4" s="230"/>
      <c r="DYB4" s="230"/>
      <c r="DYC4" s="230"/>
      <c r="DYD4" s="230"/>
      <c r="DYE4" s="230"/>
      <c r="DYF4" s="230"/>
      <c r="DYG4" s="230"/>
      <c r="DYH4" s="230"/>
      <c r="DYI4" s="230"/>
      <c r="DYJ4" s="230"/>
      <c r="DYK4" s="230"/>
      <c r="DYL4" s="230"/>
      <c r="DYM4" s="230"/>
      <c r="DYN4" s="230"/>
      <c r="DYO4" s="230"/>
      <c r="DYP4" s="230"/>
      <c r="DYQ4" s="230"/>
      <c r="DYR4" s="230"/>
      <c r="DYS4" s="230"/>
      <c r="DYT4" s="230"/>
      <c r="DYU4" s="230"/>
      <c r="DYV4" s="230"/>
      <c r="DYW4" s="230"/>
      <c r="DYX4" s="230"/>
      <c r="DYY4" s="230"/>
      <c r="DYZ4" s="230"/>
      <c r="DZA4" s="230"/>
      <c r="DZB4" s="230"/>
      <c r="DZC4" s="230"/>
      <c r="DZD4" s="230"/>
      <c r="DZE4" s="230"/>
      <c r="DZF4" s="230"/>
      <c r="DZG4" s="230"/>
      <c r="DZH4" s="230"/>
      <c r="DZI4" s="230"/>
      <c r="DZJ4" s="230"/>
      <c r="DZK4" s="230"/>
      <c r="DZL4" s="230"/>
      <c r="DZM4" s="230"/>
      <c r="DZN4" s="230"/>
      <c r="DZO4" s="230"/>
      <c r="DZP4" s="230"/>
      <c r="DZQ4" s="230"/>
      <c r="DZR4" s="230"/>
      <c r="DZS4" s="230"/>
      <c r="DZT4" s="230"/>
      <c r="DZU4" s="230"/>
      <c r="DZV4" s="230"/>
      <c r="DZW4" s="230"/>
      <c r="DZX4" s="230"/>
      <c r="DZY4" s="230"/>
      <c r="DZZ4" s="230"/>
      <c r="EAA4" s="230"/>
      <c r="EAB4" s="230"/>
      <c r="EAC4" s="230"/>
      <c r="EAD4" s="230"/>
      <c r="EAE4" s="230"/>
      <c r="EAF4" s="230"/>
      <c r="EAG4" s="230"/>
      <c r="EAH4" s="230"/>
      <c r="EAI4" s="230"/>
      <c r="EAJ4" s="230"/>
      <c r="EAK4" s="230"/>
      <c r="EAL4" s="230"/>
      <c r="EAM4" s="230"/>
      <c r="EAN4" s="230"/>
      <c r="EAO4" s="230"/>
      <c r="EAP4" s="230"/>
      <c r="EAQ4" s="230"/>
      <c r="EAR4" s="230"/>
      <c r="EAS4" s="230"/>
      <c r="EAT4" s="230"/>
      <c r="EAU4" s="230"/>
      <c r="EAV4" s="230"/>
      <c r="EAW4" s="230"/>
      <c r="EAX4" s="230"/>
      <c r="EAY4" s="230"/>
      <c r="EAZ4" s="230"/>
      <c r="EBA4" s="230"/>
      <c r="EBB4" s="230"/>
      <c r="EBC4" s="230"/>
      <c r="EBD4" s="230"/>
      <c r="EBE4" s="230"/>
      <c r="EBF4" s="230"/>
      <c r="EBG4" s="230"/>
      <c r="EBH4" s="230"/>
      <c r="EBI4" s="230"/>
      <c r="EBJ4" s="230"/>
      <c r="EBK4" s="230"/>
      <c r="EBL4" s="230"/>
      <c r="EBM4" s="230"/>
      <c r="EBN4" s="230"/>
      <c r="EBO4" s="230"/>
      <c r="EBP4" s="230"/>
      <c r="EBQ4" s="230"/>
      <c r="EBR4" s="230"/>
      <c r="EBS4" s="230"/>
      <c r="EBT4" s="230"/>
      <c r="EBU4" s="230"/>
      <c r="EBV4" s="230"/>
      <c r="EBW4" s="230"/>
      <c r="EBX4" s="230"/>
      <c r="EBY4" s="230"/>
      <c r="EBZ4" s="230"/>
      <c r="ECA4" s="230"/>
      <c r="ECB4" s="230"/>
      <c r="ECC4" s="230"/>
      <c r="ECD4" s="230"/>
      <c r="ECE4" s="230"/>
      <c r="ECF4" s="230"/>
      <c r="ECG4" s="230"/>
      <c r="ECH4" s="230"/>
      <c r="ECI4" s="230"/>
      <c r="ECJ4" s="230"/>
      <c r="ECK4" s="230"/>
      <c r="ECL4" s="230"/>
      <c r="ECM4" s="230"/>
      <c r="ECN4" s="230"/>
      <c r="ECO4" s="230"/>
      <c r="ECP4" s="230"/>
      <c r="ECQ4" s="230"/>
      <c r="ECR4" s="230"/>
      <c r="ECS4" s="230"/>
      <c r="ECT4" s="230"/>
      <c r="ECU4" s="230"/>
      <c r="ECV4" s="230"/>
      <c r="ECW4" s="230"/>
      <c r="ECX4" s="230"/>
      <c r="ECY4" s="230"/>
      <c r="ECZ4" s="230"/>
      <c r="EDA4" s="230"/>
      <c r="EDB4" s="230"/>
      <c r="EDC4" s="230"/>
      <c r="EDD4" s="230"/>
      <c r="EDE4" s="230"/>
      <c r="EDF4" s="230"/>
      <c r="EDG4" s="230"/>
      <c r="EDH4" s="230"/>
      <c r="EDI4" s="230"/>
      <c r="EDJ4" s="230"/>
      <c r="EDK4" s="230"/>
      <c r="EDL4" s="230"/>
      <c r="EDM4" s="230"/>
      <c r="EDN4" s="230"/>
      <c r="EDO4" s="230"/>
      <c r="EDP4" s="230"/>
      <c r="EDQ4" s="230"/>
      <c r="EDR4" s="230"/>
      <c r="EDS4" s="230"/>
      <c r="EDT4" s="230"/>
      <c r="EDU4" s="230"/>
      <c r="EDV4" s="230"/>
      <c r="EDW4" s="230"/>
      <c r="EDX4" s="230"/>
      <c r="EDY4" s="230"/>
      <c r="EDZ4" s="230"/>
      <c r="EEA4" s="230"/>
      <c r="EEB4" s="230"/>
      <c r="EEC4" s="230"/>
      <c r="EED4" s="230"/>
      <c r="EEE4" s="230"/>
      <c r="EEF4" s="230"/>
      <c r="EEG4" s="230"/>
      <c r="EEH4" s="230"/>
      <c r="EEI4" s="230"/>
      <c r="EEJ4" s="230"/>
      <c r="EEK4" s="230"/>
      <c r="EEL4" s="230"/>
      <c r="EEM4" s="230"/>
      <c r="EEN4" s="230"/>
      <c r="EEO4" s="230"/>
      <c r="EEP4" s="230"/>
      <c r="EEQ4" s="230"/>
      <c r="EER4" s="230"/>
      <c r="EES4" s="230"/>
      <c r="EET4" s="230"/>
      <c r="EEU4" s="230"/>
      <c r="EEV4" s="230"/>
      <c r="EEW4" s="230"/>
      <c r="EEX4" s="230"/>
      <c r="EEY4" s="230"/>
      <c r="EEZ4" s="230"/>
      <c r="EFA4" s="230"/>
      <c r="EFB4" s="230"/>
      <c r="EFC4" s="230"/>
      <c r="EFD4" s="230"/>
      <c r="EFE4" s="230"/>
      <c r="EFF4" s="230"/>
      <c r="EFG4" s="230"/>
      <c r="EFH4" s="230"/>
      <c r="EFI4" s="230"/>
      <c r="EFJ4" s="230"/>
      <c r="EFK4" s="230"/>
      <c r="EFL4" s="230"/>
      <c r="EFM4" s="230"/>
      <c r="EFN4" s="230"/>
      <c r="EFO4" s="230"/>
      <c r="EFP4" s="230"/>
      <c r="EFQ4" s="230"/>
      <c r="EFR4" s="230"/>
      <c r="EFS4" s="230"/>
      <c r="EFT4" s="230"/>
      <c r="EFU4" s="230"/>
      <c r="EFV4" s="230"/>
      <c r="EFW4" s="230"/>
      <c r="EFX4" s="230"/>
      <c r="EFY4" s="230"/>
      <c r="EFZ4" s="230"/>
      <c r="EGA4" s="230"/>
      <c r="EGB4" s="230"/>
      <c r="EGC4" s="230"/>
      <c r="EGD4" s="230"/>
      <c r="EGE4" s="230"/>
      <c r="EGF4" s="230"/>
      <c r="EGG4" s="230"/>
      <c r="EGH4" s="230"/>
      <c r="EGI4" s="230"/>
      <c r="EGJ4" s="230"/>
      <c r="EGK4" s="230"/>
      <c r="EGL4" s="230"/>
      <c r="EGM4" s="230"/>
      <c r="EGN4" s="230"/>
      <c r="EGO4" s="230"/>
      <c r="EGP4" s="230"/>
      <c r="EGQ4" s="230"/>
      <c r="EGR4" s="230"/>
      <c r="EGS4" s="230"/>
      <c r="EGT4" s="230"/>
      <c r="EGU4" s="230"/>
      <c r="EGV4" s="230"/>
      <c r="EGW4" s="230"/>
      <c r="EGX4" s="230"/>
      <c r="EGY4" s="230"/>
      <c r="EGZ4" s="230"/>
      <c r="EHA4" s="230"/>
      <c r="EHB4" s="230"/>
      <c r="EHC4" s="230"/>
      <c r="EHD4" s="230"/>
      <c r="EHE4" s="230"/>
      <c r="EHF4" s="230"/>
      <c r="EHG4" s="230"/>
      <c r="EHH4" s="230"/>
      <c r="EHI4" s="230"/>
      <c r="EHJ4" s="230"/>
      <c r="EHK4" s="230"/>
      <c r="EHL4" s="230"/>
      <c r="EHM4" s="230"/>
      <c r="EHN4" s="230"/>
      <c r="EHO4" s="230"/>
      <c r="EHP4" s="230"/>
      <c r="EHQ4" s="230"/>
      <c r="EHR4" s="230"/>
      <c r="EHS4" s="230"/>
      <c r="EHT4" s="230"/>
      <c r="EHU4" s="230"/>
      <c r="EHV4" s="230"/>
      <c r="EHW4" s="230"/>
      <c r="EHX4" s="230"/>
      <c r="EHY4" s="230"/>
      <c r="EHZ4" s="230"/>
      <c r="EIA4" s="230"/>
      <c r="EIB4" s="230"/>
      <c r="EIC4" s="230"/>
      <c r="EID4" s="230"/>
      <c r="EIE4" s="230"/>
      <c r="EIF4" s="230"/>
      <c r="EIG4" s="230"/>
      <c r="EIH4" s="230"/>
      <c r="EII4" s="230"/>
      <c r="EIJ4" s="230"/>
      <c r="EIK4" s="230"/>
      <c r="EIL4" s="230"/>
      <c r="EIM4" s="230"/>
      <c r="EIN4" s="230"/>
      <c r="EIO4" s="230"/>
      <c r="EIP4" s="230"/>
      <c r="EIQ4" s="230"/>
      <c r="EIR4" s="230"/>
      <c r="EIS4" s="230"/>
      <c r="EIT4" s="230"/>
      <c r="EIU4" s="230"/>
      <c r="EIV4" s="230"/>
      <c r="EIW4" s="230"/>
      <c r="EIX4" s="230"/>
      <c r="EIY4" s="230"/>
      <c r="EIZ4" s="230"/>
      <c r="EJA4" s="230"/>
      <c r="EJB4" s="230"/>
      <c r="EJC4" s="230"/>
      <c r="EJD4" s="230"/>
      <c r="EJE4" s="230"/>
      <c r="EJF4" s="230"/>
      <c r="EJG4" s="230"/>
      <c r="EJH4" s="230"/>
      <c r="EJI4" s="230"/>
      <c r="EJJ4" s="230"/>
      <c r="EJK4" s="230"/>
      <c r="EJL4" s="230"/>
      <c r="EJM4" s="230"/>
      <c r="EJN4" s="230"/>
      <c r="EJO4" s="230"/>
      <c r="EJP4" s="230"/>
      <c r="EJQ4" s="230"/>
      <c r="EJR4" s="230"/>
      <c r="EJS4" s="230"/>
      <c r="EJT4" s="230"/>
      <c r="EJU4" s="230"/>
      <c r="EJV4" s="230"/>
      <c r="EJW4" s="230"/>
      <c r="EJX4" s="230"/>
      <c r="EJY4" s="230"/>
      <c r="EJZ4" s="230"/>
      <c r="EKA4" s="230"/>
      <c r="EKB4" s="230"/>
      <c r="EKC4" s="230"/>
      <c r="EKD4" s="230"/>
      <c r="EKE4" s="230"/>
      <c r="EKF4" s="230"/>
      <c r="EKG4" s="230"/>
      <c r="EKH4" s="230"/>
      <c r="EKI4" s="230"/>
      <c r="EKJ4" s="230"/>
      <c r="EKK4" s="230"/>
      <c r="EKL4" s="230"/>
      <c r="EKM4" s="230"/>
      <c r="EKN4" s="230"/>
      <c r="EKO4" s="230"/>
      <c r="EKP4" s="230"/>
      <c r="EKQ4" s="230"/>
      <c r="EKR4" s="230"/>
      <c r="EKS4" s="230"/>
      <c r="EKT4" s="230"/>
      <c r="EKU4" s="230"/>
      <c r="EKV4" s="230"/>
      <c r="EKW4" s="230"/>
      <c r="EKX4" s="230"/>
      <c r="EKY4" s="230"/>
      <c r="EKZ4" s="230"/>
      <c r="ELA4" s="230"/>
      <c r="ELB4" s="230"/>
      <c r="ELC4" s="230"/>
      <c r="ELD4" s="230"/>
      <c r="ELE4" s="230"/>
      <c r="ELF4" s="230"/>
      <c r="ELG4" s="230"/>
      <c r="ELH4" s="230"/>
      <c r="ELI4" s="230"/>
      <c r="ELJ4" s="230"/>
      <c r="ELK4" s="230"/>
      <c r="ELL4" s="230"/>
      <c r="ELM4" s="230"/>
      <c r="ELN4" s="230"/>
      <c r="ELO4" s="230"/>
      <c r="ELP4" s="230"/>
      <c r="ELQ4" s="230"/>
      <c r="ELR4" s="230"/>
      <c r="ELS4" s="230"/>
      <c r="ELT4" s="230"/>
      <c r="ELU4" s="230"/>
      <c r="ELV4" s="230"/>
      <c r="ELW4" s="230"/>
      <c r="ELX4" s="230"/>
      <c r="ELY4" s="230"/>
      <c r="ELZ4" s="230"/>
      <c r="EMA4" s="230"/>
      <c r="EMB4" s="230"/>
      <c r="EMC4" s="230"/>
      <c r="EMD4" s="230"/>
      <c r="EME4" s="230"/>
      <c r="EMF4" s="230"/>
      <c r="EMG4" s="230"/>
      <c r="EMH4" s="230"/>
      <c r="EMI4" s="230"/>
      <c r="EMJ4" s="230"/>
      <c r="EMK4" s="230"/>
      <c r="EML4" s="230"/>
      <c r="EMM4" s="230"/>
      <c r="EMN4" s="230"/>
      <c r="EMO4" s="230"/>
      <c r="EMP4" s="230"/>
      <c r="EMQ4" s="230"/>
      <c r="EMR4" s="230"/>
      <c r="EMS4" s="230"/>
      <c r="EMT4" s="230"/>
      <c r="EMU4" s="230"/>
      <c r="EMV4" s="230"/>
      <c r="EMW4" s="230"/>
      <c r="EMX4" s="230"/>
      <c r="EMY4" s="230"/>
      <c r="EMZ4" s="230"/>
      <c r="ENA4" s="230"/>
      <c r="ENB4" s="230"/>
      <c r="ENC4" s="230"/>
      <c r="END4" s="230"/>
      <c r="ENE4" s="230"/>
      <c r="ENF4" s="230"/>
      <c r="ENG4" s="230"/>
      <c r="ENH4" s="230"/>
      <c r="ENI4" s="230"/>
      <c r="ENJ4" s="230"/>
      <c r="ENK4" s="230"/>
      <c r="ENL4" s="230"/>
      <c r="ENM4" s="230"/>
      <c r="ENN4" s="230"/>
      <c r="ENO4" s="230"/>
      <c r="ENP4" s="230"/>
      <c r="ENQ4" s="230"/>
      <c r="ENR4" s="230"/>
      <c r="ENS4" s="230"/>
      <c r="ENT4" s="230"/>
      <c r="ENU4" s="230"/>
      <c r="ENV4" s="230"/>
      <c r="ENW4" s="230"/>
      <c r="ENX4" s="230"/>
      <c r="ENY4" s="230"/>
      <c r="ENZ4" s="230"/>
      <c r="EOA4" s="230"/>
      <c r="EOB4" s="230"/>
      <c r="EOC4" s="230"/>
      <c r="EOD4" s="230"/>
      <c r="EOE4" s="230"/>
      <c r="EOF4" s="230"/>
      <c r="EOG4" s="230"/>
      <c r="EOH4" s="230"/>
      <c r="EOI4" s="230"/>
      <c r="EOJ4" s="230"/>
      <c r="EOK4" s="230"/>
      <c r="EOL4" s="230"/>
      <c r="EOM4" s="230"/>
      <c r="EON4" s="230"/>
      <c r="EOO4" s="230"/>
      <c r="EOP4" s="230"/>
      <c r="EOQ4" s="230"/>
      <c r="EOR4" s="230"/>
      <c r="EOS4" s="230"/>
      <c r="EOT4" s="230"/>
      <c r="EOU4" s="230"/>
      <c r="EOV4" s="230"/>
      <c r="EOW4" s="230"/>
      <c r="EOX4" s="230"/>
      <c r="EOY4" s="230"/>
      <c r="EOZ4" s="230"/>
      <c r="EPA4" s="230"/>
      <c r="EPB4" s="230"/>
      <c r="EPC4" s="230"/>
      <c r="EPD4" s="230"/>
      <c r="EPE4" s="230"/>
      <c r="EPF4" s="230"/>
      <c r="EPG4" s="230"/>
      <c r="EPH4" s="230"/>
      <c r="EPI4" s="230"/>
      <c r="EPJ4" s="230"/>
      <c r="EPK4" s="230"/>
      <c r="EPL4" s="230"/>
      <c r="EPM4" s="230"/>
      <c r="EPN4" s="230"/>
      <c r="EPO4" s="230"/>
      <c r="EPP4" s="230"/>
      <c r="EPQ4" s="230"/>
      <c r="EPR4" s="230"/>
      <c r="EPS4" s="230"/>
      <c r="EPT4" s="230"/>
      <c r="EPU4" s="230"/>
      <c r="EPV4" s="230"/>
      <c r="EPW4" s="230"/>
      <c r="EPX4" s="230"/>
      <c r="EPY4" s="230"/>
      <c r="EPZ4" s="230"/>
      <c r="EQA4" s="230"/>
      <c r="EQB4" s="230"/>
      <c r="EQC4" s="230"/>
      <c r="EQD4" s="230"/>
      <c r="EQE4" s="230"/>
      <c r="EQF4" s="230"/>
      <c r="EQG4" s="230"/>
      <c r="EQH4" s="230"/>
      <c r="EQI4" s="230"/>
      <c r="EQJ4" s="230"/>
      <c r="EQK4" s="230"/>
      <c r="EQL4" s="230"/>
      <c r="EQM4" s="230"/>
      <c r="EQN4" s="230"/>
      <c r="EQO4" s="230"/>
      <c r="EQP4" s="230"/>
      <c r="EQQ4" s="230"/>
      <c r="EQR4" s="230"/>
      <c r="EQS4" s="230"/>
      <c r="EQT4" s="230"/>
      <c r="EQU4" s="230"/>
      <c r="EQV4" s="230"/>
      <c r="EQW4" s="230"/>
      <c r="EQX4" s="230"/>
      <c r="EQY4" s="230"/>
      <c r="EQZ4" s="230"/>
      <c r="ERA4" s="230"/>
      <c r="ERB4" s="230"/>
      <c r="ERC4" s="230"/>
      <c r="ERD4" s="230"/>
      <c r="ERE4" s="230"/>
      <c r="ERF4" s="230"/>
      <c r="ERG4" s="230"/>
      <c r="ERH4" s="230"/>
      <c r="ERI4" s="230"/>
      <c r="ERJ4" s="230"/>
      <c r="ERK4" s="230"/>
      <c r="ERL4" s="230"/>
      <c r="ERM4" s="230"/>
      <c r="ERN4" s="230"/>
      <c r="ERO4" s="230"/>
      <c r="ERP4" s="230"/>
      <c r="ERQ4" s="230"/>
      <c r="ERR4" s="230"/>
      <c r="ERS4" s="230"/>
      <c r="ERT4" s="230"/>
      <c r="ERU4" s="230"/>
      <c r="ERV4" s="230"/>
      <c r="ERW4" s="230"/>
      <c r="ERX4" s="230"/>
      <c r="ERY4" s="230"/>
      <c r="ERZ4" s="230"/>
      <c r="ESA4" s="230"/>
      <c r="ESB4" s="230"/>
      <c r="ESC4" s="230"/>
      <c r="ESD4" s="230"/>
      <c r="ESE4" s="230"/>
      <c r="ESF4" s="230"/>
      <c r="ESG4" s="230"/>
      <c r="ESH4" s="230"/>
      <c r="ESI4" s="230"/>
      <c r="ESJ4" s="230"/>
      <c r="ESK4" s="230"/>
      <c r="ESL4" s="230"/>
      <c r="ESM4" s="230"/>
      <c r="ESN4" s="230"/>
      <c r="ESO4" s="230"/>
      <c r="ESP4" s="230"/>
      <c r="ESQ4" s="230"/>
      <c r="ESR4" s="230"/>
      <c r="ESS4" s="230"/>
      <c r="EST4" s="230"/>
      <c r="ESU4" s="230"/>
      <c r="ESV4" s="230"/>
      <c r="ESW4" s="230"/>
      <c r="ESX4" s="230"/>
      <c r="ESY4" s="230"/>
      <c r="ESZ4" s="230"/>
      <c r="ETA4" s="230"/>
      <c r="ETB4" s="230"/>
      <c r="ETC4" s="230"/>
      <c r="ETD4" s="230"/>
      <c r="ETE4" s="230"/>
      <c r="ETF4" s="230"/>
      <c r="ETG4" s="230"/>
      <c r="ETH4" s="230"/>
      <c r="ETI4" s="230"/>
      <c r="ETJ4" s="230"/>
      <c r="ETK4" s="230"/>
      <c r="ETL4" s="230"/>
      <c r="ETM4" s="230"/>
      <c r="ETN4" s="230"/>
      <c r="ETO4" s="230"/>
      <c r="ETP4" s="230"/>
      <c r="ETQ4" s="230"/>
      <c r="ETR4" s="230"/>
      <c r="ETS4" s="230"/>
      <c r="ETT4" s="230"/>
      <c r="ETU4" s="230"/>
      <c r="ETV4" s="230"/>
      <c r="ETW4" s="230"/>
      <c r="ETX4" s="230"/>
      <c r="ETY4" s="230"/>
      <c r="ETZ4" s="230"/>
      <c r="EUA4" s="230"/>
      <c r="EUB4" s="230"/>
      <c r="EUC4" s="230"/>
      <c r="EUD4" s="230"/>
      <c r="EUE4" s="230"/>
      <c r="EUF4" s="230"/>
      <c r="EUG4" s="230"/>
      <c r="EUH4" s="230"/>
      <c r="EUI4" s="230"/>
      <c r="EUJ4" s="230"/>
      <c r="EUK4" s="230"/>
      <c r="EUL4" s="230"/>
      <c r="EUM4" s="230"/>
      <c r="EUN4" s="230"/>
      <c r="EUO4" s="230"/>
      <c r="EUP4" s="230"/>
      <c r="EUQ4" s="230"/>
      <c r="EUR4" s="230"/>
      <c r="EUS4" s="230"/>
      <c r="EUT4" s="230"/>
      <c r="EUU4" s="230"/>
      <c r="EUV4" s="230"/>
      <c r="EUW4" s="230"/>
      <c r="EUX4" s="230"/>
      <c r="EUY4" s="230"/>
      <c r="EUZ4" s="230"/>
      <c r="EVA4" s="230"/>
      <c r="EVB4" s="230"/>
      <c r="EVC4" s="230"/>
      <c r="EVD4" s="230"/>
      <c r="EVE4" s="230"/>
      <c r="EVF4" s="230"/>
      <c r="EVG4" s="230"/>
      <c r="EVH4" s="230"/>
      <c r="EVI4" s="230"/>
      <c r="EVJ4" s="230"/>
      <c r="EVK4" s="230"/>
      <c r="EVL4" s="230"/>
      <c r="EVM4" s="230"/>
      <c r="EVN4" s="230"/>
      <c r="EVO4" s="230"/>
      <c r="EVP4" s="230"/>
      <c r="EVQ4" s="230"/>
      <c r="EVR4" s="230"/>
      <c r="EVS4" s="230"/>
      <c r="EVT4" s="230"/>
      <c r="EVU4" s="230"/>
      <c r="EVV4" s="230"/>
      <c r="EVW4" s="230"/>
      <c r="EVX4" s="230"/>
      <c r="EVY4" s="230"/>
      <c r="EVZ4" s="230"/>
      <c r="EWA4" s="230"/>
      <c r="EWB4" s="230"/>
      <c r="EWC4" s="230"/>
      <c r="EWD4" s="230"/>
      <c r="EWE4" s="230"/>
      <c r="EWF4" s="230"/>
      <c r="EWG4" s="230"/>
      <c r="EWH4" s="230"/>
      <c r="EWI4" s="230"/>
      <c r="EWJ4" s="230"/>
      <c r="EWK4" s="230"/>
      <c r="EWL4" s="230"/>
      <c r="EWM4" s="230"/>
      <c r="EWN4" s="230"/>
      <c r="EWO4" s="230"/>
      <c r="EWP4" s="230"/>
      <c r="EWQ4" s="230"/>
      <c r="EWR4" s="230"/>
      <c r="EWS4" s="230"/>
      <c r="EWT4" s="230"/>
      <c r="EWU4" s="230"/>
      <c r="EWV4" s="230"/>
      <c r="EWW4" s="230"/>
      <c r="EWX4" s="230"/>
      <c r="EWY4" s="230"/>
      <c r="EWZ4" s="230"/>
      <c r="EXA4" s="230"/>
      <c r="EXB4" s="230"/>
      <c r="EXC4" s="230"/>
      <c r="EXD4" s="230"/>
      <c r="EXE4" s="230"/>
      <c r="EXF4" s="230"/>
      <c r="EXG4" s="230"/>
      <c r="EXH4" s="230"/>
      <c r="EXI4" s="230"/>
      <c r="EXJ4" s="230"/>
      <c r="EXK4" s="230"/>
      <c r="EXL4" s="230"/>
      <c r="EXM4" s="230"/>
      <c r="EXN4" s="230"/>
      <c r="EXO4" s="230"/>
      <c r="EXP4" s="230"/>
      <c r="EXQ4" s="230"/>
      <c r="EXR4" s="230"/>
      <c r="EXS4" s="230"/>
      <c r="EXT4" s="230"/>
      <c r="EXU4" s="230"/>
      <c r="EXV4" s="230"/>
      <c r="EXW4" s="230"/>
      <c r="EXX4" s="230"/>
      <c r="EXY4" s="230"/>
      <c r="EXZ4" s="230"/>
      <c r="EYA4" s="230"/>
      <c r="EYB4" s="230"/>
      <c r="EYC4" s="230"/>
      <c r="EYD4" s="230"/>
      <c r="EYE4" s="230"/>
      <c r="EYF4" s="230"/>
      <c r="EYG4" s="230"/>
      <c r="EYH4" s="230"/>
      <c r="EYI4" s="230"/>
      <c r="EYJ4" s="230"/>
      <c r="EYK4" s="230"/>
      <c r="EYL4" s="230"/>
      <c r="EYM4" s="230"/>
      <c r="EYN4" s="230"/>
      <c r="EYO4" s="230"/>
      <c r="EYP4" s="230"/>
      <c r="EYQ4" s="230"/>
      <c r="EYR4" s="230"/>
      <c r="EYS4" s="230"/>
      <c r="EYT4" s="230"/>
      <c r="EYU4" s="230"/>
      <c r="EYV4" s="230"/>
      <c r="EYW4" s="230"/>
      <c r="EYX4" s="230"/>
      <c r="EYY4" s="230"/>
      <c r="EYZ4" s="230"/>
      <c r="EZA4" s="230"/>
      <c r="EZB4" s="230"/>
      <c r="EZC4" s="230"/>
      <c r="EZD4" s="230"/>
      <c r="EZE4" s="230"/>
      <c r="EZF4" s="230"/>
      <c r="EZG4" s="230"/>
      <c r="EZH4" s="230"/>
      <c r="EZI4" s="230"/>
      <c r="EZJ4" s="230"/>
      <c r="EZK4" s="230"/>
      <c r="EZL4" s="230"/>
      <c r="EZM4" s="230"/>
      <c r="EZN4" s="230"/>
      <c r="EZO4" s="230"/>
      <c r="EZP4" s="230"/>
      <c r="EZQ4" s="230"/>
      <c r="EZR4" s="230"/>
      <c r="EZS4" s="230"/>
      <c r="EZT4" s="230"/>
      <c r="EZU4" s="230"/>
      <c r="EZV4" s="230"/>
      <c r="EZW4" s="230"/>
      <c r="EZX4" s="230"/>
      <c r="EZY4" s="230"/>
      <c r="EZZ4" s="230"/>
      <c r="FAA4" s="230"/>
      <c r="FAB4" s="230"/>
      <c r="FAC4" s="230"/>
      <c r="FAD4" s="230"/>
      <c r="FAE4" s="230"/>
      <c r="FAF4" s="230"/>
      <c r="FAG4" s="230"/>
      <c r="FAH4" s="230"/>
      <c r="FAI4" s="230"/>
      <c r="FAJ4" s="230"/>
      <c r="FAK4" s="230"/>
      <c r="FAL4" s="230"/>
      <c r="FAM4" s="230"/>
      <c r="FAN4" s="230"/>
      <c r="FAO4" s="230"/>
      <c r="FAP4" s="230"/>
      <c r="FAQ4" s="230"/>
      <c r="FAR4" s="230"/>
      <c r="FAS4" s="230"/>
      <c r="FAT4" s="230"/>
      <c r="FAU4" s="230"/>
      <c r="FAV4" s="230"/>
      <c r="FAW4" s="230"/>
      <c r="FAX4" s="230"/>
      <c r="FAY4" s="230"/>
      <c r="FAZ4" s="230"/>
      <c r="FBA4" s="230"/>
      <c r="FBB4" s="230"/>
      <c r="FBC4" s="230"/>
      <c r="FBD4" s="230"/>
      <c r="FBE4" s="230"/>
      <c r="FBF4" s="230"/>
      <c r="FBG4" s="230"/>
      <c r="FBH4" s="230"/>
      <c r="FBI4" s="230"/>
      <c r="FBJ4" s="230"/>
      <c r="FBK4" s="230"/>
      <c r="FBL4" s="230"/>
      <c r="FBM4" s="230"/>
      <c r="FBN4" s="230"/>
      <c r="FBO4" s="230"/>
      <c r="FBP4" s="230"/>
      <c r="FBQ4" s="230"/>
      <c r="FBR4" s="230"/>
      <c r="FBS4" s="230"/>
      <c r="FBT4" s="230"/>
      <c r="FBU4" s="230"/>
      <c r="FBV4" s="230"/>
      <c r="FBW4" s="230"/>
      <c r="FBX4" s="230"/>
      <c r="FBY4" s="230"/>
      <c r="FBZ4" s="230"/>
      <c r="FCA4" s="230"/>
      <c r="FCB4" s="230"/>
      <c r="FCC4" s="230"/>
      <c r="FCD4" s="230"/>
      <c r="FCE4" s="230"/>
      <c r="FCF4" s="230"/>
      <c r="FCG4" s="230"/>
      <c r="FCH4" s="230"/>
      <c r="FCI4" s="230"/>
      <c r="FCJ4" s="230"/>
      <c r="FCK4" s="230"/>
      <c r="FCL4" s="230"/>
      <c r="FCM4" s="230"/>
      <c r="FCN4" s="230"/>
      <c r="FCO4" s="230"/>
      <c r="FCP4" s="230"/>
      <c r="FCQ4" s="230"/>
      <c r="FCR4" s="230"/>
      <c r="FCS4" s="230"/>
      <c r="FCT4" s="230"/>
      <c r="FCU4" s="230"/>
      <c r="FCV4" s="230"/>
      <c r="FCW4" s="230"/>
      <c r="FCX4" s="230"/>
      <c r="FCY4" s="230"/>
      <c r="FCZ4" s="230"/>
      <c r="FDA4" s="230"/>
      <c r="FDB4" s="230"/>
      <c r="FDC4" s="230"/>
      <c r="FDD4" s="230"/>
      <c r="FDE4" s="230"/>
      <c r="FDF4" s="230"/>
      <c r="FDG4" s="230"/>
      <c r="FDH4" s="230"/>
      <c r="FDI4" s="230"/>
      <c r="FDJ4" s="230"/>
      <c r="FDK4" s="230"/>
      <c r="FDL4" s="230"/>
      <c r="FDM4" s="230"/>
      <c r="FDN4" s="230"/>
      <c r="FDO4" s="230"/>
      <c r="FDP4" s="230"/>
      <c r="FDQ4" s="230"/>
      <c r="FDR4" s="230"/>
      <c r="FDS4" s="230"/>
      <c r="FDT4" s="230"/>
      <c r="FDU4" s="230"/>
      <c r="FDV4" s="230"/>
      <c r="FDW4" s="230"/>
      <c r="FDX4" s="230"/>
      <c r="FDY4" s="230"/>
      <c r="FDZ4" s="230"/>
      <c r="FEA4" s="230"/>
      <c r="FEB4" s="230"/>
      <c r="FEC4" s="230"/>
      <c r="FED4" s="230"/>
      <c r="FEE4" s="230"/>
      <c r="FEF4" s="230"/>
      <c r="FEG4" s="230"/>
      <c r="FEH4" s="230"/>
      <c r="FEI4" s="230"/>
      <c r="FEJ4" s="230"/>
      <c r="FEK4" s="230"/>
      <c r="FEL4" s="230"/>
      <c r="FEM4" s="230"/>
      <c r="FEN4" s="230"/>
      <c r="FEO4" s="230"/>
      <c r="FEP4" s="230"/>
      <c r="FEQ4" s="230"/>
      <c r="FER4" s="230"/>
      <c r="FES4" s="230"/>
      <c r="FET4" s="230"/>
      <c r="FEU4" s="230"/>
      <c r="FEV4" s="230"/>
      <c r="FEW4" s="230"/>
      <c r="FEX4" s="230"/>
      <c r="FEY4" s="230"/>
      <c r="FEZ4" s="230"/>
      <c r="FFA4" s="230"/>
      <c r="FFB4" s="230"/>
      <c r="FFC4" s="230"/>
      <c r="FFD4" s="230"/>
      <c r="FFE4" s="230"/>
      <c r="FFF4" s="230"/>
      <c r="FFG4" s="230"/>
      <c r="FFH4" s="230"/>
      <c r="FFI4" s="230"/>
      <c r="FFJ4" s="230"/>
      <c r="FFK4" s="230"/>
      <c r="FFL4" s="230"/>
      <c r="FFM4" s="230"/>
      <c r="FFN4" s="230"/>
      <c r="FFO4" s="230"/>
      <c r="FFP4" s="230"/>
      <c r="FFQ4" s="230"/>
      <c r="FFR4" s="230"/>
      <c r="FFS4" s="230"/>
      <c r="FFT4" s="230"/>
      <c r="FFU4" s="230"/>
      <c r="FFV4" s="230"/>
      <c r="FFW4" s="230"/>
      <c r="FFX4" s="230"/>
      <c r="FFY4" s="230"/>
      <c r="FFZ4" s="230"/>
      <c r="FGA4" s="230"/>
      <c r="FGB4" s="230"/>
      <c r="FGC4" s="230"/>
      <c r="FGD4" s="230"/>
      <c r="FGE4" s="230"/>
      <c r="FGF4" s="230"/>
      <c r="FGG4" s="230"/>
      <c r="FGH4" s="230"/>
      <c r="FGI4" s="230"/>
      <c r="FGJ4" s="230"/>
      <c r="FGK4" s="230"/>
      <c r="FGL4" s="230"/>
      <c r="FGM4" s="230"/>
      <c r="FGN4" s="230"/>
      <c r="FGO4" s="230"/>
      <c r="FGP4" s="230"/>
      <c r="FGQ4" s="230"/>
      <c r="FGR4" s="230"/>
      <c r="FGS4" s="230"/>
      <c r="FGT4" s="230"/>
      <c r="FGU4" s="230"/>
      <c r="FGV4" s="230"/>
      <c r="FGW4" s="230"/>
      <c r="FGX4" s="230"/>
      <c r="FGY4" s="230"/>
      <c r="FGZ4" s="230"/>
      <c r="FHA4" s="230"/>
      <c r="FHB4" s="230"/>
      <c r="FHC4" s="230"/>
      <c r="FHD4" s="230"/>
      <c r="FHE4" s="230"/>
      <c r="FHF4" s="230"/>
      <c r="FHG4" s="230"/>
      <c r="FHH4" s="230"/>
      <c r="FHI4" s="230"/>
      <c r="FHJ4" s="230"/>
      <c r="FHK4" s="230"/>
      <c r="FHL4" s="230"/>
      <c r="FHM4" s="230"/>
      <c r="FHN4" s="230"/>
      <c r="FHO4" s="230"/>
      <c r="FHP4" s="230"/>
      <c r="FHQ4" s="230"/>
      <c r="FHR4" s="230"/>
      <c r="FHS4" s="230"/>
      <c r="FHT4" s="230"/>
      <c r="FHU4" s="230"/>
      <c r="FHV4" s="230"/>
      <c r="FHW4" s="230"/>
      <c r="FHX4" s="230"/>
      <c r="FHY4" s="230"/>
      <c r="FHZ4" s="230"/>
      <c r="FIA4" s="230"/>
      <c r="FIB4" s="230"/>
      <c r="FIC4" s="230"/>
      <c r="FID4" s="230"/>
      <c r="FIE4" s="230"/>
      <c r="FIF4" s="230"/>
      <c r="FIG4" s="230"/>
      <c r="FIH4" s="230"/>
      <c r="FII4" s="230"/>
      <c r="FIJ4" s="230"/>
      <c r="FIK4" s="230"/>
      <c r="FIL4" s="230"/>
      <c r="FIM4" s="230"/>
      <c r="FIN4" s="230"/>
      <c r="FIO4" s="230"/>
      <c r="FIP4" s="230"/>
      <c r="FIQ4" s="230"/>
      <c r="FIR4" s="230"/>
      <c r="FIS4" s="230"/>
      <c r="FIT4" s="230"/>
      <c r="FIU4" s="230"/>
      <c r="FIV4" s="230"/>
      <c r="FIW4" s="230"/>
      <c r="FIX4" s="230"/>
      <c r="FIY4" s="230"/>
      <c r="FIZ4" s="230"/>
      <c r="FJA4" s="230"/>
      <c r="FJB4" s="230"/>
      <c r="FJC4" s="230"/>
      <c r="FJD4" s="230"/>
      <c r="FJE4" s="230"/>
      <c r="FJF4" s="230"/>
      <c r="FJG4" s="230"/>
      <c r="FJH4" s="230"/>
      <c r="FJI4" s="230"/>
      <c r="FJJ4" s="230"/>
      <c r="FJK4" s="230"/>
      <c r="FJL4" s="230"/>
      <c r="FJM4" s="230"/>
      <c r="FJN4" s="230"/>
      <c r="FJO4" s="230"/>
      <c r="FJP4" s="230"/>
      <c r="FJQ4" s="230"/>
      <c r="FJR4" s="230"/>
      <c r="FJS4" s="230"/>
      <c r="FJT4" s="230"/>
      <c r="FJU4" s="230"/>
      <c r="FJV4" s="230"/>
      <c r="FJW4" s="230"/>
      <c r="FJX4" s="230"/>
      <c r="FJY4" s="230"/>
      <c r="FJZ4" s="230"/>
      <c r="FKA4" s="230"/>
      <c r="FKB4" s="230"/>
      <c r="FKC4" s="230"/>
      <c r="FKD4" s="230"/>
      <c r="FKE4" s="230"/>
      <c r="FKF4" s="230"/>
      <c r="FKG4" s="230"/>
      <c r="FKH4" s="230"/>
      <c r="FKI4" s="230"/>
      <c r="FKJ4" s="230"/>
      <c r="FKK4" s="230"/>
      <c r="FKL4" s="230"/>
      <c r="FKM4" s="230"/>
      <c r="FKN4" s="230"/>
      <c r="FKO4" s="230"/>
      <c r="FKP4" s="230"/>
      <c r="FKQ4" s="230"/>
      <c r="FKR4" s="230"/>
      <c r="FKS4" s="230"/>
      <c r="FKT4" s="230"/>
      <c r="FKU4" s="230"/>
      <c r="FKV4" s="230"/>
      <c r="FKW4" s="230"/>
      <c r="FKX4" s="230"/>
      <c r="FKY4" s="230"/>
      <c r="FKZ4" s="230"/>
      <c r="FLA4" s="230"/>
      <c r="FLB4" s="230"/>
      <c r="FLC4" s="230"/>
      <c r="FLD4" s="230"/>
      <c r="FLE4" s="230"/>
      <c r="FLF4" s="230"/>
      <c r="FLG4" s="230"/>
      <c r="FLH4" s="230"/>
      <c r="FLI4" s="230"/>
      <c r="FLJ4" s="230"/>
      <c r="FLK4" s="230"/>
      <c r="FLL4" s="230"/>
      <c r="FLM4" s="230"/>
      <c r="FLN4" s="230"/>
      <c r="FLO4" s="230"/>
      <c r="FLP4" s="230"/>
      <c r="FLQ4" s="230"/>
      <c r="FLR4" s="230"/>
      <c r="FLS4" s="230"/>
      <c r="FLT4" s="230"/>
      <c r="FLU4" s="230"/>
      <c r="FLV4" s="230"/>
      <c r="FLW4" s="230"/>
      <c r="FLX4" s="230"/>
      <c r="FLY4" s="230"/>
      <c r="FLZ4" s="230"/>
      <c r="FMA4" s="230"/>
      <c r="FMB4" s="230"/>
      <c r="FMC4" s="230"/>
      <c r="FMD4" s="230"/>
      <c r="FME4" s="230"/>
      <c r="FMF4" s="230"/>
      <c r="FMG4" s="230"/>
      <c r="FMH4" s="230"/>
      <c r="FMI4" s="230"/>
      <c r="FMJ4" s="230"/>
      <c r="FMK4" s="230"/>
      <c r="FML4" s="230"/>
      <c r="FMM4" s="230"/>
      <c r="FMN4" s="230"/>
      <c r="FMO4" s="230"/>
      <c r="FMP4" s="230"/>
      <c r="FMQ4" s="230"/>
      <c r="FMR4" s="230"/>
      <c r="FMS4" s="230"/>
      <c r="FMT4" s="230"/>
      <c r="FMU4" s="230"/>
      <c r="FMV4" s="230"/>
      <c r="FMW4" s="230"/>
      <c r="FMX4" s="230"/>
      <c r="FMY4" s="230"/>
      <c r="FMZ4" s="230"/>
      <c r="FNA4" s="230"/>
      <c r="FNB4" s="230"/>
      <c r="FNC4" s="230"/>
      <c r="FND4" s="230"/>
      <c r="FNE4" s="230"/>
      <c r="FNF4" s="230"/>
      <c r="FNG4" s="230"/>
      <c r="FNH4" s="230"/>
      <c r="FNI4" s="230"/>
      <c r="FNJ4" s="230"/>
      <c r="FNK4" s="230"/>
      <c r="FNL4" s="230"/>
      <c r="FNM4" s="230"/>
      <c r="FNN4" s="230"/>
      <c r="FNO4" s="230"/>
      <c r="FNP4" s="230"/>
      <c r="FNQ4" s="230"/>
      <c r="FNR4" s="230"/>
      <c r="FNS4" s="230"/>
      <c r="FNT4" s="230"/>
      <c r="FNU4" s="230"/>
      <c r="FNV4" s="230"/>
      <c r="FNW4" s="230"/>
      <c r="FNX4" s="230"/>
      <c r="FNY4" s="230"/>
      <c r="FNZ4" s="230"/>
      <c r="FOA4" s="230"/>
      <c r="FOB4" s="230"/>
      <c r="FOC4" s="230"/>
      <c r="FOD4" s="230"/>
      <c r="FOE4" s="230"/>
      <c r="FOF4" s="230"/>
      <c r="FOG4" s="230"/>
      <c r="FOH4" s="230"/>
      <c r="FOI4" s="230"/>
      <c r="FOJ4" s="230"/>
      <c r="FOK4" s="230"/>
      <c r="FOL4" s="230"/>
      <c r="FOM4" s="230"/>
      <c r="FON4" s="230"/>
      <c r="FOO4" s="230"/>
      <c r="FOP4" s="230"/>
      <c r="FOQ4" s="230"/>
      <c r="FOR4" s="230"/>
      <c r="FOS4" s="230"/>
      <c r="FOT4" s="230"/>
      <c r="FOU4" s="230"/>
      <c r="FOV4" s="230"/>
      <c r="FOW4" s="230"/>
      <c r="FOX4" s="230"/>
      <c r="FOY4" s="230"/>
      <c r="FOZ4" s="230"/>
      <c r="FPA4" s="230"/>
      <c r="FPB4" s="230"/>
      <c r="FPC4" s="230"/>
      <c r="FPD4" s="230"/>
      <c r="FPE4" s="230"/>
      <c r="FPF4" s="230"/>
      <c r="FPG4" s="230"/>
      <c r="FPH4" s="230"/>
      <c r="FPI4" s="230"/>
      <c r="FPJ4" s="230"/>
      <c r="FPK4" s="230"/>
      <c r="FPL4" s="230"/>
      <c r="FPM4" s="230"/>
      <c r="FPN4" s="230"/>
      <c r="FPO4" s="230"/>
      <c r="FPP4" s="230"/>
      <c r="FPQ4" s="230"/>
      <c r="FPR4" s="230"/>
      <c r="FPS4" s="230"/>
      <c r="FPT4" s="230"/>
      <c r="FPU4" s="230"/>
      <c r="FPV4" s="230"/>
      <c r="FPW4" s="230"/>
      <c r="FPX4" s="230"/>
      <c r="FPY4" s="230"/>
      <c r="FPZ4" s="230"/>
      <c r="FQA4" s="230"/>
      <c r="FQB4" s="230"/>
      <c r="FQC4" s="230"/>
      <c r="FQD4" s="230"/>
      <c r="FQE4" s="230"/>
      <c r="FQF4" s="230"/>
      <c r="FQG4" s="230"/>
      <c r="FQH4" s="230"/>
      <c r="FQI4" s="230"/>
      <c r="FQJ4" s="230"/>
      <c r="FQK4" s="230"/>
      <c r="FQL4" s="230"/>
      <c r="FQM4" s="230"/>
      <c r="FQN4" s="230"/>
      <c r="FQO4" s="230"/>
      <c r="FQP4" s="230"/>
      <c r="FQQ4" s="230"/>
      <c r="FQR4" s="230"/>
      <c r="FQS4" s="230"/>
      <c r="FQT4" s="230"/>
      <c r="FQU4" s="230"/>
      <c r="FQV4" s="230"/>
      <c r="FQW4" s="230"/>
      <c r="FQX4" s="230"/>
      <c r="FQY4" s="230"/>
      <c r="FQZ4" s="230"/>
      <c r="FRA4" s="230"/>
      <c r="FRB4" s="230"/>
      <c r="FRC4" s="230"/>
      <c r="FRD4" s="230"/>
      <c r="FRE4" s="230"/>
      <c r="FRF4" s="230"/>
      <c r="FRG4" s="230"/>
      <c r="FRH4" s="230"/>
      <c r="FRI4" s="230"/>
      <c r="FRJ4" s="230"/>
      <c r="FRK4" s="230"/>
      <c r="FRL4" s="230"/>
      <c r="FRM4" s="230"/>
      <c r="FRN4" s="230"/>
      <c r="FRO4" s="230"/>
      <c r="FRP4" s="230"/>
      <c r="FRQ4" s="230"/>
      <c r="FRR4" s="230"/>
      <c r="FRS4" s="230"/>
      <c r="FRT4" s="230"/>
      <c r="FRU4" s="230"/>
      <c r="FRV4" s="230"/>
      <c r="FRW4" s="230"/>
      <c r="FRX4" s="230"/>
      <c r="FRY4" s="230"/>
      <c r="FRZ4" s="230"/>
      <c r="FSA4" s="230"/>
      <c r="FSB4" s="230"/>
      <c r="FSC4" s="230"/>
      <c r="FSD4" s="230"/>
      <c r="FSE4" s="230"/>
      <c r="FSF4" s="230"/>
      <c r="FSG4" s="230"/>
      <c r="FSH4" s="230"/>
      <c r="FSI4" s="230"/>
      <c r="FSJ4" s="230"/>
      <c r="FSK4" s="230"/>
      <c r="FSL4" s="230"/>
      <c r="FSM4" s="230"/>
      <c r="FSN4" s="230"/>
      <c r="FSO4" s="230"/>
      <c r="FSP4" s="230"/>
      <c r="FSQ4" s="230"/>
      <c r="FSR4" s="230"/>
      <c r="FSS4" s="230"/>
      <c r="FST4" s="230"/>
      <c r="FSU4" s="230"/>
      <c r="FSV4" s="230"/>
      <c r="FSW4" s="230"/>
      <c r="FSX4" s="230"/>
      <c r="FSY4" s="230"/>
      <c r="FSZ4" s="230"/>
      <c r="FTA4" s="230"/>
      <c r="FTB4" s="230"/>
      <c r="FTC4" s="230"/>
      <c r="FTD4" s="230"/>
      <c r="FTE4" s="230"/>
      <c r="FTF4" s="230"/>
      <c r="FTG4" s="230"/>
      <c r="FTH4" s="230"/>
      <c r="FTI4" s="230"/>
      <c r="FTJ4" s="230"/>
      <c r="FTK4" s="230"/>
      <c r="FTL4" s="230"/>
      <c r="FTM4" s="230"/>
      <c r="FTN4" s="230"/>
      <c r="FTO4" s="230"/>
      <c r="FTP4" s="230"/>
      <c r="FTQ4" s="230"/>
      <c r="FTR4" s="230"/>
      <c r="FTS4" s="230"/>
      <c r="FTT4" s="230"/>
      <c r="FTU4" s="230"/>
      <c r="FTV4" s="230"/>
      <c r="FTW4" s="230"/>
      <c r="FTX4" s="230"/>
      <c r="FTY4" s="230"/>
      <c r="FTZ4" s="230"/>
      <c r="FUA4" s="230"/>
      <c r="FUB4" s="230"/>
      <c r="FUC4" s="230"/>
      <c r="FUD4" s="230"/>
      <c r="FUE4" s="230"/>
      <c r="FUF4" s="230"/>
      <c r="FUG4" s="230"/>
      <c r="FUH4" s="230"/>
      <c r="FUI4" s="230"/>
      <c r="FUJ4" s="230"/>
      <c r="FUK4" s="230"/>
      <c r="FUL4" s="230"/>
      <c r="FUM4" s="230"/>
      <c r="FUN4" s="230"/>
      <c r="FUO4" s="230"/>
      <c r="FUP4" s="230"/>
      <c r="FUQ4" s="230"/>
      <c r="FUR4" s="230"/>
      <c r="FUS4" s="230"/>
      <c r="FUT4" s="230"/>
      <c r="FUU4" s="230"/>
      <c r="FUV4" s="230"/>
      <c r="FUW4" s="230"/>
      <c r="FUX4" s="230"/>
      <c r="FUY4" s="230"/>
      <c r="FUZ4" s="230"/>
      <c r="FVA4" s="230"/>
      <c r="FVB4" s="230"/>
      <c r="FVC4" s="230"/>
      <c r="FVD4" s="230"/>
      <c r="FVE4" s="230"/>
      <c r="FVF4" s="230"/>
      <c r="FVG4" s="230"/>
      <c r="FVH4" s="230"/>
      <c r="FVI4" s="230"/>
      <c r="FVJ4" s="230"/>
      <c r="FVK4" s="230"/>
      <c r="FVL4" s="230"/>
      <c r="FVM4" s="230"/>
      <c r="FVN4" s="230"/>
      <c r="FVO4" s="230"/>
      <c r="FVP4" s="230"/>
      <c r="FVQ4" s="230"/>
      <c r="FVR4" s="230"/>
      <c r="FVS4" s="230"/>
      <c r="FVT4" s="230"/>
      <c r="FVU4" s="230"/>
      <c r="FVV4" s="230"/>
      <c r="FVW4" s="230"/>
      <c r="FVX4" s="230"/>
      <c r="FVY4" s="230"/>
      <c r="FVZ4" s="230"/>
      <c r="FWA4" s="230"/>
      <c r="FWB4" s="230"/>
      <c r="FWC4" s="230"/>
      <c r="FWD4" s="230"/>
      <c r="FWE4" s="230"/>
      <c r="FWF4" s="230"/>
      <c r="FWG4" s="230"/>
      <c r="FWH4" s="230"/>
      <c r="FWI4" s="230"/>
      <c r="FWJ4" s="230"/>
      <c r="FWK4" s="230"/>
      <c r="FWL4" s="230"/>
      <c r="FWM4" s="230"/>
      <c r="FWN4" s="230"/>
      <c r="FWO4" s="230"/>
      <c r="FWP4" s="230"/>
      <c r="FWQ4" s="230"/>
      <c r="FWR4" s="230"/>
      <c r="FWS4" s="230"/>
      <c r="FWT4" s="230"/>
      <c r="FWU4" s="230"/>
      <c r="FWV4" s="230"/>
      <c r="FWW4" s="230"/>
      <c r="FWX4" s="230"/>
      <c r="FWY4" s="230"/>
      <c r="FWZ4" s="230"/>
      <c r="FXA4" s="230"/>
      <c r="FXB4" s="230"/>
      <c r="FXC4" s="230"/>
      <c r="FXD4" s="230"/>
      <c r="FXE4" s="230"/>
      <c r="FXF4" s="230"/>
      <c r="FXG4" s="230"/>
      <c r="FXH4" s="230"/>
      <c r="FXI4" s="230"/>
      <c r="FXJ4" s="230"/>
      <c r="FXK4" s="230"/>
      <c r="FXL4" s="230"/>
      <c r="FXM4" s="230"/>
      <c r="FXN4" s="230"/>
      <c r="FXO4" s="230"/>
      <c r="FXP4" s="230"/>
      <c r="FXQ4" s="230"/>
      <c r="FXR4" s="230"/>
      <c r="FXS4" s="230"/>
      <c r="FXT4" s="230"/>
      <c r="FXU4" s="230"/>
      <c r="FXV4" s="230"/>
      <c r="FXW4" s="230"/>
      <c r="FXX4" s="230"/>
      <c r="FXY4" s="230"/>
      <c r="FXZ4" s="230"/>
      <c r="FYA4" s="230"/>
      <c r="FYB4" s="230"/>
      <c r="FYC4" s="230"/>
      <c r="FYD4" s="230"/>
      <c r="FYE4" s="230"/>
      <c r="FYF4" s="230"/>
      <c r="FYG4" s="230"/>
      <c r="FYH4" s="230"/>
      <c r="FYI4" s="230"/>
      <c r="FYJ4" s="230"/>
      <c r="FYK4" s="230"/>
      <c r="FYL4" s="230"/>
      <c r="FYM4" s="230"/>
      <c r="FYN4" s="230"/>
      <c r="FYO4" s="230"/>
      <c r="FYP4" s="230"/>
      <c r="FYQ4" s="230"/>
      <c r="FYR4" s="230"/>
      <c r="FYS4" s="230"/>
      <c r="FYT4" s="230"/>
      <c r="FYU4" s="230"/>
      <c r="FYV4" s="230"/>
      <c r="FYW4" s="230"/>
      <c r="FYX4" s="230"/>
      <c r="FYY4" s="230"/>
      <c r="FYZ4" s="230"/>
      <c r="FZA4" s="230"/>
      <c r="FZB4" s="230"/>
      <c r="FZC4" s="230"/>
      <c r="FZD4" s="230"/>
      <c r="FZE4" s="230"/>
      <c r="FZF4" s="230"/>
      <c r="FZG4" s="230"/>
      <c r="FZH4" s="230"/>
      <c r="FZI4" s="230"/>
      <c r="FZJ4" s="230"/>
      <c r="FZK4" s="230"/>
      <c r="FZL4" s="230"/>
      <c r="FZM4" s="230"/>
      <c r="FZN4" s="230"/>
      <c r="FZO4" s="230"/>
      <c r="FZP4" s="230"/>
      <c r="FZQ4" s="230"/>
      <c r="FZR4" s="230"/>
      <c r="FZS4" s="230"/>
      <c r="FZT4" s="230"/>
      <c r="FZU4" s="230"/>
      <c r="FZV4" s="230"/>
      <c r="FZW4" s="230"/>
      <c r="FZX4" s="230"/>
      <c r="FZY4" s="230"/>
      <c r="FZZ4" s="230"/>
      <c r="GAA4" s="230"/>
      <c r="GAB4" s="230"/>
      <c r="GAC4" s="230"/>
      <c r="GAD4" s="230"/>
      <c r="GAE4" s="230"/>
      <c r="GAF4" s="230"/>
      <c r="GAG4" s="230"/>
      <c r="GAH4" s="230"/>
      <c r="GAI4" s="230"/>
      <c r="GAJ4" s="230"/>
      <c r="GAK4" s="230"/>
      <c r="GAL4" s="230"/>
      <c r="GAM4" s="230"/>
      <c r="GAN4" s="230"/>
      <c r="GAO4" s="230"/>
      <c r="GAP4" s="230"/>
      <c r="GAQ4" s="230"/>
      <c r="GAR4" s="230"/>
      <c r="GAS4" s="230"/>
      <c r="GAT4" s="230"/>
      <c r="GAU4" s="230"/>
      <c r="GAV4" s="230"/>
      <c r="GAW4" s="230"/>
      <c r="GAX4" s="230"/>
      <c r="GAY4" s="230"/>
      <c r="GAZ4" s="230"/>
      <c r="GBA4" s="230"/>
      <c r="GBB4" s="230"/>
      <c r="GBC4" s="230"/>
      <c r="GBD4" s="230"/>
      <c r="GBE4" s="230"/>
      <c r="GBF4" s="230"/>
      <c r="GBG4" s="230"/>
      <c r="GBH4" s="230"/>
      <c r="GBI4" s="230"/>
      <c r="GBJ4" s="230"/>
      <c r="GBK4" s="230"/>
      <c r="GBL4" s="230"/>
      <c r="GBM4" s="230"/>
      <c r="GBN4" s="230"/>
      <c r="GBO4" s="230"/>
      <c r="GBP4" s="230"/>
      <c r="GBQ4" s="230"/>
      <c r="GBR4" s="230"/>
      <c r="GBS4" s="230"/>
      <c r="GBT4" s="230"/>
      <c r="GBU4" s="230"/>
      <c r="GBV4" s="230"/>
      <c r="GBW4" s="230"/>
      <c r="GBX4" s="230"/>
      <c r="GBY4" s="230"/>
      <c r="GBZ4" s="230"/>
      <c r="GCA4" s="230"/>
      <c r="GCB4" s="230"/>
      <c r="GCC4" s="230"/>
      <c r="GCD4" s="230"/>
      <c r="GCE4" s="230"/>
      <c r="GCF4" s="230"/>
      <c r="GCG4" s="230"/>
      <c r="GCH4" s="230"/>
      <c r="GCI4" s="230"/>
      <c r="GCJ4" s="230"/>
      <c r="GCK4" s="230"/>
      <c r="GCL4" s="230"/>
      <c r="GCM4" s="230"/>
      <c r="GCN4" s="230"/>
      <c r="GCO4" s="230"/>
      <c r="GCP4" s="230"/>
      <c r="GCQ4" s="230"/>
      <c r="GCR4" s="230"/>
      <c r="GCS4" s="230"/>
      <c r="GCT4" s="230"/>
      <c r="GCU4" s="230"/>
      <c r="GCV4" s="230"/>
      <c r="GCW4" s="230"/>
      <c r="GCX4" s="230"/>
      <c r="GCY4" s="230"/>
      <c r="GCZ4" s="230"/>
      <c r="GDA4" s="230"/>
      <c r="GDB4" s="230"/>
      <c r="GDC4" s="230"/>
      <c r="GDD4" s="230"/>
      <c r="GDE4" s="230"/>
      <c r="GDF4" s="230"/>
      <c r="GDG4" s="230"/>
      <c r="GDH4" s="230"/>
      <c r="GDI4" s="230"/>
      <c r="GDJ4" s="230"/>
      <c r="GDK4" s="230"/>
      <c r="GDL4" s="230"/>
      <c r="GDM4" s="230"/>
      <c r="GDN4" s="230"/>
      <c r="GDO4" s="230"/>
      <c r="GDP4" s="230"/>
      <c r="GDQ4" s="230"/>
      <c r="GDR4" s="230"/>
      <c r="GDS4" s="230"/>
      <c r="GDT4" s="230"/>
      <c r="GDU4" s="230"/>
      <c r="GDV4" s="230"/>
      <c r="GDW4" s="230"/>
      <c r="GDX4" s="230"/>
      <c r="GDY4" s="230"/>
      <c r="GDZ4" s="230"/>
      <c r="GEA4" s="230"/>
      <c r="GEB4" s="230"/>
      <c r="GEC4" s="230"/>
      <c r="GED4" s="230"/>
      <c r="GEE4" s="230"/>
      <c r="GEF4" s="230"/>
      <c r="GEG4" s="230"/>
      <c r="GEH4" s="230"/>
      <c r="GEI4" s="230"/>
      <c r="GEJ4" s="230"/>
      <c r="GEK4" s="230"/>
      <c r="GEL4" s="230"/>
      <c r="GEM4" s="230"/>
      <c r="GEN4" s="230"/>
      <c r="GEO4" s="230"/>
      <c r="GEP4" s="230"/>
      <c r="GEQ4" s="230"/>
      <c r="GER4" s="230"/>
      <c r="GES4" s="230"/>
      <c r="GET4" s="230"/>
      <c r="GEU4" s="230"/>
      <c r="GEV4" s="230"/>
      <c r="GEW4" s="230"/>
      <c r="GEX4" s="230"/>
      <c r="GEY4" s="230"/>
      <c r="GEZ4" s="230"/>
      <c r="GFA4" s="230"/>
      <c r="GFB4" s="230"/>
      <c r="GFC4" s="230"/>
      <c r="GFD4" s="230"/>
      <c r="GFE4" s="230"/>
      <c r="GFF4" s="230"/>
      <c r="GFG4" s="230"/>
      <c r="GFH4" s="230"/>
      <c r="GFI4" s="230"/>
      <c r="GFJ4" s="230"/>
      <c r="GFK4" s="230"/>
      <c r="GFL4" s="230"/>
      <c r="GFM4" s="230"/>
      <c r="GFN4" s="230"/>
      <c r="GFO4" s="230"/>
      <c r="GFP4" s="230"/>
      <c r="GFQ4" s="230"/>
      <c r="GFR4" s="230"/>
      <c r="GFS4" s="230"/>
      <c r="GFT4" s="230"/>
      <c r="GFU4" s="230"/>
      <c r="GFV4" s="230"/>
      <c r="GFW4" s="230"/>
      <c r="GFX4" s="230"/>
      <c r="GFY4" s="230"/>
      <c r="GFZ4" s="230"/>
      <c r="GGA4" s="230"/>
      <c r="GGB4" s="230"/>
      <c r="GGC4" s="230"/>
      <c r="GGD4" s="230"/>
      <c r="GGE4" s="230"/>
      <c r="GGF4" s="230"/>
      <c r="GGG4" s="230"/>
      <c r="GGH4" s="230"/>
      <c r="GGI4" s="230"/>
      <c r="GGJ4" s="230"/>
      <c r="GGK4" s="230"/>
      <c r="GGL4" s="230"/>
      <c r="GGM4" s="230"/>
      <c r="GGN4" s="230"/>
      <c r="GGO4" s="230"/>
      <c r="GGP4" s="230"/>
      <c r="GGQ4" s="230"/>
      <c r="GGR4" s="230"/>
      <c r="GGS4" s="230"/>
      <c r="GGT4" s="230"/>
      <c r="GGU4" s="230"/>
      <c r="GGV4" s="230"/>
      <c r="GGW4" s="230"/>
      <c r="GGX4" s="230"/>
      <c r="GGY4" s="230"/>
      <c r="GGZ4" s="230"/>
      <c r="GHA4" s="230"/>
      <c r="GHB4" s="230"/>
      <c r="GHC4" s="230"/>
      <c r="GHD4" s="230"/>
      <c r="GHE4" s="230"/>
      <c r="GHF4" s="230"/>
      <c r="GHG4" s="230"/>
      <c r="GHH4" s="230"/>
      <c r="GHI4" s="230"/>
      <c r="GHJ4" s="230"/>
      <c r="GHK4" s="230"/>
      <c r="GHL4" s="230"/>
      <c r="GHM4" s="230"/>
      <c r="GHN4" s="230"/>
      <c r="GHO4" s="230"/>
      <c r="GHP4" s="230"/>
      <c r="GHQ4" s="230"/>
      <c r="GHR4" s="230"/>
      <c r="GHS4" s="230"/>
      <c r="GHT4" s="230"/>
      <c r="GHU4" s="230"/>
      <c r="GHV4" s="230"/>
      <c r="GHW4" s="230"/>
      <c r="GHX4" s="230"/>
      <c r="GHY4" s="230"/>
      <c r="GHZ4" s="230"/>
      <c r="GIA4" s="230"/>
      <c r="GIB4" s="230"/>
      <c r="GIC4" s="230"/>
      <c r="GID4" s="230"/>
      <c r="GIE4" s="230"/>
      <c r="GIF4" s="230"/>
      <c r="GIG4" s="230"/>
      <c r="GIH4" s="230"/>
      <c r="GII4" s="230"/>
      <c r="GIJ4" s="230"/>
      <c r="GIK4" s="230"/>
      <c r="GIL4" s="230"/>
      <c r="GIM4" s="230"/>
      <c r="GIN4" s="230"/>
      <c r="GIO4" s="230"/>
      <c r="GIP4" s="230"/>
      <c r="GIQ4" s="230"/>
      <c r="GIR4" s="230"/>
      <c r="GIS4" s="230"/>
      <c r="GIT4" s="230"/>
      <c r="GIU4" s="230"/>
      <c r="GIV4" s="230"/>
      <c r="GIW4" s="230"/>
      <c r="GIX4" s="230"/>
      <c r="GIY4" s="230"/>
      <c r="GIZ4" s="230"/>
      <c r="GJA4" s="230"/>
      <c r="GJB4" s="230"/>
      <c r="GJC4" s="230"/>
      <c r="GJD4" s="230"/>
      <c r="GJE4" s="230"/>
      <c r="GJF4" s="230"/>
      <c r="GJG4" s="230"/>
      <c r="GJH4" s="230"/>
      <c r="GJI4" s="230"/>
      <c r="GJJ4" s="230"/>
      <c r="GJK4" s="230"/>
      <c r="GJL4" s="230"/>
      <c r="GJM4" s="230"/>
      <c r="GJN4" s="230"/>
      <c r="GJO4" s="230"/>
      <c r="GJP4" s="230"/>
      <c r="GJQ4" s="230"/>
      <c r="GJR4" s="230"/>
      <c r="GJS4" s="230"/>
      <c r="GJT4" s="230"/>
      <c r="GJU4" s="230"/>
      <c r="GJV4" s="230"/>
      <c r="GJW4" s="230"/>
      <c r="GJX4" s="230"/>
      <c r="GJY4" s="230"/>
      <c r="GJZ4" s="230"/>
      <c r="GKA4" s="230"/>
      <c r="GKB4" s="230"/>
      <c r="GKC4" s="230"/>
      <c r="GKD4" s="230"/>
      <c r="GKE4" s="230"/>
      <c r="GKF4" s="230"/>
      <c r="GKG4" s="230"/>
      <c r="GKH4" s="230"/>
      <c r="GKI4" s="230"/>
      <c r="GKJ4" s="230"/>
      <c r="GKK4" s="230"/>
      <c r="GKL4" s="230"/>
      <c r="GKM4" s="230"/>
      <c r="GKN4" s="230"/>
      <c r="GKO4" s="230"/>
      <c r="GKP4" s="230"/>
      <c r="GKQ4" s="230"/>
      <c r="GKR4" s="230"/>
      <c r="GKS4" s="230"/>
      <c r="GKT4" s="230"/>
      <c r="GKU4" s="230"/>
      <c r="GKV4" s="230"/>
      <c r="GKW4" s="230"/>
      <c r="GKX4" s="230"/>
      <c r="GKY4" s="230"/>
      <c r="GKZ4" s="230"/>
      <c r="GLA4" s="230"/>
      <c r="GLB4" s="230"/>
      <c r="GLC4" s="230"/>
      <c r="GLD4" s="230"/>
      <c r="GLE4" s="230"/>
      <c r="GLF4" s="230"/>
      <c r="GLG4" s="230"/>
      <c r="GLH4" s="230"/>
      <c r="GLI4" s="230"/>
      <c r="GLJ4" s="230"/>
      <c r="GLK4" s="230"/>
      <c r="GLL4" s="230"/>
      <c r="GLM4" s="230"/>
      <c r="GLN4" s="230"/>
      <c r="GLO4" s="230"/>
      <c r="GLP4" s="230"/>
      <c r="GLQ4" s="230"/>
      <c r="GLR4" s="230"/>
      <c r="GLS4" s="230"/>
      <c r="GLT4" s="230"/>
      <c r="GLU4" s="230"/>
      <c r="GLV4" s="230"/>
      <c r="GLW4" s="230"/>
      <c r="GLX4" s="230"/>
      <c r="GLY4" s="230"/>
      <c r="GLZ4" s="230"/>
      <c r="GMA4" s="230"/>
      <c r="GMB4" s="230"/>
      <c r="GMC4" s="230"/>
      <c r="GMD4" s="230"/>
      <c r="GME4" s="230"/>
      <c r="GMF4" s="230"/>
      <c r="GMG4" s="230"/>
      <c r="GMH4" s="230"/>
      <c r="GMI4" s="230"/>
      <c r="GMJ4" s="230"/>
      <c r="GMK4" s="230"/>
      <c r="GML4" s="230"/>
      <c r="GMM4" s="230"/>
      <c r="GMN4" s="230"/>
      <c r="GMO4" s="230"/>
      <c r="GMP4" s="230"/>
      <c r="GMQ4" s="230"/>
      <c r="GMR4" s="230"/>
      <c r="GMS4" s="230"/>
      <c r="GMT4" s="230"/>
      <c r="GMU4" s="230"/>
      <c r="GMV4" s="230"/>
      <c r="GMW4" s="230"/>
      <c r="GMX4" s="230"/>
      <c r="GMY4" s="230"/>
      <c r="GMZ4" s="230"/>
      <c r="GNA4" s="230"/>
      <c r="GNB4" s="230"/>
      <c r="GNC4" s="230"/>
      <c r="GND4" s="230"/>
      <c r="GNE4" s="230"/>
      <c r="GNF4" s="230"/>
      <c r="GNG4" s="230"/>
      <c r="GNH4" s="230"/>
      <c r="GNI4" s="230"/>
      <c r="GNJ4" s="230"/>
      <c r="GNK4" s="230"/>
      <c r="GNL4" s="230"/>
      <c r="GNM4" s="230"/>
      <c r="GNN4" s="230"/>
      <c r="GNO4" s="230"/>
      <c r="GNP4" s="230"/>
      <c r="GNQ4" s="230"/>
      <c r="GNR4" s="230"/>
      <c r="GNS4" s="230"/>
      <c r="GNT4" s="230"/>
      <c r="GNU4" s="230"/>
      <c r="GNV4" s="230"/>
      <c r="GNW4" s="230"/>
      <c r="GNX4" s="230"/>
      <c r="GNY4" s="230"/>
      <c r="GNZ4" s="230"/>
      <c r="GOA4" s="230"/>
      <c r="GOB4" s="230"/>
      <c r="GOC4" s="230"/>
      <c r="GOD4" s="230"/>
      <c r="GOE4" s="230"/>
      <c r="GOF4" s="230"/>
      <c r="GOG4" s="230"/>
      <c r="GOH4" s="230"/>
      <c r="GOI4" s="230"/>
      <c r="GOJ4" s="230"/>
      <c r="GOK4" s="230"/>
      <c r="GOL4" s="230"/>
      <c r="GOM4" s="230"/>
      <c r="GON4" s="230"/>
      <c r="GOO4" s="230"/>
      <c r="GOP4" s="230"/>
      <c r="GOQ4" s="230"/>
      <c r="GOR4" s="230"/>
      <c r="GOS4" s="230"/>
      <c r="GOT4" s="230"/>
      <c r="GOU4" s="230"/>
      <c r="GOV4" s="230"/>
      <c r="GOW4" s="230"/>
      <c r="GOX4" s="230"/>
      <c r="GOY4" s="230"/>
      <c r="GOZ4" s="230"/>
      <c r="GPA4" s="230"/>
      <c r="GPB4" s="230"/>
      <c r="GPC4" s="230"/>
      <c r="GPD4" s="230"/>
      <c r="GPE4" s="230"/>
      <c r="GPF4" s="230"/>
      <c r="GPG4" s="230"/>
      <c r="GPH4" s="230"/>
      <c r="GPI4" s="230"/>
      <c r="GPJ4" s="230"/>
      <c r="GPK4" s="230"/>
      <c r="GPL4" s="230"/>
      <c r="GPM4" s="230"/>
      <c r="GPN4" s="230"/>
      <c r="GPO4" s="230"/>
      <c r="GPP4" s="230"/>
      <c r="GPQ4" s="230"/>
      <c r="GPR4" s="230"/>
      <c r="GPS4" s="230"/>
      <c r="GPT4" s="230"/>
      <c r="GPU4" s="230"/>
      <c r="GPV4" s="230"/>
      <c r="GPW4" s="230"/>
      <c r="GPX4" s="230"/>
      <c r="GPY4" s="230"/>
      <c r="GPZ4" s="230"/>
      <c r="GQA4" s="230"/>
      <c r="GQB4" s="230"/>
      <c r="GQC4" s="230"/>
      <c r="GQD4" s="230"/>
      <c r="GQE4" s="230"/>
      <c r="GQF4" s="230"/>
      <c r="GQG4" s="230"/>
      <c r="GQH4" s="230"/>
      <c r="GQI4" s="230"/>
      <c r="GQJ4" s="230"/>
      <c r="GQK4" s="230"/>
      <c r="GQL4" s="230"/>
      <c r="GQM4" s="230"/>
      <c r="GQN4" s="230"/>
      <c r="GQO4" s="230"/>
      <c r="GQP4" s="230"/>
      <c r="GQQ4" s="230"/>
      <c r="GQR4" s="230"/>
      <c r="GQS4" s="230"/>
      <c r="GQT4" s="230"/>
      <c r="GQU4" s="230"/>
      <c r="GQV4" s="230"/>
      <c r="GQW4" s="230"/>
      <c r="GQX4" s="230"/>
      <c r="GQY4" s="230"/>
      <c r="GQZ4" s="230"/>
      <c r="GRA4" s="230"/>
      <c r="GRB4" s="230"/>
      <c r="GRC4" s="230"/>
      <c r="GRD4" s="230"/>
      <c r="GRE4" s="230"/>
      <c r="GRF4" s="230"/>
      <c r="GRG4" s="230"/>
      <c r="GRH4" s="230"/>
      <c r="GRI4" s="230"/>
      <c r="GRJ4" s="230"/>
      <c r="GRK4" s="230"/>
      <c r="GRL4" s="230"/>
      <c r="GRM4" s="230"/>
      <c r="GRN4" s="230"/>
      <c r="GRO4" s="230"/>
      <c r="GRP4" s="230"/>
      <c r="GRQ4" s="230"/>
      <c r="GRR4" s="230"/>
      <c r="GRS4" s="230"/>
      <c r="GRT4" s="230"/>
      <c r="GRU4" s="230"/>
      <c r="GRV4" s="230"/>
      <c r="GRW4" s="230"/>
      <c r="GRX4" s="230"/>
      <c r="GRY4" s="230"/>
      <c r="GRZ4" s="230"/>
      <c r="GSA4" s="230"/>
      <c r="GSB4" s="230"/>
      <c r="GSC4" s="230"/>
      <c r="GSD4" s="230"/>
      <c r="GSE4" s="230"/>
      <c r="GSF4" s="230"/>
      <c r="GSG4" s="230"/>
      <c r="GSH4" s="230"/>
      <c r="GSI4" s="230"/>
      <c r="GSJ4" s="230"/>
      <c r="GSK4" s="230"/>
      <c r="GSL4" s="230"/>
      <c r="GSM4" s="230"/>
      <c r="GSN4" s="230"/>
      <c r="GSO4" s="230"/>
      <c r="GSP4" s="230"/>
      <c r="GSQ4" s="230"/>
      <c r="GSR4" s="230"/>
      <c r="GSS4" s="230"/>
      <c r="GST4" s="230"/>
      <c r="GSU4" s="230"/>
      <c r="GSV4" s="230"/>
      <c r="GSW4" s="230"/>
      <c r="GSX4" s="230"/>
      <c r="GSY4" s="230"/>
      <c r="GSZ4" s="230"/>
      <c r="GTA4" s="230"/>
      <c r="GTB4" s="230"/>
      <c r="GTC4" s="230"/>
      <c r="GTD4" s="230"/>
      <c r="GTE4" s="230"/>
      <c r="GTF4" s="230"/>
      <c r="GTG4" s="230"/>
      <c r="GTH4" s="230"/>
      <c r="GTI4" s="230"/>
      <c r="GTJ4" s="230"/>
      <c r="GTK4" s="230"/>
      <c r="GTL4" s="230"/>
      <c r="GTM4" s="230"/>
      <c r="GTN4" s="230"/>
      <c r="GTO4" s="230"/>
      <c r="GTP4" s="230"/>
      <c r="GTQ4" s="230"/>
      <c r="GTR4" s="230"/>
      <c r="GTS4" s="230"/>
      <c r="GTT4" s="230"/>
      <c r="GTU4" s="230"/>
      <c r="GTV4" s="230"/>
      <c r="GTW4" s="230"/>
      <c r="GTX4" s="230"/>
      <c r="GTY4" s="230"/>
      <c r="GTZ4" s="230"/>
      <c r="GUA4" s="230"/>
      <c r="GUB4" s="230"/>
      <c r="GUC4" s="230"/>
      <c r="GUD4" s="230"/>
      <c r="GUE4" s="230"/>
      <c r="GUF4" s="230"/>
      <c r="GUG4" s="230"/>
      <c r="GUH4" s="230"/>
      <c r="GUI4" s="230"/>
      <c r="GUJ4" s="230"/>
      <c r="GUK4" s="230"/>
      <c r="GUL4" s="230"/>
      <c r="GUM4" s="230"/>
      <c r="GUN4" s="230"/>
      <c r="GUO4" s="230"/>
      <c r="GUP4" s="230"/>
      <c r="GUQ4" s="230"/>
      <c r="GUR4" s="230"/>
      <c r="GUS4" s="230"/>
      <c r="GUT4" s="230"/>
      <c r="GUU4" s="230"/>
      <c r="GUV4" s="230"/>
      <c r="GUW4" s="230"/>
      <c r="GUX4" s="230"/>
      <c r="GUY4" s="230"/>
      <c r="GUZ4" s="230"/>
      <c r="GVA4" s="230"/>
      <c r="GVB4" s="230"/>
      <c r="GVC4" s="230"/>
      <c r="GVD4" s="230"/>
      <c r="GVE4" s="230"/>
      <c r="GVF4" s="230"/>
      <c r="GVG4" s="230"/>
      <c r="GVH4" s="230"/>
      <c r="GVI4" s="230"/>
      <c r="GVJ4" s="230"/>
      <c r="GVK4" s="230"/>
      <c r="GVL4" s="230"/>
      <c r="GVM4" s="230"/>
      <c r="GVN4" s="230"/>
      <c r="GVO4" s="230"/>
      <c r="GVP4" s="230"/>
      <c r="GVQ4" s="230"/>
      <c r="GVR4" s="230"/>
      <c r="GVS4" s="230"/>
      <c r="GVT4" s="230"/>
      <c r="GVU4" s="230"/>
      <c r="GVV4" s="230"/>
      <c r="GVW4" s="230"/>
      <c r="GVX4" s="230"/>
      <c r="GVY4" s="230"/>
      <c r="GVZ4" s="230"/>
      <c r="GWA4" s="230"/>
      <c r="GWB4" s="230"/>
      <c r="GWC4" s="230"/>
      <c r="GWD4" s="230"/>
      <c r="GWE4" s="230"/>
      <c r="GWF4" s="230"/>
      <c r="GWG4" s="230"/>
      <c r="GWH4" s="230"/>
      <c r="GWI4" s="230"/>
      <c r="GWJ4" s="230"/>
      <c r="GWK4" s="230"/>
      <c r="GWL4" s="230"/>
      <c r="GWM4" s="230"/>
      <c r="GWN4" s="230"/>
      <c r="GWO4" s="230"/>
      <c r="GWP4" s="230"/>
      <c r="GWQ4" s="230"/>
      <c r="GWR4" s="230"/>
      <c r="GWS4" s="230"/>
      <c r="GWT4" s="230"/>
      <c r="GWU4" s="230"/>
      <c r="GWV4" s="230"/>
      <c r="GWW4" s="230"/>
      <c r="GWX4" s="230"/>
      <c r="GWY4" s="230"/>
      <c r="GWZ4" s="230"/>
      <c r="GXA4" s="230"/>
      <c r="GXB4" s="230"/>
      <c r="GXC4" s="230"/>
      <c r="GXD4" s="230"/>
      <c r="GXE4" s="230"/>
      <c r="GXF4" s="230"/>
      <c r="GXG4" s="230"/>
      <c r="GXH4" s="230"/>
      <c r="GXI4" s="230"/>
      <c r="GXJ4" s="230"/>
      <c r="GXK4" s="230"/>
      <c r="GXL4" s="230"/>
      <c r="GXM4" s="230"/>
      <c r="GXN4" s="230"/>
      <c r="GXO4" s="230"/>
      <c r="GXP4" s="230"/>
      <c r="GXQ4" s="230"/>
      <c r="GXR4" s="230"/>
      <c r="GXS4" s="230"/>
      <c r="GXT4" s="230"/>
      <c r="GXU4" s="230"/>
      <c r="GXV4" s="230"/>
      <c r="GXW4" s="230"/>
      <c r="GXX4" s="230"/>
      <c r="GXY4" s="230"/>
      <c r="GXZ4" s="230"/>
      <c r="GYA4" s="230"/>
      <c r="GYB4" s="230"/>
      <c r="GYC4" s="230"/>
      <c r="GYD4" s="230"/>
      <c r="GYE4" s="230"/>
      <c r="GYF4" s="230"/>
      <c r="GYG4" s="230"/>
      <c r="GYH4" s="230"/>
      <c r="GYI4" s="230"/>
      <c r="GYJ4" s="230"/>
      <c r="GYK4" s="230"/>
      <c r="GYL4" s="230"/>
      <c r="GYM4" s="230"/>
      <c r="GYN4" s="230"/>
      <c r="GYO4" s="230"/>
      <c r="GYP4" s="230"/>
      <c r="GYQ4" s="230"/>
      <c r="GYR4" s="230"/>
      <c r="GYS4" s="230"/>
      <c r="GYT4" s="230"/>
      <c r="GYU4" s="230"/>
      <c r="GYV4" s="230"/>
      <c r="GYW4" s="230"/>
      <c r="GYX4" s="230"/>
      <c r="GYY4" s="230"/>
      <c r="GYZ4" s="230"/>
      <c r="GZA4" s="230"/>
      <c r="GZB4" s="230"/>
      <c r="GZC4" s="230"/>
      <c r="GZD4" s="230"/>
      <c r="GZE4" s="230"/>
      <c r="GZF4" s="230"/>
      <c r="GZG4" s="230"/>
      <c r="GZH4" s="230"/>
      <c r="GZI4" s="230"/>
      <c r="GZJ4" s="230"/>
      <c r="GZK4" s="230"/>
      <c r="GZL4" s="230"/>
      <c r="GZM4" s="230"/>
      <c r="GZN4" s="230"/>
      <c r="GZO4" s="230"/>
      <c r="GZP4" s="230"/>
      <c r="GZQ4" s="230"/>
      <c r="GZR4" s="230"/>
      <c r="GZS4" s="230"/>
      <c r="GZT4" s="230"/>
      <c r="GZU4" s="230"/>
      <c r="GZV4" s="230"/>
      <c r="GZW4" s="230"/>
      <c r="GZX4" s="230"/>
      <c r="GZY4" s="230"/>
      <c r="GZZ4" s="230"/>
      <c r="HAA4" s="230"/>
      <c r="HAB4" s="230"/>
      <c r="HAC4" s="230"/>
      <c r="HAD4" s="230"/>
      <c r="HAE4" s="230"/>
      <c r="HAF4" s="230"/>
      <c r="HAG4" s="230"/>
      <c r="HAH4" s="230"/>
      <c r="HAI4" s="230"/>
      <c r="HAJ4" s="230"/>
      <c r="HAK4" s="230"/>
      <c r="HAL4" s="230"/>
      <c r="HAM4" s="230"/>
      <c r="HAN4" s="230"/>
      <c r="HAO4" s="230"/>
      <c r="HAP4" s="230"/>
      <c r="HAQ4" s="230"/>
      <c r="HAR4" s="230"/>
      <c r="HAS4" s="230"/>
      <c r="HAT4" s="230"/>
      <c r="HAU4" s="230"/>
      <c r="HAV4" s="230"/>
      <c r="HAW4" s="230"/>
      <c r="HAX4" s="230"/>
      <c r="HAY4" s="230"/>
      <c r="HAZ4" s="230"/>
      <c r="HBA4" s="230"/>
      <c r="HBB4" s="230"/>
      <c r="HBC4" s="230"/>
      <c r="HBD4" s="230"/>
      <c r="HBE4" s="230"/>
      <c r="HBF4" s="230"/>
      <c r="HBG4" s="230"/>
      <c r="HBH4" s="230"/>
      <c r="HBI4" s="230"/>
      <c r="HBJ4" s="230"/>
      <c r="HBK4" s="230"/>
      <c r="HBL4" s="230"/>
      <c r="HBM4" s="230"/>
      <c r="HBN4" s="230"/>
      <c r="HBO4" s="230"/>
      <c r="HBP4" s="230"/>
      <c r="HBQ4" s="230"/>
      <c r="HBR4" s="230"/>
      <c r="HBS4" s="230"/>
      <c r="HBT4" s="230"/>
      <c r="HBU4" s="230"/>
      <c r="HBV4" s="230"/>
      <c r="HBW4" s="230"/>
      <c r="HBX4" s="230"/>
      <c r="HBY4" s="230"/>
      <c r="HBZ4" s="230"/>
      <c r="HCA4" s="230"/>
      <c r="HCB4" s="230"/>
      <c r="HCC4" s="230"/>
      <c r="HCD4" s="230"/>
      <c r="HCE4" s="230"/>
      <c r="HCF4" s="230"/>
      <c r="HCG4" s="230"/>
      <c r="HCH4" s="230"/>
      <c r="HCI4" s="230"/>
      <c r="HCJ4" s="230"/>
      <c r="HCK4" s="230"/>
      <c r="HCL4" s="230"/>
      <c r="HCM4" s="230"/>
      <c r="HCN4" s="230"/>
      <c r="HCO4" s="230"/>
      <c r="HCP4" s="230"/>
      <c r="HCQ4" s="230"/>
      <c r="HCR4" s="230"/>
      <c r="HCS4" s="230"/>
      <c r="HCT4" s="230"/>
      <c r="HCU4" s="230"/>
      <c r="HCV4" s="230"/>
      <c r="HCW4" s="230"/>
      <c r="HCX4" s="230"/>
      <c r="HCY4" s="230"/>
      <c r="HCZ4" s="230"/>
      <c r="HDA4" s="230"/>
      <c r="HDB4" s="230"/>
      <c r="HDC4" s="230"/>
      <c r="HDD4" s="230"/>
      <c r="HDE4" s="230"/>
      <c r="HDF4" s="230"/>
      <c r="HDG4" s="230"/>
      <c r="HDH4" s="230"/>
      <c r="HDI4" s="230"/>
      <c r="HDJ4" s="230"/>
      <c r="HDK4" s="230"/>
      <c r="HDL4" s="230"/>
      <c r="HDM4" s="230"/>
      <c r="HDN4" s="230"/>
      <c r="HDO4" s="230"/>
      <c r="HDP4" s="230"/>
      <c r="HDQ4" s="230"/>
      <c r="HDR4" s="230"/>
      <c r="HDS4" s="230"/>
      <c r="HDT4" s="230"/>
      <c r="HDU4" s="230"/>
      <c r="HDV4" s="230"/>
      <c r="HDW4" s="230"/>
      <c r="HDX4" s="230"/>
      <c r="HDY4" s="230"/>
      <c r="HDZ4" s="230"/>
      <c r="HEA4" s="230"/>
      <c r="HEB4" s="230"/>
      <c r="HEC4" s="230"/>
      <c r="HED4" s="230"/>
      <c r="HEE4" s="230"/>
      <c r="HEF4" s="230"/>
      <c r="HEG4" s="230"/>
      <c r="HEH4" s="230"/>
      <c r="HEI4" s="230"/>
      <c r="HEJ4" s="230"/>
      <c r="HEK4" s="230"/>
      <c r="HEL4" s="230"/>
      <c r="HEM4" s="230"/>
      <c r="HEN4" s="230"/>
      <c r="HEO4" s="230"/>
      <c r="HEP4" s="230"/>
      <c r="HEQ4" s="230"/>
      <c r="HER4" s="230"/>
      <c r="HES4" s="230"/>
      <c r="HET4" s="230"/>
      <c r="HEU4" s="230"/>
      <c r="HEV4" s="230"/>
      <c r="HEW4" s="230"/>
      <c r="HEX4" s="230"/>
      <c r="HEY4" s="230"/>
      <c r="HEZ4" s="230"/>
      <c r="HFA4" s="230"/>
      <c r="HFB4" s="230"/>
      <c r="HFC4" s="230"/>
      <c r="HFD4" s="230"/>
      <c r="HFE4" s="230"/>
      <c r="HFF4" s="230"/>
      <c r="HFG4" s="230"/>
      <c r="HFH4" s="230"/>
      <c r="HFI4" s="230"/>
      <c r="HFJ4" s="230"/>
      <c r="HFK4" s="230"/>
      <c r="HFL4" s="230"/>
      <c r="HFM4" s="230"/>
      <c r="HFN4" s="230"/>
      <c r="HFO4" s="230"/>
      <c r="HFP4" s="230"/>
      <c r="HFQ4" s="230"/>
      <c r="HFR4" s="230"/>
      <c r="HFS4" s="230"/>
      <c r="HFT4" s="230"/>
      <c r="HFU4" s="230"/>
      <c r="HFV4" s="230"/>
      <c r="HFW4" s="230"/>
      <c r="HFX4" s="230"/>
      <c r="HFY4" s="230"/>
      <c r="HFZ4" s="230"/>
      <c r="HGA4" s="230"/>
      <c r="HGB4" s="230"/>
      <c r="HGC4" s="230"/>
      <c r="HGD4" s="230"/>
      <c r="HGE4" s="230"/>
      <c r="HGF4" s="230"/>
      <c r="HGG4" s="230"/>
      <c r="HGH4" s="230"/>
      <c r="HGI4" s="230"/>
      <c r="HGJ4" s="230"/>
      <c r="HGK4" s="230"/>
      <c r="HGL4" s="230"/>
      <c r="HGM4" s="230"/>
      <c r="HGN4" s="230"/>
      <c r="HGO4" s="230"/>
      <c r="HGP4" s="230"/>
      <c r="HGQ4" s="230"/>
      <c r="HGR4" s="230"/>
      <c r="HGS4" s="230"/>
      <c r="HGT4" s="230"/>
      <c r="HGU4" s="230"/>
      <c r="HGV4" s="230"/>
      <c r="HGW4" s="230"/>
      <c r="HGX4" s="230"/>
      <c r="HGY4" s="230"/>
      <c r="HGZ4" s="230"/>
      <c r="HHA4" s="230"/>
      <c r="HHB4" s="230"/>
      <c r="HHC4" s="230"/>
      <c r="HHD4" s="230"/>
      <c r="HHE4" s="230"/>
      <c r="HHF4" s="230"/>
      <c r="HHG4" s="230"/>
      <c r="HHH4" s="230"/>
      <c r="HHI4" s="230"/>
      <c r="HHJ4" s="230"/>
      <c r="HHK4" s="230"/>
      <c r="HHL4" s="230"/>
      <c r="HHM4" s="230"/>
      <c r="HHN4" s="230"/>
      <c r="HHO4" s="230"/>
      <c r="HHP4" s="230"/>
      <c r="HHQ4" s="230"/>
      <c r="HHR4" s="230"/>
      <c r="HHS4" s="230"/>
      <c r="HHT4" s="230"/>
      <c r="HHU4" s="230"/>
      <c r="HHV4" s="230"/>
      <c r="HHW4" s="230"/>
      <c r="HHX4" s="230"/>
      <c r="HHY4" s="230"/>
      <c r="HHZ4" s="230"/>
      <c r="HIA4" s="230"/>
      <c r="HIB4" s="230"/>
      <c r="HIC4" s="230"/>
      <c r="HID4" s="230"/>
      <c r="HIE4" s="230"/>
      <c r="HIF4" s="230"/>
      <c r="HIG4" s="230"/>
      <c r="HIH4" s="230"/>
      <c r="HII4" s="230"/>
      <c r="HIJ4" s="230"/>
      <c r="HIK4" s="230"/>
      <c r="HIL4" s="230"/>
      <c r="HIM4" s="230"/>
      <c r="HIN4" s="230"/>
      <c r="HIO4" s="230"/>
      <c r="HIP4" s="230"/>
      <c r="HIQ4" s="230"/>
      <c r="HIR4" s="230"/>
      <c r="HIS4" s="230"/>
      <c r="HIT4" s="230"/>
      <c r="HIU4" s="230"/>
      <c r="HIV4" s="230"/>
      <c r="HIW4" s="230"/>
      <c r="HIX4" s="230"/>
      <c r="HIY4" s="230"/>
      <c r="HIZ4" s="230"/>
      <c r="HJA4" s="230"/>
      <c r="HJB4" s="230"/>
      <c r="HJC4" s="230"/>
      <c r="HJD4" s="230"/>
      <c r="HJE4" s="230"/>
      <c r="HJF4" s="230"/>
      <c r="HJG4" s="230"/>
      <c r="HJH4" s="230"/>
      <c r="HJI4" s="230"/>
      <c r="HJJ4" s="230"/>
      <c r="HJK4" s="230"/>
      <c r="HJL4" s="230"/>
      <c r="HJM4" s="230"/>
      <c r="HJN4" s="230"/>
      <c r="HJO4" s="230"/>
      <c r="HJP4" s="230"/>
      <c r="HJQ4" s="230"/>
      <c r="HJR4" s="230"/>
      <c r="HJS4" s="230"/>
      <c r="HJT4" s="230"/>
      <c r="HJU4" s="230"/>
      <c r="HJV4" s="230"/>
      <c r="HJW4" s="230"/>
      <c r="HJX4" s="230"/>
      <c r="HJY4" s="230"/>
      <c r="HJZ4" s="230"/>
      <c r="HKA4" s="230"/>
      <c r="HKB4" s="230"/>
      <c r="HKC4" s="230"/>
      <c r="HKD4" s="230"/>
      <c r="HKE4" s="230"/>
      <c r="HKF4" s="230"/>
      <c r="HKG4" s="230"/>
      <c r="HKH4" s="230"/>
      <c r="HKI4" s="230"/>
      <c r="HKJ4" s="230"/>
      <c r="HKK4" s="230"/>
      <c r="HKL4" s="230"/>
      <c r="HKM4" s="230"/>
      <c r="HKN4" s="230"/>
      <c r="HKO4" s="230"/>
      <c r="HKP4" s="230"/>
      <c r="HKQ4" s="230"/>
      <c r="HKR4" s="230"/>
      <c r="HKS4" s="230"/>
      <c r="HKT4" s="230"/>
      <c r="HKU4" s="230"/>
      <c r="HKV4" s="230"/>
      <c r="HKW4" s="230"/>
      <c r="HKX4" s="230"/>
      <c r="HKY4" s="230"/>
      <c r="HKZ4" s="230"/>
      <c r="HLA4" s="230"/>
      <c r="HLB4" s="230"/>
      <c r="HLC4" s="230"/>
      <c r="HLD4" s="230"/>
      <c r="HLE4" s="230"/>
      <c r="HLF4" s="230"/>
      <c r="HLG4" s="230"/>
      <c r="HLH4" s="230"/>
      <c r="HLI4" s="230"/>
      <c r="HLJ4" s="230"/>
      <c r="HLK4" s="230"/>
      <c r="HLL4" s="230"/>
      <c r="HLM4" s="230"/>
      <c r="HLN4" s="230"/>
      <c r="HLO4" s="230"/>
      <c r="HLP4" s="230"/>
      <c r="HLQ4" s="230"/>
      <c r="HLR4" s="230"/>
      <c r="HLS4" s="230"/>
      <c r="HLT4" s="230"/>
      <c r="HLU4" s="230"/>
      <c r="HLV4" s="230"/>
      <c r="HLW4" s="230"/>
      <c r="HLX4" s="230"/>
      <c r="HLY4" s="230"/>
      <c r="HLZ4" s="230"/>
      <c r="HMA4" s="230"/>
      <c r="HMB4" s="230"/>
      <c r="HMC4" s="230"/>
      <c r="HMD4" s="230"/>
      <c r="HME4" s="230"/>
      <c r="HMF4" s="230"/>
      <c r="HMG4" s="230"/>
      <c r="HMH4" s="230"/>
      <c r="HMI4" s="230"/>
      <c r="HMJ4" s="230"/>
      <c r="HMK4" s="230"/>
      <c r="HML4" s="230"/>
      <c r="HMM4" s="230"/>
      <c r="HMN4" s="230"/>
      <c r="HMO4" s="230"/>
      <c r="HMP4" s="230"/>
      <c r="HMQ4" s="230"/>
      <c r="HMR4" s="230"/>
      <c r="HMS4" s="230"/>
      <c r="HMT4" s="230"/>
      <c r="HMU4" s="230"/>
      <c r="HMV4" s="230"/>
      <c r="HMW4" s="230"/>
      <c r="HMX4" s="230"/>
      <c r="HMY4" s="230"/>
      <c r="HMZ4" s="230"/>
      <c r="HNA4" s="230"/>
      <c r="HNB4" s="230"/>
      <c r="HNC4" s="230"/>
      <c r="HND4" s="230"/>
      <c r="HNE4" s="230"/>
      <c r="HNF4" s="230"/>
      <c r="HNG4" s="230"/>
      <c r="HNH4" s="230"/>
      <c r="HNI4" s="230"/>
      <c r="HNJ4" s="230"/>
      <c r="HNK4" s="230"/>
      <c r="HNL4" s="230"/>
      <c r="HNM4" s="230"/>
      <c r="HNN4" s="230"/>
      <c r="HNO4" s="230"/>
      <c r="HNP4" s="230"/>
      <c r="HNQ4" s="230"/>
      <c r="HNR4" s="230"/>
      <c r="HNS4" s="230"/>
      <c r="HNT4" s="230"/>
      <c r="HNU4" s="230"/>
      <c r="HNV4" s="230"/>
      <c r="HNW4" s="230"/>
      <c r="HNX4" s="230"/>
      <c r="HNY4" s="230"/>
      <c r="HNZ4" s="230"/>
      <c r="HOA4" s="230"/>
      <c r="HOB4" s="230"/>
      <c r="HOC4" s="230"/>
      <c r="HOD4" s="230"/>
      <c r="HOE4" s="230"/>
      <c r="HOF4" s="230"/>
      <c r="HOG4" s="230"/>
      <c r="HOH4" s="230"/>
      <c r="HOI4" s="230"/>
      <c r="HOJ4" s="230"/>
      <c r="HOK4" s="230"/>
      <c r="HOL4" s="230"/>
      <c r="HOM4" s="230"/>
      <c r="HON4" s="230"/>
      <c r="HOO4" s="230"/>
      <c r="HOP4" s="230"/>
      <c r="HOQ4" s="230"/>
      <c r="HOR4" s="230"/>
      <c r="HOS4" s="230"/>
      <c r="HOT4" s="230"/>
      <c r="HOU4" s="230"/>
      <c r="HOV4" s="230"/>
      <c r="HOW4" s="230"/>
      <c r="HOX4" s="230"/>
      <c r="HOY4" s="230"/>
      <c r="HOZ4" s="230"/>
      <c r="HPA4" s="230"/>
      <c r="HPB4" s="230"/>
      <c r="HPC4" s="230"/>
      <c r="HPD4" s="230"/>
      <c r="HPE4" s="230"/>
      <c r="HPF4" s="230"/>
      <c r="HPG4" s="230"/>
      <c r="HPH4" s="230"/>
      <c r="HPI4" s="230"/>
      <c r="HPJ4" s="230"/>
      <c r="HPK4" s="230"/>
      <c r="HPL4" s="230"/>
      <c r="HPM4" s="230"/>
      <c r="HPN4" s="230"/>
      <c r="HPO4" s="230"/>
      <c r="HPP4" s="230"/>
      <c r="HPQ4" s="230"/>
      <c r="HPR4" s="230"/>
      <c r="HPS4" s="230"/>
      <c r="HPT4" s="230"/>
      <c r="HPU4" s="230"/>
      <c r="HPV4" s="230"/>
      <c r="HPW4" s="230"/>
      <c r="HPX4" s="230"/>
      <c r="HPY4" s="230"/>
      <c r="HPZ4" s="230"/>
      <c r="HQA4" s="230"/>
      <c r="HQB4" s="230"/>
      <c r="HQC4" s="230"/>
      <c r="HQD4" s="230"/>
      <c r="HQE4" s="230"/>
      <c r="HQF4" s="230"/>
      <c r="HQG4" s="230"/>
      <c r="HQH4" s="230"/>
      <c r="HQI4" s="230"/>
      <c r="HQJ4" s="230"/>
      <c r="HQK4" s="230"/>
      <c r="HQL4" s="230"/>
      <c r="HQM4" s="230"/>
      <c r="HQN4" s="230"/>
      <c r="HQO4" s="230"/>
      <c r="HQP4" s="230"/>
      <c r="HQQ4" s="230"/>
      <c r="HQR4" s="230"/>
      <c r="HQS4" s="230"/>
      <c r="HQT4" s="230"/>
      <c r="HQU4" s="230"/>
      <c r="HQV4" s="230"/>
      <c r="HQW4" s="230"/>
      <c r="HQX4" s="230"/>
      <c r="HQY4" s="230"/>
      <c r="HQZ4" s="230"/>
      <c r="HRA4" s="230"/>
      <c r="HRB4" s="230"/>
      <c r="HRC4" s="230"/>
      <c r="HRD4" s="230"/>
      <c r="HRE4" s="230"/>
      <c r="HRF4" s="230"/>
      <c r="HRG4" s="230"/>
      <c r="HRH4" s="230"/>
      <c r="HRI4" s="230"/>
      <c r="HRJ4" s="230"/>
      <c r="HRK4" s="230"/>
      <c r="HRL4" s="230"/>
      <c r="HRM4" s="230"/>
      <c r="HRN4" s="230"/>
      <c r="HRO4" s="230"/>
      <c r="HRP4" s="230"/>
      <c r="HRQ4" s="230"/>
      <c r="HRR4" s="230"/>
      <c r="HRS4" s="230"/>
      <c r="HRT4" s="230"/>
      <c r="HRU4" s="230"/>
      <c r="HRV4" s="230"/>
      <c r="HRW4" s="230"/>
      <c r="HRX4" s="230"/>
      <c r="HRY4" s="230"/>
      <c r="HRZ4" s="230"/>
      <c r="HSA4" s="230"/>
      <c r="HSB4" s="230"/>
      <c r="HSC4" s="230"/>
      <c r="HSD4" s="230"/>
      <c r="HSE4" s="230"/>
      <c r="HSF4" s="230"/>
      <c r="HSG4" s="230"/>
      <c r="HSH4" s="230"/>
      <c r="HSI4" s="230"/>
      <c r="HSJ4" s="230"/>
      <c r="HSK4" s="230"/>
      <c r="HSL4" s="230"/>
      <c r="HSM4" s="230"/>
      <c r="HSN4" s="230"/>
      <c r="HSO4" s="230"/>
      <c r="HSP4" s="230"/>
      <c r="HSQ4" s="230"/>
      <c r="HSR4" s="230"/>
      <c r="HSS4" s="230"/>
      <c r="HST4" s="230"/>
      <c r="HSU4" s="230"/>
      <c r="HSV4" s="230"/>
      <c r="HSW4" s="230"/>
      <c r="HSX4" s="230"/>
      <c r="HSY4" s="230"/>
      <c r="HSZ4" s="230"/>
      <c r="HTA4" s="230"/>
      <c r="HTB4" s="230"/>
      <c r="HTC4" s="230"/>
      <c r="HTD4" s="230"/>
      <c r="HTE4" s="230"/>
      <c r="HTF4" s="230"/>
      <c r="HTG4" s="230"/>
      <c r="HTH4" s="230"/>
      <c r="HTI4" s="230"/>
      <c r="HTJ4" s="230"/>
      <c r="HTK4" s="230"/>
      <c r="HTL4" s="230"/>
      <c r="HTM4" s="230"/>
      <c r="HTN4" s="230"/>
      <c r="HTO4" s="230"/>
      <c r="HTP4" s="230"/>
      <c r="HTQ4" s="230"/>
      <c r="HTR4" s="230"/>
      <c r="HTS4" s="230"/>
      <c r="HTT4" s="230"/>
      <c r="HTU4" s="230"/>
      <c r="HTV4" s="230"/>
      <c r="HTW4" s="230"/>
      <c r="HTX4" s="230"/>
      <c r="HTY4" s="230"/>
      <c r="HTZ4" s="230"/>
      <c r="HUA4" s="230"/>
      <c r="HUB4" s="230"/>
      <c r="HUC4" s="230"/>
      <c r="HUD4" s="230"/>
      <c r="HUE4" s="230"/>
      <c r="HUF4" s="230"/>
      <c r="HUG4" s="230"/>
      <c r="HUH4" s="230"/>
      <c r="HUI4" s="230"/>
      <c r="HUJ4" s="230"/>
      <c r="HUK4" s="230"/>
      <c r="HUL4" s="230"/>
      <c r="HUM4" s="230"/>
      <c r="HUN4" s="230"/>
      <c r="HUO4" s="230"/>
      <c r="HUP4" s="230"/>
      <c r="HUQ4" s="230"/>
      <c r="HUR4" s="230"/>
      <c r="HUS4" s="230"/>
      <c r="HUT4" s="230"/>
      <c r="HUU4" s="230"/>
      <c r="HUV4" s="230"/>
      <c r="HUW4" s="230"/>
      <c r="HUX4" s="230"/>
      <c r="HUY4" s="230"/>
      <c r="HUZ4" s="230"/>
      <c r="HVA4" s="230"/>
      <c r="HVB4" s="230"/>
      <c r="HVC4" s="230"/>
      <c r="HVD4" s="230"/>
      <c r="HVE4" s="230"/>
      <c r="HVF4" s="230"/>
      <c r="HVG4" s="230"/>
      <c r="HVH4" s="230"/>
      <c r="HVI4" s="230"/>
      <c r="HVJ4" s="230"/>
      <c r="HVK4" s="230"/>
      <c r="HVL4" s="230"/>
      <c r="HVM4" s="230"/>
      <c r="HVN4" s="230"/>
      <c r="HVO4" s="230"/>
      <c r="HVP4" s="230"/>
      <c r="HVQ4" s="230"/>
      <c r="HVR4" s="230"/>
      <c r="HVS4" s="230"/>
      <c r="HVT4" s="230"/>
      <c r="HVU4" s="230"/>
      <c r="HVV4" s="230"/>
      <c r="HVW4" s="230"/>
      <c r="HVX4" s="230"/>
      <c r="HVY4" s="230"/>
      <c r="HVZ4" s="230"/>
      <c r="HWA4" s="230"/>
      <c r="HWB4" s="230"/>
      <c r="HWC4" s="230"/>
      <c r="HWD4" s="230"/>
      <c r="HWE4" s="230"/>
      <c r="HWF4" s="230"/>
      <c r="HWG4" s="230"/>
      <c r="HWH4" s="230"/>
      <c r="HWI4" s="230"/>
      <c r="HWJ4" s="230"/>
      <c r="HWK4" s="230"/>
      <c r="HWL4" s="230"/>
      <c r="HWM4" s="230"/>
      <c r="HWN4" s="230"/>
      <c r="HWO4" s="230"/>
      <c r="HWP4" s="230"/>
      <c r="HWQ4" s="230"/>
      <c r="HWR4" s="230"/>
      <c r="HWS4" s="230"/>
      <c r="HWT4" s="230"/>
      <c r="HWU4" s="230"/>
      <c r="HWV4" s="230"/>
      <c r="HWW4" s="230"/>
      <c r="HWX4" s="230"/>
      <c r="HWY4" s="230"/>
      <c r="HWZ4" s="230"/>
      <c r="HXA4" s="230"/>
      <c r="HXB4" s="230"/>
      <c r="HXC4" s="230"/>
      <c r="HXD4" s="230"/>
      <c r="HXE4" s="230"/>
      <c r="HXF4" s="230"/>
      <c r="HXG4" s="230"/>
      <c r="HXH4" s="230"/>
      <c r="HXI4" s="230"/>
      <c r="HXJ4" s="230"/>
      <c r="HXK4" s="230"/>
      <c r="HXL4" s="230"/>
      <c r="HXM4" s="230"/>
      <c r="HXN4" s="230"/>
      <c r="HXO4" s="230"/>
      <c r="HXP4" s="230"/>
      <c r="HXQ4" s="230"/>
      <c r="HXR4" s="230"/>
      <c r="HXS4" s="230"/>
      <c r="HXT4" s="230"/>
      <c r="HXU4" s="230"/>
      <c r="HXV4" s="230"/>
      <c r="HXW4" s="230"/>
      <c r="HXX4" s="230"/>
      <c r="HXY4" s="230"/>
      <c r="HXZ4" s="230"/>
      <c r="HYA4" s="230"/>
      <c r="HYB4" s="230"/>
      <c r="HYC4" s="230"/>
      <c r="HYD4" s="230"/>
      <c r="HYE4" s="230"/>
      <c r="HYF4" s="230"/>
      <c r="HYG4" s="230"/>
      <c r="HYH4" s="230"/>
      <c r="HYI4" s="230"/>
      <c r="HYJ4" s="230"/>
      <c r="HYK4" s="230"/>
      <c r="HYL4" s="230"/>
      <c r="HYM4" s="230"/>
      <c r="HYN4" s="230"/>
      <c r="HYO4" s="230"/>
      <c r="HYP4" s="230"/>
      <c r="HYQ4" s="230"/>
      <c r="HYR4" s="230"/>
      <c r="HYS4" s="230"/>
      <c r="HYT4" s="230"/>
      <c r="HYU4" s="230"/>
      <c r="HYV4" s="230"/>
      <c r="HYW4" s="230"/>
      <c r="HYX4" s="230"/>
      <c r="HYY4" s="230"/>
      <c r="HYZ4" s="230"/>
      <c r="HZA4" s="230"/>
      <c r="HZB4" s="230"/>
      <c r="HZC4" s="230"/>
      <c r="HZD4" s="230"/>
      <c r="HZE4" s="230"/>
      <c r="HZF4" s="230"/>
      <c r="HZG4" s="230"/>
      <c r="HZH4" s="230"/>
      <c r="HZI4" s="230"/>
      <c r="HZJ4" s="230"/>
      <c r="HZK4" s="230"/>
      <c r="HZL4" s="230"/>
      <c r="HZM4" s="230"/>
      <c r="HZN4" s="230"/>
      <c r="HZO4" s="230"/>
      <c r="HZP4" s="230"/>
      <c r="HZQ4" s="230"/>
      <c r="HZR4" s="230"/>
      <c r="HZS4" s="230"/>
      <c r="HZT4" s="230"/>
      <c r="HZU4" s="230"/>
      <c r="HZV4" s="230"/>
      <c r="HZW4" s="230"/>
      <c r="HZX4" s="230"/>
      <c r="HZY4" s="230"/>
      <c r="HZZ4" s="230"/>
      <c r="IAA4" s="230"/>
      <c r="IAB4" s="230"/>
      <c r="IAC4" s="230"/>
      <c r="IAD4" s="230"/>
      <c r="IAE4" s="230"/>
      <c r="IAF4" s="230"/>
      <c r="IAG4" s="230"/>
      <c r="IAH4" s="230"/>
      <c r="IAI4" s="230"/>
      <c r="IAJ4" s="230"/>
      <c r="IAK4" s="230"/>
      <c r="IAL4" s="230"/>
      <c r="IAM4" s="230"/>
      <c r="IAN4" s="230"/>
      <c r="IAO4" s="230"/>
      <c r="IAP4" s="230"/>
      <c r="IAQ4" s="230"/>
      <c r="IAR4" s="230"/>
      <c r="IAS4" s="230"/>
      <c r="IAT4" s="230"/>
      <c r="IAU4" s="230"/>
      <c r="IAV4" s="230"/>
      <c r="IAW4" s="230"/>
      <c r="IAX4" s="230"/>
      <c r="IAY4" s="230"/>
      <c r="IAZ4" s="230"/>
      <c r="IBA4" s="230"/>
      <c r="IBB4" s="230"/>
      <c r="IBC4" s="230"/>
      <c r="IBD4" s="230"/>
      <c r="IBE4" s="230"/>
      <c r="IBF4" s="230"/>
      <c r="IBG4" s="230"/>
      <c r="IBH4" s="230"/>
      <c r="IBI4" s="230"/>
      <c r="IBJ4" s="230"/>
      <c r="IBK4" s="230"/>
      <c r="IBL4" s="230"/>
      <c r="IBM4" s="230"/>
      <c r="IBN4" s="230"/>
      <c r="IBO4" s="230"/>
      <c r="IBP4" s="230"/>
      <c r="IBQ4" s="230"/>
      <c r="IBR4" s="230"/>
      <c r="IBS4" s="230"/>
      <c r="IBT4" s="230"/>
      <c r="IBU4" s="230"/>
      <c r="IBV4" s="230"/>
      <c r="IBW4" s="230"/>
      <c r="IBX4" s="230"/>
      <c r="IBY4" s="230"/>
      <c r="IBZ4" s="230"/>
      <c r="ICA4" s="230"/>
      <c r="ICB4" s="230"/>
      <c r="ICC4" s="230"/>
      <c r="ICD4" s="230"/>
      <c r="ICE4" s="230"/>
      <c r="ICF4" s="230"/>
      <c r="ICG4" s="230"/>
      <c r="ICH4" s="230"/>
      <c r="ICI4" s="230"/>
      <c r="ICJ4" s="230"/>
      <c r="ICK4" s="230"/>
      <c r="ICL4" s="230"/>
      <c r="ICM4" s="230"/>
      <c r="ICN4" s="230"/>
      <c r="ICO4" s="230"/>
      <c r="ICP4" s="230"/>
      <c r="ICQ4" s="230"/>
      <c r="ICR4" s="230"/>
      <c r="ICS4" s="230"/>
      <c r="ICT4" s="230"/>
      <c r="ICU4" s="230"/>
      <c r="ICV4" s="230"/>
      <c r="ICW4" s="230"/>
      <c r="ICX4" s="230"/>
      <c r="ICY4" s="230"/>
      <c r="ICZ4" s="230"/>
      <c r="IDA4" s="230"/>
      <c r="IDB4" s="230"/>
      <c r="IDC4" s="230"/>
      <c r="IDD4" s="230"/>
      <c r="IDE4" s="230"/>
      <c r="IDF4" s="230"/>
      <c r="IDG4" s="230"/>
      <c r="IDH4" s="230"/>
      <c r="IDI4" s="230"/>
      <c r="IDJ4" s="230"/>
      <c r="IDK4" s="230"/>
      <c r="IDL4" s="230"/>
      <c r="IDM4" s="230"/>
      <c r="IDN4" s="230"/>
      <c r="IDO4" s="230"/>
      <c r="IDP4" s="230"/>
      <c r="IDQ4" s="230"/>
      <c r="IDR4" s="230"/>
      <c r="IDS4" s="230"/>
      <c r="IDT4" s="230"/>
      <c r="IDU4" s="230"/>
      <c r="IDV4" s="230"/>
      <c r="IDW4" s="230"/>
      <c r="IDX4" s="230"/>
      <c r="IDY4" s="230"/>
      <c r="IDZ4" s="230"/>
      <c r="IEA4" s="230"/>
      <c r="IEB4" s="230"/>
      <c r="IEC4" s="230"/>
      <c r="IED4" s="230"/>
      <c r="IEE4" s="230"/>
      <c r="IEF4" s="230"/>
      <c r="IEG4" s="230"/>
      <c r="IEH4" s="230"/>
      <c r="IEI4" s="230"/>
      <c r="IEJ4" s="230"/>
      <c r="IEK4" s="230"/>
      <c r="IEL4" s="230"/>
      <c r="IEM4" s="230"/>
      <c r="IEN4" s="230"/>
      <c r="IEO4" s="230"/>
      <c r="IEP4" s="230"/>
      <c r="IEQ4" s="230"/>
      <c r="IER4" s="230"/>
      <c r="IES4" s="230"/>
      <c r="IET4" s="230"/>
      <c r="IEU4" s="230"/>
      <c r="IEV4" s="230"/>
      <c r="IEW4" s="230"/>
      <c r="IEX4" s="230"/>
      <c r="IEY4" s="230"/>
      <c r="IEZ4" s="230"/>
      <c r="IFA4" s="230"/>
      <c r="IFB4" s="230"/>
      <c r="IFC4" s="230"/>
      <c r="IFD4" s="230"/>
      <c r="IFE4" s="230"/>
      <c r="IFF4" s="230"/>
      <c r="IFG4" s="230"/>
      <c r="IFH4" s="230"/>
      <c r="IFI4" s="230"/>
      <c r="IFJ4" s="230"/>
      <c r="IFK4" s="230"/>
      <c r="IFL4" s="230"/>
      <c r="IFM4" s="230"/>
      <c r="IFN4" s="230"/>
      <c r="IFO4" s="230"/>
      <c r="IFP4" s="230"/>
      <c r="IFQ4" s="230"/>
      <c r="IFR4" s="230"/>
      <c r="IFS4" s="230"/>
      <c r="IFT4" s="230"/>
      <c r="IFU4" s="230"/>
      <c r="IFV4" s="230"/>
      <c r="IFW4" s="230"/>
      <c r="IFX4" s="230"/>
      <c r="IFY4" s="230"/>
      <c r="IFZ4" s="230"/>
      <c r="IGA4" s="230"/>
      <c r="IGB4" s="230"/>
      <c r="IGC4" s="230"/>
      <c r="IGD4" s="230"/>
      <c r="IGE4" s="230"/>
      <c r="IGF4" s="230"/>
      <c r="IGG4" s="230"/>
      <c r="IGH4" s="230"/>
      <c r="IGI4" s="230"/>
      <c r="IGJ4" s="230"/>
      <c r="IGK4" s="230"/>
      <c r="IGL4" s="230"/>
      <c r="IGM4" s="230"/>
      <c r="IGN4" s="230"/>
      <c r="IGO4" s="230"/>
      <c r="IGP4" s="230"/>
      <c r="IGQ4" s="230"/>
      <c r="IGR4" s="230"/>
      <c r="IGS4" s="230"/>
      <c r="IGT4" s="230"/>
      <c r="IGU4" s="230"/>
      <c r="IGV4" s="230"/>
      <c r="IGW4" s="230"/>
      <c r="IGX4" s="230"/>
      <c r="IGY4" s="230"/>
      <c r="IGZ4" s="230"/>
      <c r="IHA4" s="230"/>
      <c r="IHB4" s="230"/>
      <c r="IHC4" s="230"/>
      <c r="IHD4" s="230"/>
      <c r="IHE4" s="230"/>
      <c r="IHF4" s="230"/>
      <c r="IHG4" s="230"/>
      <c r="IHH4" s="230"/>
      <c r="IHI4" s="230"/>
      <c r="IHJ4" s="230"/>
      <c r="IHK4" s="230"/>
      <c r="IHL4" s="230"/>
      <c r="IHM4" s="230"/>
      <c r="IHN4" s="230"/>
      <c r="IHO4" s="230"/>
      <c r="IHP4" s="230"/>
      <c r="IHQ4" s="230"/>
      <c r="IHR4" s="230"/>
      <c r="IHS4" s="230"/>
      <c r="IHT4" s="230"/>
      <c r="IHU4" s="230"/>
      <c r="IHV4" s="230"/>
      <c r="IHW4" s="230"/>
      <c r="IHX4" s="230"/>
      <c r="IHY4" s="230"/>
      <c r="IHZ4" s="230"/>
      <c r="IIA4" s="230"/>
      <c r="IIB4" s="230"/>
      <c r="IIC4" s="230"/>
      <c r="IID4" s="230"/>
      <c r="IIE4" s="230"/>
      <c r="IIF4" s="230"/>
      <c r="IIG4" s="230"/>
      <c r="IIH4" s="230"/>
      <c r="III4" s="230"/>
      <c r="IIJ4" s="230"/>
      <c r="IIK4" s="230"/>
      <c r="IIL4" s="230"/>
      <c r="IIM4" s="230"/>
      <c r="IIN4" s="230"/>
      <c r="IIO4" s="230"/>
      <c r="IIP4" s="230"/>
      <c r="IIQ4" s="230"/>
      <c r="IIR4" s="230"/>
      <c r="IIS4" s="230"/>
      <c r="IIT4" s="230"/>
      <c r="IIU4" s="230"/>
      <c r="IIV4" s="230"/>
      <c r="IIW4" s="230"/>
      <c r="IIX4" s="230"/>
      <c r="IIY4" s="230"/>
      <c r="IIZ4" s="230"/>
      <c r="IJA4" s="230"/>
      <c r="IJB4" s="230"/>
      <c r="IJC4" s="230"/>
      <c r="IJD4" s="230"/>
      <c r="IJE4" s="230"/>
      <c r="IJF4" s="230"/>
      <c r="IJG4" s="230"/>
      <c r="IJH4" s="230"/>
      <c r="IJI4" s="230"/>
      <c r="IJJ4" s="230"/>
      <c r="IJK4" s="230"/>
      <c r="IJL4" s="230"/>
      <c r="IJM4" s="230"/>
      <c r="IJN4" s="230"/>
      <c r="IJO4" s="230"/>
      <c r="IJP4" s="230"/>
      <c r="IJQ4" s="230"/>
      <c r="IJR4" s="230"/>
      <c r="IJS4" s="230"/>
      <c r="IJT4" s="230"/>
      <c r="IJU4" s="230"/>
      <c r="IJV4" s="230"/>
      <c r="IJW4" s="230"/>
      <c r="IJX4" s="230"/>
      <c r="IJY4" s="230"/>
      <c r="IJZ4" s="230"/>
      <c r="IKA4" s="230"/>
      <c r="IKB4" s="230"/>
      <c r="IKC4" s="230"/>
      <c r="IKD4" s="230"/>
      <c r="IKE4" s="230"/>
      <c r="IKF4" s="230"/>
      <c r="IKG4" s="230"/>
      <c r="IKH4" s="230"/>
      <c r="IKI4" s="230"/>
      <c r="IKJ4" s="230"/>
      <c r="IKK4" s="230"/>
      <c r="IKL4" s="230"/>
      <c r="IKM4" s="230"/>
      <c r="IKN4" s="230"/>
      <c r="IKO4" s="230"/>
      <c r="IKP4" s="230"/>
      <c r="IKQ4" s="230"/>
      <c r="IKR4" s="230"/>
      <c r="IKS4" s="230"/>
      <c r="IKT4" s="230"/>
      <c r="IKU4" s="230"/>
      <c r="IKV4" s="230"/>
      <c r="IKW4" s="230"/>
      <c r="IKX4" s="230"/>
      <c r="IKY4" s="230"/>
      <c r="IKZ4" s="230"/>
      <c r="ILA4" s="230"/>
      <c r="ILB4" s="230"/>
      <c r="ILC4" s="230"/>
      <c r="ILD4" s="230"/>
      <c r="ILE4" s="230"/>
      <c r="ILF4" s="230"/>
      <c r="ILG4" s="230"/>
      <c r="ILH4" s="230"/>
      <c r="ILI4" s="230"/>
      <c r="ILJ4" s="230"/>
      <c r="ILK4" s="230"/>
      <c r="ILL4" s="230"/>
      <c r="ILM4" s="230"/>
      <c r="ILN4" s="230"/>
      <c r="ILO4" s="230"/>
      <c r="ILP4" s="230"/>
      <c r="ILQ4" s="230"/>
      <c r="ILR4" s="230"/>
      <c r="ILS4" s="230"/>
      <c r="ILT4" s="230"/>
      <c r="ILU4" s="230"/>
      <c r="ILV4" s="230"/>
      <c r="ILW4" s="230"/>
      <c r="ILX4" s="230"/>
      <c r="ILY4" s="230"/>
      <c r="ILZ4" s="230"/>
      <c r="IMA4" s="230"/>
      <c r="IMB4" s="230"/>
      <c r="IMC4" s="230"/>
      <c r="IMD4" s="230"/>
      <c r="IME4" s="230"/>
      <c r="IMF4" s="230"/>
      <c r="IMG4" s="230"/>
      <c r="IMH4" s="230"/>
      <c r="IMI4" s="230"/>
      <c r="IMJ4" s="230"/>
      <c r="IMK4" s="230"/>
      <c r="IML4" s="230"/>
      <c r="IMM4" s="230"/>
      <c r="IMN4" s="230"/>
      <c r="IMO4" s="230"/>
      <c r="IMP4" s="230"/>
      <c r="IMQ4" s="230"/>
      <c r="IMR4" s="230"/>
      <c r="IMS4" s="230"/>
      <c r="IMT4" s="230"/>
      <c r="IMU4" s="230"/>
      <c r="IMV4" s="230"/>
      <c r="IMW4" s="230"/>
      <c r="IMX4" s="230"/>
      <c r="IMY4" s="230"/>
      <c r="IMZ4" s="230"/>
      <c r="INA4" s="230"/>
      <c r="INB4" s="230"/>
      <c r="INC4" s="230"/>
      <c r="IND4" s="230"/>
      <c r="INE4" s="230"/>
      <c r="INF4" s="230"/>
      <c r="ING4" s="230"/>
      <c r="INH4" s="230"/>
      <c r="INI4" s="230"/>
      <c r="INJ4" s="230"/>
      <c r="INK4" s="230"/>
      <c r="INL4" s="230"/>
      <c r="INM4" s="230"/>
      <c r="INN4" s="230"/>
      <c r="INO4" s="230"/>
      <c r="INP4" s="230"/>
      <c r="INQ4" s="230"/>
      <c r="INR4" s="230"/>
      <c r="INS4" s="230"/>
      <c r="INT4" s="230"/>
      <c r="INU4" s="230"/>
      <c r="INV4" s="230"/>
      <c r="INW4" s="230"/>
      <c r="INX4" s="230"/>
      <c r="INY4" s="230"/>
      <c r="INZ4" s="230"/>
      <c r="IOA4" s="230"/>
      <c r="IOB4" s="230"/>
      <c r="IOC4" s="230"/>
      <c r="IOD4" s="230"/>
      <c r="IOE4" s="230"/>
      <c r="IOF4" s="230"/>
      <c r="IOG4" s="230"/>
      <c r="IOH4" s="230"/>
      <c r="IOI4" s="230"/>
      <c r="IOJ4" s="230"/>
      <c r="IOK4" s="230"/>
      <c r="IOL4" s="230"/>
      <c r="IOM4" s="230"/>
      <c r="ION4" s="230"/>
      <c r="IOO4" s="230"/>
      <c r="IOP4" s="230"/>
      <c r="IOQ4" s="230"/>
      <c r="IOR4" s="230"/>
      <c r="IOS4" s="230"/>
      <c r="IOT4" s="230"/>
      <c r="IOU4" s="230"/>
      <c r="IOV4" s="230"/>
      <c r="IOW4" s="230"/>
      <c r="IOX4" s="230"/>
      <c r="IOY4" s="230"/>
      <c r="IOZ4" s="230"/>
      <c r="IPA4" s="230"/>
      <c r="IPB4" s="230"/>
      <c r="IPC4" s="230"/>
      <c r="IPD4" s="230"/>
      <c r="IPE4" s="230"/>
      <c r="IPF4" s="230"/>
      <c r="IPG4" s="230"/>
      <c r="IPH4" s="230"/>
      <c r="IPI4" s="230"/>
      <c r="IPJ4" s="230"/>
      <c r="IPK4" s="230"/>
      <c r="IPL4" s="230"/>
      <c r="IPM4" s="230"/>
      <c r="IPN4" s="230"/>
      <c r="IPO4" s="230"/>
      <c r="IPP4" s="230"/>
      <c r="IPQ4" s="230"/>
      <c r="IPR4" s="230"/>
      <c r="IPS4" s="230"/>
      <c r="IPT4" s="230"/>
      <c r="IPU4" s="230"/>
      <c r="IPV4" s="230"/>
      <c r="IPW4" s="230"/>
      <c r="IPX4" s="230"/>
      <c r="IPY4" s="230"/>
      <c r="IPZ4" s="230"/>
      <c r="IQA4" s="230"/>
      <c r="IQB4" s="230"/>
      <c r="IQC4" s="230"/>
      <c r="IQD4" s="230"/>
      <c r="IQE4" s="230"/>
      <c r="IQF4" s="230"/>
      <c r="IQG4" s="230"/>
      <c r="IQH4" s="230"/>
      <c r="IQI4" s="230"/>
      <c r="IQJ4" s="230"/>
      <c r="IQK4" s="230"/>
      <c r="IQL4" s="230"/>
      <c r="IQM4" s="230"/>
      <c r="IQN4" s="230"/>
      <c r="IQO4" s="230"/>
      <c r="IQP4" s="230"/>
      <c r="IQQ4" s="230"/>
      <c r="IQR4" s="230"/>
      <c r="IQS4" s="230"/>
      <c r="IQT4" s="230"/>
      <c r="IQU4" s="230"/>
      <c r="IQV4" s="230"/>
      <c r="IQW4" s="230"/>
      <c r="IQX4" s="230"/>
      <c r="IQY4" s="230"/>
      <c r="IQZ4" s="230"/>
      <c r="IRA4" s="230"/>
      <c r="IRB4" s="230"/>
      <c r="IRC4" s="230"/>
      <c r="IRD4" s="230"/>
      <c r="IRE4" s="230"/>
      <c r="IRF4" s="230"/>
      <c r="IRG4" s="230"/>
      <c r="IRH4" s="230"/>
      <c r="IRI4" s="230"/>
      <c r="IRJ4" s="230"/>
      <c r="IRK4" s="230"/>
      <c r="IRL4" s="230"/>
      <c r="IRM4" s="230"/>
      <c r="IRN4" s="230"/>
      <c r="IRO4" s="230"/>
      <c r="IRP4" s="230"/>
      <c r="IRQ4" s="230"/>
      <c r="IRR4" s="230"/>
      <c r="IRS4" s="230"/>
      <c r="IRT4" s="230"/>
      <c r="IRU4" s="230"/>
      <c r="IRV4" s="230"/>
      <c r="IRW4" s="230"/>
      <c r="IRX4" s="230"/>
      <c r="IRY4" s="230"/>
      <c r="IRZ4" s="230"/>
      <c r="ISA4" s="230"/>
      <c r="ISB4" s="230"/>
      <c r="ISC4" s="230"/>
      <c r="ISD4" s="230"/>
      <c r="ISE4" s="230"/>
      <c r="ISF4" s="230"/>
      <c r="ISG4" s="230"/>
      <c r="ISH4" s="230"/>
      <c r="ISI4" s="230"/>
      <c r="ISJ4" s="230"/>
      <c r="ISK4" s="230"/>
      <c r="ISL4" s="230"/>
      <c r="ISM4" s="230"/>
      <c r="ISN4" s="230"/>
      <c r="ISO4" s="230"/>
      <c r="ISP4" s="230"/>
      <c r="ISQ4" s="230"/>
      <c r="ISR4" s="230"/>
      <c r="ISS4" s="230"/>
      <c r="IST4" s="230"/>
      <c r="ISU4" s="230"/>
      <c r="ISV4" s="230"/>
      <c r="ISW4" s="230"/>
      <c r="ISX4" s="230"/>
      <c r="ISY4" s="230"/>
      <c r="ISZ4" s="230"/>
      <c r="ITA4" s="230"/>
      <c r="ITB4" s="230"/>
      <c r="ITC4" s="230"/>
      <c r="ITD4" s="230"/>
      <c r="ITE4" s="230"/>
      <c r="ITF4" s="230"/>
      <c r="ITG4" s="230"/>
      <c r="ITH4" s="230"/>
      <c r="ITI4" s="230"/>
      <c r="ITJ4" s="230"/>
      <c r="ITK4" s="230"/>
      <c r="ITL4" s="230"/>
      <c r="ITM4" s="230"/>
      <c r="ITN4" s="230"/>
      <c r="ITO4" s="230"/>
      <c r="ITP4" s="230"/>
      <c r="ITQ4" s="230"/>
      <c r="ITR4" s="230"/>
      <c r="ITS4" s="230"/>
      <c r="ITT4" s="230"/>
      <c r="ITU4" s="230"/>
      <c r="ITV4" s="230"/>
      <c r="ITW4" s="230"/>
      <c r="ITX4" s="230"/>
      <c r="ITY4" s="230"/>
      <c r="ITZ4" s="230"/>
      <c r="IUA4" s="230"/>
      <c r="IUB4" s="230"/>
      <c r="IUC4" s="230"/>
      <c r="IUD4" s="230"/>
      <c r="IUE4" s="230"/>
      <c r="IUF4" s="230"/>
      <c r="IUG4" s="230"/>
      <c r="IUH4" s="230"/>
      <c r="IUI4" s="230"/>
      <c r="IUJ4" s="230"/>
      <c r="IUK4" s="230"/>
      <c r="IUL4" s="230"/>
      <c r="IUM4" s="230"/>
      <c r="IUN4" s="230"/>
      <c r="IUO4" s="230"/>
      <c r="IUP4" s="230"/>
      <c r="IUQ4" s="230"/>
      <c r="IUR4" s="230"/>
      <c r="IUS4" s="230"/>
      <c r="IUT4" s="230"/>
      <c r="IUU4" s="230"/>
      <c r="IUV4" s="230"/>
      <c r="IUW4" s="230"/>
      <c r="IUX4" s="230"/>
      <c r="IUY4" s="230"/>
      <c r="IUZ4" s="230"/>
      <c r="IVA4" s="230"/>
      <c r="IVB4" s="230"/>
      <c r="IVC4" s="230"/>
      <c r="IVD4" s="230"/>
      <c r="IVE4" s="230"/>
      <c r="IVF4" s="230"/>
      <c r="IVG4" s="230"/>
      <c r="IVH4" s="230"/>
      <c r="IVI4" s="230"/>
      <c r="IVJ4" s="230"/>
      <c r="IVK4" s="230"/>
      <c r="IVL4" s="230"/>
      <c r="IVM4" s="230"/>
      <c r="IVN4" s="230"/>
      <c r="IVO4" s="230"/>
      <c r="IVP4" s="230"/>
      <c r="IVQ4" s="230"/>
      <c r="IVR4" s="230"/>
      <c r="IVS4" s="230"/>
      <c r="IVT4" s="230"/>
      <c r="IVU4" s="230"/>
      <c r="IVV4" s="230"/>
      <c r="IVW4" s="230"/>
      <c r="IVX4" s="230"/>
      <c r="IVY4" s="230"/>
      <c r="IVZ4" s="230"/>
      <c r="IWA4" s="230"/>
      <c r="IWB4" s="230"/>
      <c r="IWC4" s="230"/>
      <c r="IWD4" s="230"/>
      <c r="IWE4" s="230"/>
      <c r="IWF4" s="230"/>
      <c r="IWG4" s="230"/>
      <c r="IWH4" s="230"/>
      <c r="IWI4" s="230"/>
      <c r="IWJ4" s="230"/>
      <c r="IWK4" s="230"/>
      <c r="IWL4" s="230"/>
      <c r="IWM4" s="230"/>
      <c r="IWN4" s="230"/>
      <c r="IWO4" s="230"/>
      <c r="IWP4" s="230"/>
      <c r="IWQ4" s="230"/>
      <c r="IWR4" s="230"/>
      <c r="IWS4" s="230"/>
      <c r="IWT4" s="230"/>
      <c r="IWU4" s="230"/>
      <c r="IWV4" s="230"/>
      <c r="IWW4" s="230"/>
      <c r="IWX4" s="230"/>
      <c r="IWY4" s="230"/>
      <c r="IWZ4" s="230"/>
      <c r="IXA4" s="230"/>
      <c r="IXB4" s="230"/>
      <c r="IXC4" s="230"/>
      <c r="IXD4" s="230"/>
      <c r="IXE4" s="230"/>
      <c r="IXF4" s="230"/>
      <c r="IXG4" s="230"/>
      <c r="IXH4" s="230"/>
      <c r="IXI4" s="230"/>
      <c r="IXJ4" s="230"/>
      <c r="IXK4" s="230"/>
      <c r="IXL4" s="230"/>
      <c r="IXM4" s="230"/>
      <c r="IXN4" s="230"/>
      <c r="IXO4" s="230"/>
      <c r="IXP4" s="230"/>
      <c r="IXQ4" s="230"/>
      <c r="IXR4" s="230"/>
      <c r="IXS4" s="230"/>
      <c r="IXT4" s="230"/>
      <c r="IXU4" s="230"/>
      <c r="IXV4" s="230"/>
      <c r="IXW4" s="230"/>
      <c r="IXX4" s="230"/>
      <c r="IXY4" s="230"/>
      <c r="IXZ4" s="230"/>
      <c r="IYA4" s="230"/>
      <c r="IYB4" s="230"/>
      <c r="IYC4" s="230"/>
      <c r="IYD4" s="230"/>
      <c r="IYE4" s="230"/>
      <c r="IYF4" s="230"/>
      <c r="IYG4" s="230"/>
      <c r="IYH4" s="230"/>
      <c r="IYI4" s="230"/>
      <c r="IYJ4" s="230"/>
      <c r="IYK4" s="230"/>
      <c r="IYL4" s="230"/>
      <c r="IYM4" s="230"/>
      <c r="IYN4" s="230"/>
      <c r="IYO4" s="230"/>
      <c r="IYP4" s="230"/>
      <c r="IYQ4" s="230"/>
      <c r="IYR4" s="230"/>
      <c r="IYS4" s="230"/>
      <c r="IYT4" s="230"/>
      <c r="IYU4" s="230"/>
      <c r="IYV4" s="230"/>
      <c r="IYW4" s="230"/>
      <c r="IYX4" s="230"/>
      <c r="IYY4" s="230"/>
      <c r="IYZ4" s="230"/>
      <c r="IZA4" s="230"/>
      <c r="IZB4" s="230"/>
      <c r="IZC4" s="230"/>
      <c r="IZD4" s="230"/>
      <c r="IZE4" s="230"/>
      <c r="IZF4" s="230"/>
      <c r="IZG4" s="230"/>
      <c r="IZH4" s="230"/>
      <c r="IZI4" s="230"/>
      <c r="IZJ4" s="230"/>
      <c r="IZK4" s="230"/>
      <c r="IZL4" s="230"/>
      <c r="IZM4" s="230"/>
      <c r="IZN4" s="230"/>
      <c r="IZO4" s="230"/>
      <c r="IZP4" s="230"/>
      <c r="IZQ4" s="230"/>
      <c r="IZR4" s="230"/>
      <c r="IZS4" s="230"/>
      <c r="IZT4" s="230"/>
      <c r="IZU4" s="230"/>
      <c r="IZV4" s="230"/>
      <c r="IZW4" s="230"/>
      <c r="IZX4" s="230"/>
      <c r="IZY4" s="230"/>
      <c r="IZZ4" s="230"/>
      <c r="JAA4" s="230"/>
      <c r="JAB4" s="230"/>
      <c r="JAC4" s="230"/>
      <c r="JAD4" s="230"/>
      <c r="JAE4" s="230"/>
      <c r="JAF4" s="230"/>
      <c r="JAG4" s="230"/>
      <c r="JAH4" s="230"/>
      <c r="JAI4" s="230"/>
      <c r="JAJ4" s="230"/>
      <c r="JAK4" s="230"/>
      <c r="JAL4" s="230"/>
      <c r="JAM4" s="230"/>
      <c r="JAN4" s="230"/>
      <c r="JAO4" s="230"/>
      <c r="JAP4" s="230"/>
      <c r="JAQ4" s="230"/>
      <c r="JAR4" s="230"/>
      <c r="JAS4" s="230"/>
      <c r="JAT4" s="230"/>
      <c r="JAU4" s="230"/>
      <c r="JAV4" s="230"/>
      <c r="JAW4" s="230"/>
      <c r="JAX4" s="230"/>
      <c r="JAY4" s="230"/>
      <c r="JAZ4" s="230"/>
      <c r="JBA4" s="230"/>
      <c r="JBB4" s="230"/>
      <c r="JBC4" s="230"/>
      <c r="JBD4" s="230"/>
      <c r="JBE4" s="230"/>
      <c r="JBF4" s="230"/>
      <c r="JBG4" s="230"/>
      <c r="JBH4" s="230"/>
      <c r="JBI4" s="230"/>
      <c r="JBJ4" s="230"/>
      <c r="JBK4" s="230"/>
      <c r="JBL4" s="230"/>
      <c r="JBM4" s="230"/>
      <c r="JBN4" s="230"/>
      <c r="JBO4" s="230"/>
      <c r="JBP4" s="230"/>
      <c r="JBQ4" s="230"/>
      <c r="JBR4" s="230"/>
      <c r="JBS4" s="230"/>
      <c r="JBT4" s="230"/>
      <c r="JBU4" s="230"/>
      <c r="JBV4" s="230"/>
      <c r="JBW4" s="230"/>
      <c r="JBX4" s="230"/>
      <c r="JBY4" s="230"/>
      <c r="JBZ4" s="230"/>
      <c r="JCA4" s="230"/>
      <c r="JCB4" s="230"/>
      <c r="JCC4" s="230"/>
      <c r="JCD4" s="230"/>
      <c r="JCE4" s="230"/>
      <c r="JCF4" s="230"/>
      <c r="JCG4" s="230"/>
      <c r="JCH4" s="230"/>
      <c r="JCI4" s="230"/>
      <c r="JCJ4" s="230"/>
      <c r="JCK4" s="230"/>
      <c r="JCL4" s="230"/>
      <c r="JCM4" s="230"/>
      <c r="JCN4" s="230"/>
      <c r="JCO4" s="230"/>
      <c r="JCP4" s="230"/>
      <c r="JCQ4" s="230"/>
      <c r="JCR4" s="230"/>
      <c r="JCS4" s="230"/>
      <c r="JCT4" s="230"/>
      <c r="JCU4" s="230"/>
      <c r="JCV4" s="230"/>
      <c r="JCW4" s="230"/>
      <c r="JCX4" s="230"/>
      <c r="JCY4" s="230"/>
      <c r="JCZ4" s="230"/>
      <c r="JDA4" s="230"/>
      <c r="JDB4" s="230"/>
      <c r="JDC4" s="230"/>
      <c r="JDD4" s="230"/>
      <c r="JDE4" s="230"/>
      <c r="JDF4" s="230"/>
      <c r="JDG4" s="230"/>
      <c r="JDH4" s="230"/>
      <c r="JDI4" s="230"/>
      <c r="JDJ4" s="230"/>
      <c r="JDK4" s="230"/>
      <c r="JDL4" s="230"/>
      <c r="JDM4" s="230"/>
      <c r="JDN4" s="230"/>
      <c r="JDO4" s="230"/>
      <c r="JDP4" s="230"/>
      <c r="JDQ4" s="230"/>
      <c r="JDR4" s="230"/>
      <c r="JDS4" s="230"/>
      <c r="JDT4" s="230"/>
      <c r="JDU4" s="230"/>
      <c r="JDV4" s="230"/>
      <c r="JDW4" s="230"/>
      <c r="JDX4" s="230"/>
      <c r="JDY4" s="230"/>
      <c r="JDZ4" s="230"/>
      <c r="JEA4" s="230"/>
      <c r="JEB4" s="230"/>
      <c r="JEC4" s="230"/>
      <c r="JED4" s="230"/>
      <c r="JEE4" s="230"/>
      <c r="JEF4" s="230"/>
      <c r="JEG4" s="230"/>
      <c r="JEH4" s="230"/>
      <c r="JEI4" s="230"/>
      <c r="JEJ4" s="230"/>
      <c r="JEK4" s="230"/>
      <c r="JEL4" s="230"/>
      <c r="JEM4" s="230"/>
      <c r="JEN4" s="230"/>
      <c r="JEO4" s="230"/>
      <c r="JEP4" s="230"/>
      <c r="JEQ4" s="230"/>
      <c r="JER4" s="230"/>
      <c r="JES4" s="230"/>
      <c r="JET4" s="230"/>
      <c r="JEU4" s="230"/>
      <c r="JEV4" s="230"/>
      <c r="JEW4" s="230"/>
      <c r="JEX4" s="230"/>
      <c r="JEY4" s="230"/>
      <c r="JEZ4" s="230"/>
      <c r="JFA4" s="230"/>
      <c r="JFB4" s="230"/>
      <c r="JFC4" s="230"/>
      <c r="JFD4" s="230"/>
      <c r="JFE4" s="230"/>
      <c r="JFF4" s="230"/>
      <c r="JFG4" s="230"/>
      <c r="JFH4" s="230"/>
      <c r="JFI4" s="230"/>
      <c r="JFJ4" s="230"/>
      <c r="JFK4" s="230"/>
      <c r="JFL4" s="230"/>
      <c r="JFM4" s="230"/>
      <c r="JFN4" s="230"/>
      <c r="JFO4" s="230"/>
      <c r="JFP4" s="230"/>
      <c r="JFQ4" s="230"/>
      <c r="JFR4" s="230"/>
      <c r="JFS4" s="230"/>
      <c r="JFT4" s="230"/>
      <c r="JFU4" s="230"/>
      <c r="JFV4" s="230"/>
      <c r="JFW4" s="230"/>
      <c r="JFX4" s="230"/>
      <c r="JFY4" s="230"/>
      <c r="JFZ4" s="230"/>
      <c r="JGA4" s="230"/>
      <c r="JGB4" s="230"/>
      <c r="JGC4" s="230"/>
      <c r="JGD4" s="230"/>
      <c r="JGE4" s="230"/>
      <c r="JGF4" s="230"/>
      <c r="JGG4" s="230"/>
      <c r="JGH4" s="230"/>
      <c r="JGI4" s="230"/>
      <c r="JGJ4" s="230"/>
      <c r="JGK4" s="230"/>
      <c r="JGL4" s="230"/>
      <c r="JGM4" s="230"/>
      <c r="JGN4" s="230"/>
      <c r="JGO4" s="230"/>
      <c r="JGP4" s="230"/>
      <c r="JGQ4" s="230"/>
      <c r="JGR4" s="230"/>
      <c r="JGS4" s="230"/>
      <c r="JGT4" s="230"/>
      <c r="JGU4" s="230"/>
      <c r="JGV4" s="230"/>
      <c r="JGW4" s="230"/>
      <c r="JGX4" s="230"/>
      <c r="JGY4" s="230"/>
      <c r="JGZ4" s="230"/>
      <c r="JHA4" s="230"/>
      <c r="JHB4" s="230"/>
      <c r="JHC4" s="230"/>
      <c r="JHD4" s="230"/>
      <c r="JHE4" s="230"/>
      <c r="JHF4" s="230"/>
      <c r="JHG4" s="230"/>
      <c r="JHH4" s="230"/>
      <c r="JHI4" s="230"/>
      <c r="JHJ4" s="230"/>
      <c r="JHK4" s="230"/>
      <c r="JHL4" s="230"/>
      <c r="JHM4" s="230"/>
      <c r="JHN4" s="230"/>
      <c r="JHO4" s="230"/>
      <c r="JHP4" s="230"/>
      <c r="JHQ4" s="230"/>
      <c r="JHR4" s="230"/>
      <c r="JHS4" s="230"/>
      <c r="JHT4" s="230"/>
      <c r="JHU4" s="230"/>
      <c r="JHV4" s="230"/>
      <c r="JHW4" s="230"/>
      <c r="JHX4" s="230"/>
      <c r="JHY4" s="230"/>
      <c r="JHZ4" s="230"/>
      <c r="JIA4" s="230"/>
      <c r="JIB4" s="230"/>
      <c r="JIC4" s="230"/>
      <c r="JID4" s="230"/>
      <c r="JIE4" s="230"/>
      <c r="JIF4" s="230"/>
      <c r="JIG4" s="230"/>
      <c r="JIH4" s="230"/>
      <c r="JII4" s="230"/>
      <c r="JIJ4" s="230"/>
      <c r="JIK4" s="230"/>
      <c r="JIL4" s="230"/>
      <c r="JIM4" s="230"/>
      <c r="JIN4" s="230"/>
      <c r="JIO4" s="230"/>
      <c r="JIP4" s="230"/>
      <c r="JIQ4" s="230"/>
      <c r="JIR4" s="230"/>
      <c r="JIS4" s="230"/>
      <c r="JIT4" s="230"/>
      <c r="JIU4" s="230"/>
      <c r="JIV4" s="230"/>
      <c r="JIW4" s="230"/>
      <c r="JIX4" s="230"/>
      <c r="JIY4" s="230"/>
      <c r="JIZ4" s="230"/>
      <c r="JJA4" s="230"/>
      <c r="JJB4" s="230"/>
      <c r="JJC4" s="230"/>
      <c r="JJD4" s="230"/>
      <c r="JJE4" s="230"/>
      <c r="JJF4" s="230"/>
      <c r="JJG4" s="230"/>
      <c r="JJH4" s="230"/>
      <c r="JJI4" s="230"/>
      <c r="JJJ4" s="230"/>
      <c r="JJK4" s="230"/>
      <c r="JJL4" s="230"/>
      <c r="JJM4" s="230"/>
      <c r="JJN4" s="230"/>
      <c r="JJO4" s="230"/>
      <c r="JJP4" s="230"/>
      <c r="JJQ4" s="230"/>
      <c r="JJR4" s="230"/>
      <c r="JJS4" s="230"/>
      <c r="JJT4" s="230"/>
      <c r="JJU4" s="230"/>
      <c r="JJV4" s="230"/>
      <c r="JJW4" s="230"/>
      <c r="JJX4" s="230"/>
      <c r="JJY4" s="230"/>
      <c r="JJZ4" s="230"/>
      <c r="JKA4" s="230"/>
      <c r="JKB4" s="230"/>
      <c r="JKC4" s="230"/>
      <c r="JKD4" s="230"/>
      <c r="JKE4" s="230"/>
      <c r="JKF4" s="230"/>
      <c r="JKG4" s="230"/>
      <c r="JKH4" s="230"/>
      <c r="JKI4" s="230"/>
      <c r="JKJ4" s="230"/>
      <c r="JKK4" s="230"/>
      <c r="JKL4" s="230"/>
      <c r="JKM4" s="230"/>
      <c r="JKN4" s="230"/>
      <c r="JKO4" s="230"/>
      <c r="JKP4" s="230"/>
      <c r="JKQ4" s="230"/>
      <c r="JKR4" s="230"/>
      <c r="JKS4" s="230"/>
      <c r="JKT4" s="230"/>
      <c r="JKU4" s="230"/>
      <c r="JKV4" s="230"/>
      <c r="JKW4" s="230"/>
      <c r="JKX4" s="230"/>
      <c r="JKY4" s="230"/>
      <c r="JKZ4" s="230"/>
      <c r="JLA4" s="230"/>
      <c r="JLB4" s="230"/>
      <c r="JLC4" s="230"/>
      <c r="JLD4" s="230"/>
      <c r="JLE4" s="230"/>
      <c r="JLF4" s="230"/>
      <c r="JLG4" s="230"/>
      <c r="JLH4" s="230"/>
      <c r="JLI4" s="230"/>
      <c r="JLJ4" s="230"/>
      <c r="JLK4" s="230"/>
      <c r="JLL4" s="230"/>
      <c r="JLM4" s="230"/>
      <c r="JLN4" s="230"/>
      <c r="JLO4" s="230"/>
      <c r="JLP4" s="230"/>
      <c r="JLQ4" s="230"/>
      <c r="JLR4" s="230"/>
      <c r="JLS4" s="230"/>
      <c r="JLT4" s="230"/>
      <c r="JLU4" s="230"/>
      <c r="JLV4" s="230"/>
      <c r="JLW4" s="230"/>
      <c r="JLX4" s="230"/>
      <c r="JLY4" s="230"/>
      <c r="JLZ4" s="230"/>
      <c r="JMA4" s="230"/>
      <c r="JMB4" s="230"/>
      <c r="JMC4" s="230"/>
      <c r="JMD4" s="230"/>
      <c r="JME4" s="230"/>
      <c r="JMF4" s="230"/>
      <c r="JMG4" s="230"/>
      <c r="JMH4" s="230"/>
      <c r="JMI4" s="230"/>
      <c r="JMJ4" s="230"/>
      <c r="JMK4" s="230"/>
      <c r="JML4" s="230"/>
      <c r="JMM4" s="230"/>
      <c r="JMN4" s="230"/>
      <c r="JMO4" s="230"/>
      <c r="JMP4" s="230"/>
      <c r="JMQ4" s="230"/>
      <c r="JMR4" s="230"/>
      <c r="JMS4" s="230"/>
      <c r="JMT4" s="230"/>
      <c r="JMU4" s="230"/>
      <c r="JMV4" s="230"/>
      <c r="JMW4" s="230"/>
      <c r="JMX4" s="230"/>
      <c r="JMY4" s="230"/>
      <c r="JMZ4" s="230"/>
      <c r="JNA4" s="230"/>
      <c r="JNB4" s="230"/>
      <c r="JNC4" s="230"/>
      <c r="JND4" s="230"/>
      <c r="JNE4" s="230"/>
      <c r="JNF4" s="230"/>
      <c r="JNG4" s="230"/>
      <c r="JNH4" s="230"/>
      <c r="JNI4" s="230"/>
      <c r="JNJ4" s="230"/>
      <c r="JNK4" s="230"/>
      <c r="JNL4" s="230"/>
      <c r="JNM4" s="230"/>
      <c r="JNN4" s="230"/>
      <c r="JNO4" s="230"/>
      <c r="JNP4" s="230"/>
      <c r="JNQ4" s="230"/>
      <c r="JNR4" s="230"/>
      <c r="JNS4" s="230"/>
      <c r="JNT4" s="230"/>
      <c r="JNU4" s="230"/>
      <c r="JNV4" s="230"/>
      <c r="JNW4" s="230"/>
      <c r="JNX4" s="230"/>
      <c r="JNY4" s="230"/>
      <c r="JNZ4" s="230"/>
      <c r="JOA4" s="230"/>
      <c r="JOB4" s="230"/>
      <c r="JOC4" s="230"/>
      <c r="JOD4" s="230"/>
      <c r="JOE4" s="230"/>
      <c r="JOF4" s="230"/>
      <c r="JOG4" s="230"/>
      <c r="JOH4" s="230"/>
      <c r="JOI4" s="230"/>
      <c r="JOJ4" s="230"/>
      <c r="JOK4" s="230"/>
      <c r="JOL4" s="230"/>
      <c r="JOM4" s="230"/>
      <c r="JON4" s="230"/>
      <c r="JOO4" s="230"/>
      <c r="JOP4" s="230"/>
      <c r="JOQ4" s="230"/>
      <c r="JOR4" s="230"/>
      <c r="JOS4" s="230"/>
      <c r="JOT4" s="230"/>
      <c r="JOU4" s="230"/>
      <c r="JOV4" s="230"/>
      <c r="JOW4" s="230"/>
      <c r="JOX4" s="230"/>
      <c r="JOY4" s="230"/>
      <c r="JOZ4" s="230"/>
      <c r="JPA4" s="230"/>
      <c r="JPB4" s="230"/>
      <c r="JPC4" s="230"/>
      <c r="JPD4" s="230"/>
      <c r="JPE4" s="230"/>
      <c r="JPF4" s="230"/>
      <c r="JPG4" s="230"/>
      <c r="JPH4" s="230"/>
      <c r="JPI4" s="230"/>
      <c r="JPJ4" s="230"/>
      <c r="JPK4" s="230"/>
      <c r="JPL4" s="230"/>
      <c r="JPM4" s="230"/>
      <c r="JPN4" s="230"/>
      <c r="JPO4" s="230"/>
      <c r="JPP4" s="230"/>
      <c r="JPQ4" s="230"/>
      <c r="JPR4" s="230"/>
      <c r="JPS4" s="230"/>
      <c r="JPT4" s="230"/>
      <c r="JPU4" s="230"/>
      <c r="JPV4" s="230"/>
      <c r="JPW4" s="230"/>
      <c r="JPX4" s="230"/>
      <c r="JPY4" s="230"/>
      <c r="JPZ4" s="230"/>
      <c r="JQA4" s="230"/>
      <c r="JQB4" s="230"/>
      <c r="JQC4" s="230"/>
      <c r="JQD4" s="230"/>
      <c r="JQE4" s="230"/>
      <c r="JQF4" s="230"/>
      <c r="JQG4" s="230"/>
      <c r="JQH4" s="230"/>
      <c r="JQI4" s="230"/>
      <c r="JQJ4" s="230"/>
      <c r="JQK4" s="230"/>
      <c r="JQL4" s="230"/>
      <c r="JQM4" s="230"/>
      <c r="JQN4" s="230"/>
      <c r="JQO4" s="230"/>
      <c r="JQP4" s="230"/>
      <c r="JQQ4" s="230"/>
      <c r="JQR4" s="230"/>
      <c r="JQS4" s="230"/>
      <c r="JQT4" s="230"/>
      <c r="JQU4" s="230"/>
      <c r="JQV4" s="230"/>
      <c r="JQW4" s="230"/>
      <c r="JQX4" s="230"/>
      <c r="JQY4" s="230"/>
      <c r="JQZ4" s="230"/>
      <c r="JRA4" s="230"/>
      <c r="JRB4" s="230"/>
      <c r="JRC4" s="230"/>
      <c r="JRD4" s="230"/>
      <c r="JRE4" s="230"/>
      <c r="JRF4" s="230"/>
      <c r="JRG4" s="230"/>
      <c r="JRH4" s="230"/>
      <c r="JRI4" s="230"/>
      <c r="JRJ4" s="230"/>
      <c r="JRK4" s="230"/>
      <c r="JRL4" s="230"/>
      <c r="JRM4" s="230"/>
      <c r="JRN4" s="230"/>
      <c r="JRO4" s="230"/>
      <c r="JRP4" s="230"/>
      <c r="JRQ4" s="230"/>
      <c r="JRR4" s="230"/>
      <c r="JRS4" s="230"/>
      <c r="JRT4" s="230"/>
      <c r="JRU4" s="230"/>
      <c r="JRV4" s="230"/>
      <c r="JRW4" s="230"/>
      <c r="JRX4" s="230"/>
      <c r="JRY4" s="230"/>
      <c r="JRZ4" s="230"/>
      <c r="JSA4" s="230"/>
      <c r="JSB4" s="230"/>
      <c r="JSC4" s="230"/>
      <c r="JSD4" s="230"/>
      <c r="JSE4" s="230"/>
      <c r="JSF4" s="230"/>
      <c r="JSG4" s="230"/>
      <c r="JSH4" s="230"/>
      <c r="JSI4" s="230"/>
      <c r="JSJ4" s="230"/>
      <c r="JSK4" s="230"/>
      <c r="JSL4" s="230"/>
      <c r="JSM4" s="230"/>
      <c r="JSN4" s="230"/>
      <c r="JSO4" s="230"/>
      <c r="JSP4" s="230"/>
      <c r="JSQ4" s="230"/>
      <c r="JSR4" s="230"/>
      <c r="JSS4" s="230"/>
      <c r="JST4" s="230"/>
      <c r="JSU4" s="230"/>
      <c r="JSV4" s="230"/>
      <c r="JSW4" s="230"/>
      <c r="JSX4" s="230"/>
      <c r="JSY4" s="230"/>
      <c r="JSZ4" s="230"/>
      <c r="JTA4" s="230"/>
      <c r="JTB4" s="230"/>
      <c r="JTC4" s="230"/>
      <c r="JTD4" s="230"/>
      <c r="JTE4" s="230"/>
      <c r="JTF4" s="230"/>
      <c r="JTG4" s="230"/>
      <c r="JTH4" s="230"/>
      <c r="JTI4" s="230"/>
      <c r="JTJ4" s="230"/>
      <c r="JTK4" s="230"/>
      <c r="JTL4" s="230"/>
      <c r="JTM4" s="230"/>
      <c r="JTN4" s="230"/>
      <c r="JTO4" s="230"/>
      <c r="JTP4" s="230"/>
      <c r="JTQ4" s="230"/>
      <c r="JTR4" s="230"/>
      <c r="JTS4" s="230"/>
      <c r="JTT4" s="230"/>
      <c r="JTU4" s="230"/>
      <c r="JTV4" s="230"/>
      <c r="JTW4" s="230"/>
      <c r="JTX4" s="230"/>
      <c r="JTY4" s="230"/>
      <c r="JTZ4" s="230"/>
      <c r="JUA4" s="230"/>
      <c r="JUB4" s="230"/>
      <c r="JUC4" s="230"/>
      <c r="JUD4" s="230"/>
      <c r="JUE4" s="230"/>
      <c r="JUF4" s="230"/>
      <c r="JUG4" s="230"/>
      <c r="JUH4" s="230"/>
      <c r="JUI4" s="230"/>
      <c r="JUJ4" s="230"/>
      <c r="JUK4" s="230"/>
      <c r="JUL4" s="230"/>
      <c r="JUM4" s="230"/>
      <c r="JUN4" s="230"/>
      <c r="JUO4" s="230"/>
      <c r="JUP4" s="230"/>
      <c r="JUQ4" s="230"/>
      <c r="JUR4" s="230"/>
      <c r="JUS4" s="230"/>
      <c r="JUT4" s="230"/>
      <c r="JUU4" s="230"/>
      <c r="JUV4" s="230"/>
      <c r="JUW4" s="230"/>
      <c r="JUX4" s="230"/>
      <c r="JUY4" s="230"/>
      <c r="JUZ4" s="230"/>
      <c r="JVA4" s="230"/>
      <c r="JVB4" s="230"/>
      <c r="JVC4" s="230"/>
      <c r="JVD4" s="230"/>
      <c r="JVE4" s="230"/>
      <c r="JVF4" s="230"/>
      <c r="JVG4" s="230"/>
      <c r="JVH4" s="230"/>
      <c r="JVI4" s="230"/>
      <c r="JVJ4" s="230"/>
      <c r="JVK4" s="230"/>
      <c r="JVL4" s="230"/>
      <c r="JVM4" s="230"/>
      <c r="JVN4" s="230"/>
      <c r="JVO4" s="230"/>
      <c r="JVP4" s="230"/>
      <c r="JVQ4" s="230"/>
      <c r="JVR4" s="230"/>
      <c r="JVS4" s="230"/>
      <c r="JVT4" s="230"/>
      <c r="JVU4" s="230"/>
      <c r="JVV4" s="230"/>
      <c r="JVW4" s="230"/>
      <c r="JVX4" s="230"/>
      <c r="JVY4" s="230"/>
      <c r="JVZ4" s="230"/>
      <c r="JWA4" s="230"/>
      <c r="JWB4" s="230"/>
      <c r="JWC4" s="230"/>
      <c r="JWD4" s="230"/>
      <c r="JWE4" s="230"/>
      <c r="JWF4" s="230"/>
      <c r="JWG4" s="230"/>
      <c r="JWH4" s="230"/>
      <c r="JWI4" s="230"/>
      <c r="JWJ4" s="230"/>
      <c r="JWK4" s="230"/>
      <c r="JWL4" s="230"/>
      <c r="JWM4" s="230"/>
      <c r="JWN4" s="230"/>
      <c r="JWO4" s="230"/>
      <c r="JWP4" s="230"/>
      <c r="JWQ4" s="230"/>
      <c r="JWR4" s="230"/>
      <c r="JWS4" s="230"/>
      <c r="JWT4" s="230"/>
      <c r="JWU4" s="230"/>
      <c r="JWV4" s="230"/>
      <c r="JWW4" s="230"/>
      <c r="JWX4" s="230"/>
      <c r="JWY4" s="230"/>
      <c r="JWZ4" s="230"/>
      <c r="JXA4" s="230"/>
      <c r="JXB4" s="230"/>
      <c r="JXC4" s="230"/>
      <c r="JXD4" s="230"/>
      <c r="JXE4" s="230"/>
      <c r="JXF4" s="230"/>
      <c r="JXG4" s="230"/>
      <c r="JXH4" s="230"/>
      <c r="JXI4" s="230"/>
      <c r="JXJ4" s="230"/>
      <c r="JXK4" s="230"/>
      <c r="JXL4" s="230"/>
      <c r="JXM4" s="230"/>
      <c r="JXN4" s="230"/>
      <c r="JXO4" s="230"/>
      <c r="JXP4" s="230"/>
      <c r="JXQ4" s="230"/>
      <c r="JXR4" s="230"/>
      <c r="JXS4" s="230"/>
      <c r="JXT4" s="230"/>
      <c r="JXU4" s="230"/>
      <c r="JXV4" s="230"/>
      <c r="JXW4" s="230"/>
      <c r="JXX4" s="230"/>
      <c r="JXY4" s="230"/>
      <c r="JXZ4" s="230"/>
      <c r="JYA4" s="230"/>
      <c r="JYB4" s="230"/>
      <c r="JYC4" s="230"/>
      <c r="JYD4" s="230"/>
      <c r="JYE4" s="230"/>
      <c r="JYF4" s="230"/>
      <c r="JYG4" s="230"/>
      <c r="JYH4" s="230"/>
      <c r="JYI4" s="230"/>
      <c r="JYJ4" s="230"/>
      <c r="JYK4" s="230"/>
      <c r="JYL4" s="230"/>
      <c r="JYM4" s="230"/>
      <c r="JYN4" s="230"/>
      <c r="JYO4" s="230"/>
      <c r="JYP4" s="230"/>
      <c r="JYQ4" s="230"/>
      <c r="JYR4" s="230"/>
      <c r="JYS4" s="230"/>
      <c r="JYT4" s="230"/>
      <c r="JYU4" s="230"/>
      <c r="JYV4" s="230"/>
      <c r="JYW4" s="230"/>
      <c r="JYX4" s="230"/>
      <c r="JYY4" s="230"/>
      <c r="JYZ4" s="230"/>
      <c r="JZA4" s="230"/>
      <c r="JZB4" s="230"/>
      <c r="JZC4" s="230"/>
      <c r="JZD4" s="230"/>
      <c r="JZE4" s="230"/>
      <c r="JZF4" s="230"/>
      <c r="JZG4" s="230"/>
      <c r="JZH4" s="230"/>
      <c r="JZI4" s="230"/>
      <c r="JZJ4" s="230"/>
      <c r="JZK4" s="230"/>
      <c r="JZL4" s="230"/>
      <c r="JZM4" s="230"/>
      <c r="JZN4" s="230"/>
      <c r="JZO4" s="230"/>
      <c r="JZP4" s="230"/>
      <c r="JZQ4" s="230"/>
      <c r="JZR4" s="230"/>
      <c r="JZS4" s="230"/>
      <c r="JZT4" s="230"/>
      <c r="JZU4" s="230"/>
      <c r="JZV4" s="230"/>
      <c r="JZW4" s="230"/>
      <c r="JZX4" s="230"/>
      <c r="JZY4" s="230"/>
      <c r="JZZ4" s="230"/>
      <c r="KAA4" s="230"/>
      <c r="KAB4" s="230"/>
      <c r="KAC4" s="230"/>
      <c r="KAD4" s="230"/>
      <c r="KAE4" s="230"/>
      <c r="KAF4" s="230"/>
      <c r="KAG4" s="230"/>
      <c r="KAH4" s="230"/>
      <c r="KAI4" s="230"/>
      <c r="KAJ4" s="230"/>
      <c r="KAK4" s="230"/>
      <c r="KAL4" s="230"/>
      <c r="KAM4" s="230"/>
      <c r="KAN4" s="230"/>
      <c r="KAO4" s="230"/>
      <c r="KAP4" s="230"/>
      <c r="KAQ4" s="230"/>
      <c r="KAR4" s="230"/>
      <c r="KAS4" s="230"/>
      <c r="KAT4" s="230"/>
      <c r="KAU4" s="230"/>
      <c r="KAV4" s="230"/>
      <c r="KAW4" s="230"/>
      <c r="KAX4" s="230"/>
      <c r="KAY4" s="230"/>
      <c r="KAZ4" s="230"/>
      <c r="KBA4" s="230"/>
      <c r="KBB4" s="230"/>
      <c r="KBC4" s="230"/>
      <c r="KBD4" s="230"/>
      <c r="KBE4" s="230"/>
      <c r="KBF4" s="230"/>
      <c r="KBG4" s="230"/>
      <c r="KBH4" s="230"/>
      <c r="KBI4" s="230"/>
      <c r="KBJ4" s="230"/>
      <c r="KBK4" s="230"/>
      <c r="KBL4" s="230"/>
      <c r="KBM4" s="230"/>
      <c r="KBN4" s="230"/>
      <c r="KBO4" s="230"/>
      <c r="KBP4" s="230"/>
      <c r="KBQ4" s="230"/>
      <c r="KBR4" s="230"/>
      <c r="KBS4" s="230"/>
      <c r="KBT4" s="230"/>
      <c r="KBU4" s="230"/>
      <c r="KBV4" s="230"/>
      <c r="KBW4" s="230"/>
      <c r="KBX4" s="230"/>
      <c r="KBY4" s="230"/>
      <c r="KBZ4" s="230"/>
      <c r="KCA4" s="230"/>
      <c r="KCB4" s="230"/>
      <c r="KCC4" s="230"/>
      <c r="KCD4" s="230"/>
      <c r="KCE4" s="230"/>
      <c r="KCF4" s="230"/>
      <c r="KCG4" s="230"/>
      <c r="KCH4" s="230"/>
      <c r="KCI4" s="230"/>
      <c r="KCJ4" s="230"/>
      <c r="KCK4" s="230"/>
      <c r="KCL4" s="230"/>
      <c r="KCM4" s="230"/>
      <c r="KCN4" s="230"/>
      <c r="KCO4" s="230"/>
      <c r="KCP4" s="230"/>
      <c r="KCQ4" s="230"/>
      <c r="KCR4" s="230"/>
      <c r="KCS4" s="230"/>
      <c r="KCT4" s="230"/>
      <c r="KCU4" s="230"/>
      <c r="KCV4" s="230"/>
      <c r="KCW4" s="230"/>
      <c r="KCX4" s="230"/>
      <c r="KCY4" s="230"/>
      <c r="KCZ4" s="230"/>
      <c r="KDA4" s="230"/>
      <c r="KDB4" s="230"/>
      <c r="KDC4" s="230"/>
      <c r="KDD4" s="230"/>
      <c r="KDE4" s="230"/>
      <c r="KDF4" s="230"/>
      <c r="KDG4" s="230"/>
      <c r="KDH4" s="230"/>
      <c r="KDI4" s="230"/>
      <c r="KDJ4" s="230"/>
      <c r="KDK4" s="230"/>
      <c r="KDL4" s="230"/>
      <c r="KDM4" s="230"/>
      <c r="KDN4" s="230"/>
      <c r="KDO4" s="230"/>
      <c r="KDP4" s="230"/>
      <c r="KDQ4" s="230"/>
      <c r="KDR4" s="230"/>
      <c r="KDS4" s="230"/>
      <c r="KDT4" s="230"/>
      <c r="KDU4" s="230"/>
      <c r="KDV4" s="230"/>
      <c r="KDW4" s="230"/>
      <c r="KDX4" s="230"/>
      <c r="KDY4" s="230"/>
      <c r="KDZ4" s="230"/>
      <c r="KEA4" s="230"/>
      <c r="KEB4" s="230"/>
      <c r="KEC4" s="230"/>
      <c r="KED4" s="230"/>
      <c r="KEE4" s="230"/>
      <c r="KEF4" s="230"/>
      <c r="KEG4" s="230"/>
      <c r="KEH4" s="230"/>
      <c r="KEI4" s="230"/>
      <c r="KEJ4" s="230"/>
      <c r="KEK4" s="230"/>
      <c r="KEL4" s="230"/>
      <c r="KEM4" s="230"/>
      <c r="KEN4" s="230"/>
      <c r="KEO4" s="230"/>
      <c r="KEP4" s="230"/>
      <c r="KEQ4" s="230"/>
      <c r="KER4" s="230"/>
      <c r="KES4" s="230"/>
      <c r="KET4" s="230"/>
      <c r="KEU4" s="230"/>
      <c r="KEV4" s="230"/>
      <c r="KEW4" s="230"/>
      <c r="KEX4" s="230"/>
      <c r="KEY4" s="230"/>
      <c r="KEZ4" s="230"/>
      <c r="KFA4" s="230"/>
      <c r="KFB4" s="230"/>
      <c r="KFC4" s="230"/>
      <c r="KFD4" s="230"/>
      <c r="KFE4" s="230"/>
      <c r="KFF4" s="230"/>
      <c r="KFG4" s="230"/>
      <c r="KFH4" s="230"/>
      <c r="KFI4" s="230"/>
      <c r="KFJ4" s="230"/>
      <c r="KFK4" s="230"/>
      <c r="KFL4" s="230"/>
      <c r="KFM4" s="230"/>
      <c r="KFN4" s="230"/>
      <c r="KFO4" s="230"/>
      <c r="KFP4" s="230"/>
      <c r="KFQ4" s="230"/>
      <c r="KFR4" s="230"/>
      <c r="KFS4" s="230"/>
      <c r="KFT4" s="230"/>
      <c r="KFU4" s="230"/>
      <c r="KFV4" s="230"/>
      <c r="KFW4" s="230"/>
      <c r="KFX4" s="230"/>
      <c r="KFY4" s="230"/>
      <c r="KFZ4" s="230"/>
      <c r="KGA4" s="230"/>
      <c r="KGB4" s="230"/>
      <c r="KGC4" s="230"/>
      <c r="KGD4" s="230"/>
      <c r="KGE4" s="230"/>
      <c r="KGF4" s="230"/>
      <c r="KGG4" s="230"/>
      <c r="KGH4" s="230"/>
      <c r="KGI4" s="230"/>
      <c r="KGJ4" s="230"/>
      <c r="KGK4" s="230"/>
      <c r="KGL4" s="230"/>
      <c r="KGM4" s="230"/>
      <c r="KGN4" s="230"/>
      <c r="KGO4" s="230"/>
      <c r="KGP4" s="230"/>
      <c r="KGQ4" s="230"/>
      <c r="KGR4" s="230"/>
      <c r="KGS4" s="230"/>
      <c r="KGT4" s="230"/>
      <c r="KGU4" s="230"/>
      <c r="KGV4" s="230"/>
      <c r="KGW4" s="230"/>
      <c r="KGX4" s="230"/>
      <c r="KGY4" s="230"/>
      <c r="KGZ4" s="230"/>
      <c r="KHA4" s="230"/>
      <c r="KHB4" s="230"/>
      <c r="KHC4" s="230"/>
      <c r="KHD4" s="230"/>
      <c r="KHE4" s="230"/>
      <c r="KHF4" s="230"/>
      <c r="KHG4" s="230"/>
      <c r="KHH4" s="230"/>
      <c r="KHI4" s="230"/>
      <c r="KHJ4" s="230"/>
      <c r="KHK4" s="230"/>
      <c r="KHL4" s="230"/>
      <c r="KHM4" s="230"/>
      <c r="KHN4" s="230"/>
      <c r="KHO4" s="230"/>
      <c r="KHP4" s="230"/>
      <c r="KHQ4" s="230"/>
      <c r="KHR4" s="230"/>
      <c r="KHS4" s="230"/>
      <c r="KHT4" s="230"/>
      <c r="KHU4" s="230"/>
      <c r="KHV4" s="230"/>
      <c r="KHW4" s="230"/>
      <c r="KHX4" s="230"/>
      <c r="KHY4" s="230"/>
      <c r="KHZ4" s="230"/>
      <c r="KIA4" s="230"/>
      <c r="KIB4" s="230"/>
      <c r="KIC4" s="230"/>
      <c r="KID4" s="230"/>
      <c r="KIE4" s="230"/>
      <c r="KIF4" s="230"/>
      <c r="KIG4" s="230"/>
      <c r="KIH4" s="230"/>
      <c r="KII4" s="230"/>
      <c r="KIJ4" s="230"/>
      <c r="KIK4" s="230"/>
      <c r="KIL4" s="230"/>
      <c r="KIM4" s="230"/>
      <c r="KIN4" s="230"/>
      <c r="KIO4" s="230"/>
      <c r="KIP4" s="230"/>
      <c r="KIQ4" s="230"/>
      <c r="KIR4" s="230"/>
      <c r="KIS4" s="230"/>
      <c r="KIT4" s="230"/>
      <c r="KIU4" s="230"/>
      <c r="KIV4" s="230"/>
      <c r="KIW4" s="230"/>
      <c r="KIX4" s="230"/>
      <c r="KIY4" s="230"/>
      <c r="KIZ4" s="230"/>
      <c r="KJA4" s="230"/>
      <c r="KJB4" s="230"/>
      <c r="KJC4" s="230"/>
      <c r="KJD4" s="230"/>
      <c r="KJE4" s="230"/>
      <c r="KJF4" s="230"/>
      <c r="KJG4" s="230"/>
      <c r="KJH4" s="230"/>
      <c r="KJI4" s="230"/>
      <c r="KJJ4" s="230"/>
      <c r="KJK4" s="230"/>
      <c r="KJL4" s="230"/>
      <c r="KJM4" s="230"/>
      <c r="KJN4" s="230"/>
      <c r="KJO4" s="230"/>
      <c r="KJP4" s="230"/>
      <c r="KJQ4" s="230"/>
      <c r="KJR4" s="230"/>
      <c r="KJS4" s="230"/>
      <c r="KJT4" s="230"/>
      <c r="KJU4" s="230"/>
      <c r="KJV4" s="230"/>
      <c r="KJW4" s="230"/>
      <c r="KJX4" s="230"/>
      <c r="KJY4" s="230"/>
      <c r="KJZ4" s="230"/>
      <c r="KKA4" s="230"/>
      <c r="KKB4" s="230"/>
      <c r="KKC4" s="230"/>
      <c r="KKD4" s="230"/>
      <c r="KKE4" s="230"/>
      <c r="KKF4" s="230"/>
      <c r="KKG4" s="230"/>
      <c r="KKH4" s="230"/>
      <c r="KKI4" s="230"/>
      <c r="KKJ4" s="230"/>
      <c r="KKK4" s="230"/>
      <c r="KKL4" s="230"/>
      <c r="KKM4" s="230"/>
      <c r="KKN4" s="230"/>
      <c r="KKO4" s="230"/>
      <c r="KKP4" s="230"/>
      <c r="KKQ4" s="230"/>
      <c r="KKR4" s="230"/>
      <c r="KKS4" s="230"/>
      <c r="KKT4" s="230"/>
      <c r="KKU4" s="230"/>
      <c r="KKV4" s="230"/>
      <c r="KKW4" s="230"/>
      <c r="KKX4" s="230"/>
      <c r="KKY4" s="230"/>
      <c r="KKZ4" s="230"/>
      <c r="KLA4" s="230"/>
      <c r="KLB4" s="230"/>
      <c r="KLC4" s="230"/>
      <c r="KLD4" s="230"/>
      <c r="KLE4" s="230"/>
      <c r="KLF4" s="230"/>
      <c r="KLG4" s="230"/>
      <c r="KLH4" s="230"/>
      <c r="KLI4" s="230"/>
      <c r="KLJ4" s="230"/>
      <c r="KLK4" s="230"/>
      <c r="KLL4" s="230"/>
      <c r="KLM4" s="230"/>
      <c r="KLN4" s="230"/>
      <c r="KLO4" s="230"/>
      <c r="KLP4" s="230"/>
      <c r="KLQ4" s="230"/>
      <c r="KLR4" s="230"/>
      <c r="KLS4" s="230"/>
      <c r="KLT4" s="230"/>
      <c r="KLU4" s="230"/>
      <c r="KLV4" s="230"/>
      <c r="KLW4" s="230"/>
      <c r="KLX4" s="230"/>
      <c r="KLY4" s="230"/>
      <c r="KLZ4" s="230"/>
      <c r="KMA4" s="230"/>
      <c r="KMB4" s="230"/>
      <c r="KMC4" s="230"/>
      <c r="KMD4" s="230"/>
      <c r="KME4" s="230"/>
      <c r="KMF4" s="230"/>
      <c r="KMG4" s="230"/>
      <c r="KMH4" s="230"/>
      <c r="KMI4" s="230"/>
      <c r="KMJ4" s="230"/>
      <c r="KMK4" s="230"/>
      <c r="KML4" s="230"/>
      <c r="KMM4" s="230"/>
      <c r="KMN4" s="230"/>
      <c r="KMO4" s="230"/>
      <c r="KMP4" s="230"/>
      <c r="KMQ4" s="230"/>
      <c r="KMR4" s="230"/>
      <c r="KMS4" s="230"/>
      <c r="KMT4" s="230"/>
      <c r="KMU4" s="230"/>
      <c r="KMV4" s="230"/>
      <c r="KMW4" s="230"/>
      <c r="KMX4" s="230"/>
      <c r="KMY4" s="230"/>
      <c r="KMZ4" s="230"/>
      <c r="KNA4" s="230"/>
      <c r="KNB4" s="230"/>
      <c r="KNC4" s="230"/>
      <c r="KND4" s="230"/>
      <c r="KNE4" s="230"/>
      <c r="KNF4" s="230"/>
      <c r="KNG4" s="230"/>
      <c r="KNH4" s="230"/>
      <c r="KNI4" s="230"/>
      <c r="KNJ4" s="230"/>
      <c r="KNK4" s="230"/>
      <c r="KNL4" s="230"/>
      <c r="KNM4" s="230"/>
      <c r="KNN4" s="230"/>
      <c r="KNO4" s="230"/>
      <c r="KNP4" s="230"/>
      <c r="KNQ4" s="230"/>
      <c r="KNR4" s="230"/>
      <c r="KNS4" s="230"/>
      <c r="KNT4" s="230"/>
      <c r="KNU4" s="230"/>
      <c r="KNV4" s="230"/>
      <c r="KNW4" s="230"/>
      <c r="KNX4" s="230"/>
      <c r="KNY4" s="230"/>
      <c r="KNZ4" s="230"/>
      <c r="KOA4" s="230"/>
      <c r="KOB4" s="230"/>
      <c r="KOC4" s="230"/>
      <c r="KOD4" s="230"/>
      <c r="KOE4" s="230"/>
      <c r="KOF4" s="230"/>
      <c r="KOG4" s="230"/>
      <c r="KOH4" s="230"/>
      <c r="KOI4" s="230"/>
      <c r="KOJ4" s="230"/>
      <c r="KOK4" s="230"/>
      <c r="KOL4" s="230"/>
      <c r="KOM4" s="230"/>
      <c r="KON4" s="230"/>
      <c r="KOO4" s="230"/>
      <c r="KOP4" s="230"/>
      <c r="KOQ4" s="230"/>
      <c r="KOR4" s="230"/>
      <c r="KOS4" s="230"/>
      <c r="KOT4" s="230"/>
      <c r="KOU4" s="230"/>
      <c r="KOV4" s="230"/>
      <c r="KOW4" s="230"/>
      <c r="KOX4" s="230"/>
      <c r="KOY4" s="230"/>
      <c r="KOZ4" s="230"/>
      <c r="KPA4" s="230"/>
      <c r="KPB4" s="230"/>
      <c r="KPC4" s="230"/>
      <c r="KPD4" s="230"/>
      <c r="KPE4" s="230"/>
      <c r="KPF4" s="230"/>
      <c r="KPG4" s="230"/>
      <c r="KPH4" s="230"/>
      <c r="KPI4" s="230"/>
      <c r="KPJ4" s="230"/>
      <c r="KPK4" s="230"/>
      <c r="KPL4" s="230"/>
      <c r="KPM4" s="230"/>
      <c r="KPN4" s="230"/>
      <c r="KPO4" s="230"/>
      <c r="KPP4" s="230"/>
      <c r="KPQ4" s="230"/>
      <c r="KPR4" s="230"/>
      <c r="KPS4" s="230"/>
      <c r="KPT4" s="230"/>
      <c r="KPU4" s="230"/>
      <c r="KPV4" s="230"/>
      <c r="KPW4" s="230"/>
      <c r="KPX4" s="230"/>
      <c r="KPY4" s="230"/>
      <c r="KPZ4" s="230"/>
      <c r="KQA4" s="230"/>
      <c r="KQB4" s="230"/>
      <c r="KQC4" s="230"/>
      <c r="KQD4" s="230"/>
      <c r="KQE4" s="230"/>
      <c r="KQF4" s="230"/>
      <c r="KQG4" s="230"/>
      <c r="KQH4" s="230"/>
      <c r="KQI4" s="230"/>
      <c r="KQJ4" s="230"/>
      <c r="KQK4" s="230"/>
      <c r="KQL4" s="230"/>
      <c r="KQM4" s="230"/>
      <c r="KQN4" s="230"/>
      <c r="KQO4" s="230"/>
      <c r="KQP4" s="230"/>
      <c r="KQQ4" s="230"/>
      <c r="KQR4" s="230"/>
      <c r="KQS4" s="230"/>
      <c r="KQT4" s="230"/>
      <c r="KQU4" s="230"/>
      <c r="KQV4" s="230"/>
      <c r="KQW4" s="230"/>
      <c r="KQX4" s="230"/>
      <c r="KQY4" s="230"/>
      <c r="KQZ4" s="230"/>
      <c r="KRA4" s="230"/>
      <c r="KRB4" s="230"/>
      <c r="KRC4" s="230"/>
      <c r="KRD4" s="230"/>
      <c r="KRE4" s="230"/>
      <c r="KRF4" s="230"/>
      <c r="KRG4" s="230"/>
      <c r="KRH4" s="230"/>
      <c r="KRI4" s="230"/>
      <c r="KRJ4" s="230"/>
      <c r="KRK4" s="230"/>
      <c r="KRL4" s="230"/>
      <c r="KRM4" s="230"/>
      <c r="KRN4" s="230"/>
      <c r="KRO4" s="230"/>
      <c r="KRP4" s="230"/>
      <c r="KRQ4" s="230"/>
      <c r="KRR4" s="230"/>
      <c r="KRS4" s="230"/>
      <c r="KRT4" s="230"/>
      <c r="KRU4" s="230"/>
      <c r="KRV4" s="230"/>
      <c r="KRW4" s="230"/>
      <c r="KRX4" s="230"/>
      <c r="KRY4" s="230"/>
      <c r="KRZ4" s="230"/>
      <c r="KSA4" s="230"/>
      <c r="KSB4" s="230"/>
      <c r="KSC4" s="230"/>
      <c r="KSD4" s="230"/>
      <c r="KSE4" s="230"/>
      <c r="KSF4" s="230"/>
      <c r="KSG4" s="230"/>
      <c r="KSH4" s="230"/>
      <c r="KSI4" s="230"/>
      <c r="KSJ4" s="230"/>
      <c r="KSK4" s="230"/>
      <c r="KSL4" s="230"/>
      <c r="KSM4" s="230"/>
      <c r="KSN4" s="230"/>
      <c r="KSO4" s="230"/>
      <c r="KSP4" s="230"/>
      <c r="KSQ4" s="230"/>
      <c r="KSR4" s="230"/>
      <c r="KSS4" s="230"/>
      <c r="KST4" s="230"/>
      <c r="KSU4" s="230"/>
      <c r="KSV4" s="230"/>
      <c r="KSW4" s="230"/>
      <c r="KSX4" s="230"/>
      <c r="KSY4" s="230"/>
      <c r="KSZ4" s="230"/>
      <c r="KTA4" s="230"/>
      <c r="KTB4" s="230"/>
      <c r="KTC4" s="230"/>
      <c r="KTD4" s="230"/>
      <c r="KTE4" s="230"/>
      <c r="KTF4" s="230"/>
      <c r="KTG4" s="230"/>
      <c r="KTH4" s="230"/>
      <c r="KTI4" s="230"/>
      <c r="KTJ4" s="230"/>
      <c r="KTK4" s="230"/>
      <c r="KTL4" s="230"/>
      <c r="KTM4" s="230"/>
      <c r="KTN4" s="230"/>
      <c r="KTO4" s="230"/>
      <c r="KTP4" s="230"/>
      <c r="KTQ4" s="230"/>
      <c r="KTR4" s="230"/>
      <c r="KTS4" s="230"/>
      <c r="KTT4" s="230"/>
      <c r="KTU4" s="230"/>
      <c r="KTV4" s="230"/>
      <c r="KTW4" s="230"/>
      <c r="KTX4" s="230"/>
      <c r="KTY4" s="230"/>
      <c r="KTZ4" s="230"/>
      <c r="KUA4" s="230"/>
      <c r="KUB4" s="230"/>
      <c r="KUC4" s="230"/>
      <c r="KUD4" s="230"/>
      <c r="KUE4" s="230"/>
      <c r="KUF4" s="230"/>
      <c r="KUG4" s="230"/>
      <c r="KUH4" s="230"/>
      <c r="KUI4" s="230"/>
      <c r="KUJ4" s="230"/>
      <c r="KUK4" s="230"/>
      <c r="KUL4" s="230"/>
      <c r="KUM4" s="230"/>
      <c r="KUN4" s="230"/>
      <c r="KUO4" s="230"/>
      <c r="KUP4" s="230"/>
      <c r="KUQ4" s="230"/>
      <c r="KUR4" s="230"/>
      <c r="KUS4" s="230"/>
      <c r="KUT4" s="230"/>
      <c r="KUU4" s="230"/>
      <c r="KUV4" s="230"/>
      <c r="KUW4" s="230"/>
      <c r="KUX4" s="230"/>
      <c r="KUY4" s="230"/>
      <c r="KUZ4" s="230"/>
      <c r="KVA4" s="230"/>
      <c r="KVB4" s="230"/>
      <c r="KVC4" s="230"/>
      <c r="KVD4" s="230"/>
      <c r="KVE4" s="230"/>
      <c r="KVF4" s="230"/>
      <c r="KVG4" s="230"/>
      <c r="KVH4" s="230"/>
      <c r="KVI4" s="230"/>
      <c r="KVJ4" s="230"/>
      <c r="KVK4" s="230"/>
      <c r="KVL4" s="230"/>
      <c r="KVM4" s="230"/>
      <c r="KVN4" s="230"/>
      <c r="KVO4" s="230"/>
      <c r="KVP4" s="230"/>
      <c r="KVQ4" s="230"/>
      <c r="KVR4" s="230"/>
      <c r="KVS4" s="230"/>
      <c r="KVT4" s="230"/>
      <c r="KVU4" s="230"/>
      <c r="KVV4" s="230"/>
      <c r="KVW4" s="230"/>
      <c r="KVX4" s="230"/>
      <c r="KVY4" s="230"/>
      <c r="KVZ4" s="230"/>
      <c r="KWA4" s="230"/>
      <c r="KWB4" s="230"/>
      <c r="KWC4" s="230"/>
      <c r="KWD4" s="230"/>
      <c r="KWE4" s="230"/>
      <c r="KWF4" s="230"/>
      <c r="KWG4" s="230"/>
      <c r="KWH4" s="230"/>
      <c r="KWI4" s="230"/>
      <c r="KWJ4" s="230"/>
      <c r="KWK4" s="230"/>
      <c r="KWL4" s="230"/>
      <c r="KWM4" s="230"/>
      <c r="KWN4" s="230"/>
      <c r="KWO4" s="230"/>
      <c r="KWP4" s="230"/>
      <c r="KWQ4" s="230"/>
      <c r="KWR4" s="230"/>
      <c r="KWS4" s="230"/>
      <c r="KWT4" s="230"/>
      <c r="KWU4" s="230"/>
      <c r="KWV4" s="230"/>
      <c r="KWW4" s="230"/>
      <c r="KWX4" s="230"/>
      <c r="KWY4" s="230"/>
      <c r="KWZ4" s="230"/>
      <c r="KXA4" s="230"/>
      <c r="KXB4" s="230"/>
      <c r="KXC4" s="230"/>
      <c r="KXD4" s="230"/>
      <c r="KXE4" s="230"/>
      <c r="KXF4" s="230"/>
      <c r="KXG4" s="230"/>
      <c r="KXH4" s="230"/>
      <c r="KXI4" s="230"/>
      <c r="KXJ4" s="230"/>
      <c r="KXK4" s="230"/>
      <c r="KXL4" s="230"/>
      <c r="KXM4" s="230"/>
      <c r="KXN4" s="230"/>
      <c r="KXO4" s="230"/>
      <c r="KXP4" s="230"/>
      <c r="KXQ4" s="230"/>
      <c r="KXR4" s="230"/>
      <c r="KXS4" s="230"/>
      <c r="KXT4" s="230"/>
      <c r="KXU4" s="230"/>
      <c r="KXV4" s="230"/>
      <c r="KXW4" s="230"/>
      <c r="KXX4" s="230"/>
      <c r="KXY4" s="230"/>
      <c r="KXZ4" s="230"/>
      <c r="KYA4" s="230"/>
      <c r="KYB4" s="230"/>
      <c r="KYC4" s="230"/>
      <c r="KYD4" s="230"/>
      <c r="KYE4" s="230"/>
      <c r="KYF4" s="230"/>
      <c r="KYG4" s="230"/>
      <c r="KYH4" s="230"/>
      <c r="KYI4" s="230"/>
      <c r="KYJ4" s="230"/>
      <c r="KYK4" s="230"/>
      <c r="KYL4" s="230"/>
      <c r="KYM4" s="230"/>
      <c r="KYN4" s="230"/>
      <c r="KYO4" s="230"/>
      <c r="KYP4" s="230"/>
      <c r="KYQ4" s="230"/>
      <c r="KYR4" s="230"/>
      <c r="KYS4" s="230"/>
      <c r="KYT4" s="230"/>
      <c r="KYU4" s="230"/>
      <c r="KYV4" s="230"/>
      <c r="KYW4" s="230"/>
      <c r="KYX4" s="230"/>
      <c r="KYY4" s="230"/>
      <c r="KYZ4" s="230"/>
      <c r="KZA4" s="230"/>
      <c r="KZB4" s="230"/>
      <c r="KZC4" s="230"/>
      <c r="KZD4" s="230"/>
      <c r="KZE4" s="230"/>
      <c r="KZF4" s="230"/>
      <c r="KZG4" s="230"/>
      <c r="KZH4" s="230"/>
      <c r="KZI4" s="230"/>
      <c r="KZJ4" s="230"/>
      <c r="KZK4" s="230"/>
      <c r="KZL4" s="230"/>
      <c r="KZM4" s="230"/>
      <c r="KZN4" s="230"/>
      <c r="KZO4" s="230"/>
      <c r="KZP4" s="230"/>
      <c r="KZQ4" s="230"/>
      <c r="KZR4" s="230"/>
      <c r="KZS4" s="230"/>
      <c r="KZT4" s="230"/>
      <c r="KZU4" s="230"/>
      <c r="KZV4" s="230"/>
      <c r="KZW4" s="230"/>
      <c r="KZX4" s="230"/>
      <c r="KZY4" s="230"/>
      <c r="KZZ4" s="230"/>
      <c r="LAA4" s="230"/>
      <c r="LAB4" s="230"/>
      <c r="LAC4" s="230"/>
      <c r="LAD4" s="230"/>
      <c r="LAE4" s="230"/>
      <c r="LAF4" s="230"/>
      <c r="LAG4" s="230"/>
      <c r="LAH4" s="230"/>
      <c r="LAI4" s="230"/>
      <c r="LAJ4" s="230"/>
      <c r="LAK4" s="230"/>
      <c r="LAL4" s="230"/>
      <c r="LAM4" s="230"/>
      <c r="LAN4" s="230"/>
      <c r="LAO4" s="230"/>
      <c r="LAP4" s="230"/>
      <c r="LAQ4" s="230"/>
      <c r="LAR4" s="230"/>
      <c r="LAS4" s="230"/>
      <c r="LAT4" s="230"/>
      <c r="LAU4" s="230"/>
      <c r="LAV4" s="230"/>
      <c r="LAW4" s="230"/>
      <c r="LAX4" s="230"/>
      <c r="LAY4" s="230"/>
      <c r="LAZ4" s="230"/>
      <c r="LBA4" s="230"/>
      <c r="LBB4" s="230"/>
      <c r="LBC4" s="230"/>
      <c r="LBD4" s="230"/>
      <c r="LBE4" s="230"/>
      <c r="LBF4" s="230"/>
      <c r="LBG4" s="230"/>
      <c r="LBH4" s="230"/>
      <c r="LBI4" s="230"/>
      <c r="LBJ4" s="230"/>
      <c r="LBK4" s="230"/>
      <c r="LBL4" s="230"/>
      <c r="LBM4" s="230"/>
      <c r="LBN4" s="230"/>
      <c r="LBO4" s="230"/>
      <c r="LBP4" s="230"/>
      <c r="LBQ4" s="230"/>
      <c r="LBR4" s="230"/>
      <c r="LBS4" s="230"/>
      <c r="LBT4" s="230"/>
      <c r="LBU4" s="230"/>
      <c r="LBV4" s="230"/>
      <c r="LBW4" s="230"/>
      <c r="LBX4" s="230"/>
      <c r="LBY4" s="230"/>
      <c r="LBZ4" s="230"/>
      <c r="LCA4" s="230"/>
      <c r="LCB4" s="230"/>
      <c r="LCC4" s="230"/>
      <c r="LCD4" s="230"/>
      <c r="LCE4" s="230"/>
      <c r="LCF4" s="230"/>
      <c r="LCG4" s="230"/>
      <c r="LCH4" s="230"/>
      <c r="LCI4" s="230"/>
      <c r="LCJ4" s="230"/>
      <c r="LCK4" s="230"/>
      <c r="LCL4" s="230"/>
      <c r="LCM4" s="230"/>
      <c r="LCN4" s="230"/>
      <c r="LCO4" s="230"/>
      <c r="LCP4" s="230"/>
      <c r="LCQ4" s="230"/>
      <c r="LCR4" s="230"/>
      <c r="LCS4" s="230"/>
      <c r="LCT4" s="230"/>
      <c r="LCU4" s="230"/>
      <c r="LCV4" s="230"/>
      <c r="LCW4" s="230"/>
      <c r="LCX4" s="230"/>
      <c r="LCY4" s="230"/>
      <c r="LCZ4" s="230"/>
      <c r="LDA4" s="230"/>
      <c r="LDB4" s="230"/>
      <c r="LDC4" s="230"/>
      <c r="LDD4" s="230"/>
      <c r="LDE4" s="230"/>
      <c r="LDF4" s="230"/>
      <c r="LDG4" s="230"/>
      <c r="LDH4" s="230"/>
      <c r="LDI4" s="230"/>
      <c r="LDJ4" s="230"/>
      <c r="LDK4" s="230"/>
      <c r="LDL4" s="230"/>
      <c r="LDM4" s="230"/>
      <c r="LDN4" s="230"/>
      <c r="LDO4" s="230"/>
      <c r="LDP4" s="230"/>
      <c r="LDQ4" s="230"/>
      <c r="LDR4" s="230"/>
      <c r="LDS4" s="230"/>
      <c r="LDT4" s="230"/>
      <c r="LDU4" s="230"/>
      <c r="LDV4" s="230"/>
      <c r="LDW4" s="230"/>
      <c r="LDX4" s="230"/>
      <c r="LDY4" s="230"/>
      <c r="LDZ4" s="230"/>
      <c r="LEA4" s="230"/>
      <c r="LEB4" s="230"/>
      <c r="LEC4" s="230"/>
      <c r="LED4" s="230"/>
      <c r="LEE4" s="230"/>
      <c r="LEF4" s="230"/>
      <c r="LEG4" s="230"/>
      <c r="LEH4" s="230"/>
      <c r="LEI4" s="230"/>
      <c r="LEJ4" s="230"/>
      <c r="LEK4" s="230"/>
      <c r="LEL4" s="230"/>
      <c r="LEM4" s="230"/>
      <c r="LEN4" s="230"/>
      <c r="LEO4" s="230"/>
      <c r="LEP4" s="230"/>
      <c r="LEQ4" s="230"/>
      <c r="LER4" s="230"/>
      <c r="LES4" s="230"/>
      <c r="LET4" s="230"/>
      <c r="LEU4" s="230"/>
      <c r="LEV4" s="230"/>
      <c r="LEW4" s="230"/>
      <c r="LEX4" s="230"/>
      <c r="LEY4" s="230"/>
      <c r="LEZ4" s="230"/>
      <c r="LFA4" s="230"/>
      <c r="LFB4" s="230"/>
      <c r="LFC4" s="230"/>
      <c r="LFD4" s="230"/>
      <c r="LFE4" s="230"/>
      <c r="LFF4" s="230"/>
      <c r="LFG4" s="230"/>
      <c r="LFH4" s="230"/>
      <c r="LFI4" s="230"/>
      <c r="LFJ4" s="230"/>
      <c r="LFK4" s="230"/>
      <c r="LFL4" s="230"/>
      <c r="LFM4" s="230"/>
      <c r="LFN4" s="230"/>
      <c r="LFO4" s="230"/>
      <c r="LFP4" s="230"/>
      <c r="LFQ4" s="230"/>
      <c r="LFR4" s="230"/>
      <c r="LFS4" s="230"/>
      <c r="LFT4" s="230"/>
      <c r="LFU4" s="230"/>
      <c r="LFV4" s="230"/>
      <c r="LFW4" s="230"/>
      <c r="LFX4" s="230"/>
      <c r="LFY4" s="230"/>
      <c r="LFZ4" s="230"/>
      <c r="LGA4" s="230"/>
      <c r="LGB4" s="230"/>
      <c r="LGC4" s="230"/>
      <c r="LGD4" s="230"/>
      <c r="LGE4" s="230"/>
      <c r="LGF4" s="230"/>
      <c r="LGG4" s="230"/>
      <c r="LGH4" s="230"/>
      <c r="LGI4" s="230"/>
      <c r="LGJ4" s="230"/>
      <c r="LGK4" s="230"/>
      <c r="LGL4" s="230"/>
      <c r="LGM4" s="230"/>
      <c r="LGN4" s="230"/>
      <c r="LGO4" s="230"/>
      <c r="LGP4" s="230"/>
      <c r="LGQ4" s="230"/>
      <c r="LGR4" s="230"/>
      <c r="LGS4" s="230"/>
      <c r="LGT4" s="230"/>
      <c r="LGU4" s="230"/>
      <c r="LGV4" s="230"/>
      <c r="LGW4" s="230"/>
      <c r="LGX4" s="230"/>
      <c r="LGY4" s="230"/>
      <c r="LGZ4" s="230"/>
      <c r="LHA4" s="230"/>
      <c r="LHB4" s="230"/>
      <c r="LHC4" s="230"/>
      <c r="LHD4" s="230"/>
      <c r="LHE4" s="230"/>
      <c r="LHF4" s="230"/>
      <c r="LHG4" s="230"/>
      <c r="LHH4" s="230"/>
      <c r="LHI4" s="230"/>
      <c r="LHJ4" s="230"/>
      <c r="LHK4" s="230"/>
      <c r="LHL4" s="230"/>
      <c r="LHM4" s="230"/>
      <c r="LHN4" s="230"/>
      <c r="LHO4" s="230"/>
      <c r="LHP4" s="230"/>
      <c r="LHQ4" s="230"/>
      <c r="LHR4" s="230"/>
      <c r="LHS4" s="230"/>
      <c r="LHT4" s="230"/>
      <c r="LHU4" s="230"/>
      <c r="LHV4" s="230"/>
      <c r="LHW4" s="230"/>
      <c r="LHX4" s="230"/>
      <c r="LHY4" s="230"/>
      <c r="LHZ4" s="230"/>
      <c r="LIA4" s="230"/>
      <c r="LIB4" s="230"/>
      <c r="LIC4" s="230"/>
      <c r="LID4" s="230"/>
      <c r="LIE4" s="230"/>
      <c r="LIF4" s="230"/>
      <c r="LIG4" s="230"/>
      <c r="LIH4" s="230"/>
      <c r="LII4" s="230"/>
      <c r="LIJ4" s="230"/>
      <c r="LIK4" s="230"/>
      <c r="LIL4" s="230"/>
      <c r="LIM4" s="230"/>
      <c r="LIN4" s="230"/>
      <c r="LIO4" s="230"/>
      <c r="LIP4" s="230"/>
      <c r="LIQ4" s="230"/>
      <c r="LIR4" s="230"/>
      <c r="LIS4" s="230"/>
      <c r="LIT4" s="230"/>
      <c r="LIU4" s="230"/>
      <c r="LIV4" s="230"/>
      <c r="LIW4" s="230"/>
      <c r="LIX4" s="230"/>
      <c r="LIY4" s="230"/>
      <c r="LIZ4" s="230"/>
      <c r="LJA4" s="230"/>
      <c r="LJB4" s="230"/>
      <c r="LJC4" s="230"/>
      <c r="LJD4" s="230"/>
      <c r="LJE4" s="230"/>
      <c r="LJF4" s="230"/>
      <c r="LJG4" s="230"/>
      <c r="LJH4" s="230"/>
      <c r="LJI4" s="230"/>
      <c r="LJJ4" s="230"/>
      <c r="LJK4" s="230"/>
      <c r="LJL4" s="230"/>
      <c r="LJM4" s="230"/>
      <c r="LJN4" s="230"/>
      <c r="LJO4" s="230"/>
      <c r="LJP4" s="230"/>
      <c r="LJQ4" s="230"/>
      <c r="LJR4" s="230"/>
      <c r="LJS4" s="230"/>
      <c r="LJT4" s="230"/>
      <c r="LJU4" s="230"/>
      <c r="LJV4" s="230"/>
      <c r="LJW4" s="230"/>
      <c r="LJX4" s="230"/>
      <c r="LJY4" s="230"/>
      <c r="LJZ4" s="230"/>
      <c r="LKA4" s="230"/>
      <c r="LKB4" s="230"/>
      <c r="LKC4" s="230"/>
      <c r="LKD4" s="230"/>
      <c r="LKE4" s="230"/>
      <c r="LKF4" s="230"/>
      <c r="LKG4" s="230"/>
      <c r="LKH4" s="230"/>
      <c r="LKI4" s="230"/>
      <c r="LKJ4" s="230"/>
      <c r="LKK4" s="230"/>
      <c r="LKL4" s="230"/>
      <c r="LKM4" s="230"/>
      <c r="LKN4" s="230"/>
      <c r="LKO4" s="230"/>
      <c r="LKP4" s="230"/>
      <c r="LKQ4" s="230"/>
      <c r="LKR4" s="230"/>
      <c r="LKS4" s="230"/>
      <c r="LKT4" s="230"/>
      <c r="LKU4" s="230"/>
      <c r="LKV4" s="230"/>
      <c r="LKW4" s="230"/>
      <c r="LKX4" s="230"/>
      <c r="LKY4" s="230"/>
      <c r="LKZ4" s="230"/>
      <c r="LLA4" s="230"/>
      <c r="LLB4" s="230"/>
      <c r="LLC4" s="230"/>
      <c r="LLD4" s="230"/>
      <c r="LLE4" s="230"/>
      <c r="LLF4" s="230"/>
      <c r="LLG4" s="230"/>
      <c r="LLH4" s="230"/>
      <c r="LLI4" s="230"/>
      <c r="LLJ4" s="230"/>
      <c r="LLK4" s="230"/>
      <c r="LLL4" s="230"/>
      <c r="LLM4" s="230"/>
      <c r="LLN4" s="230"/>
      <c r="LLO4" s="230"/>
      <c r="LLP4" s="230"/>
      <c r="LLQ4" s="230"/>
      <c r="LLR4" s="230"/>
      <c r="LLS4" s="230"/>
      <c r="LLT4" s="230"/>
      <c r="LLU4" s="230"/>
      <c r="LLV4" s="230"/>
      <c r="LLW4" s="230"/>
      <c r="LLX4" s="230"/>
      <c r="LLY4" s="230"/>
      <c r="LLZ4" s="230"/>
      <c r="LMA4" s="230"/>
      <c r="LMB4" s="230"/>
      <c r="LMC4" s="230"/>
      <c r="LMD4" s="230"/>
      <c r="LME4" s="230"/>
      <c r="LMF4" s="230"/>
      <c r="LMG4" s="230"/>
      <c r="LMH4" s="230"/>
      <c r="LMI4" s="230"/>
      <c r="LMJ4" s="230"/>
      <c r="LMK4" s="230"/>
      <c r="LML4" s="230"/>
      <c r="LMM4" s="230"/>
      <c r="LMN4" s="230"/>
      <c r="LMO4" s="230"/>
      <c r="LMP4" s="230"/>
      <c r="LMQ4" s="230"/>
      <c r="LMR4" s="230"/>
      <c r="LMS4" s="230"/>
      <c r="LMT4" s="230"/>
      <c r="LMU4" s="230"/>
      <c r="LMV4" s="230"/>
      <c r="LMW4" s="230"/>
      <c r="LMX4" s="230"/>
      <c r="LMY4" s="230"/>
      <c r="LMZ4" s="230"/>
      <c r="LNA4" s="230"/>
      <c r="LNB4" s="230"/>
      <c r="LNC4" s="230"/>
      <c r="LND4" s="230"/>
      <c r="LNE4" s="230"/>
      <c r="LNF4" s="230"/>
      <c r="LNG4" s="230"/>
      <c r="LNH4" s="230"/>
      <c r="LNI4" s="230"/>
      <c r="LNJ4" s="230"/>
      <c r="LNK4" s="230"/>
      <c r="LNL4" s="230"/>
      <c r="LNM4" s="230"/>
      <c r="LNN4" s="230"/>
      <c r="LNO4" s="230"/>
      <c r="LNP4" s="230"/>
      <c r="LNQ4" s="230"/>
      <c r="LNR4" s="230"/>
      <c r="LNS4" s="230"/>
      <c r="LNT4" s="230"/>
      <c r="LNU4" s="230"/>
      <c r="LNV4" s="230"/>
      <c r="LNW4" s="230"/>
      <c r="LNX4" s="230"/>
      <c r="LNY4" s="230"/>
      <c r="LNZ4" s="230"/>
      <c r="LOA4" s="230"/>
      <c r="LOB4" s="230"/>
      <c r="LOC4" s="230"/>
      <c r="LOD4" s="230"/>
      <c r="LOE4" s="230"/>
      <c r="LOF4" s="230"/>
      <c r="LOG4" s="230"/>
      <c r="LOH4" s="230"/>
      <c r="LOI4" s="230"/>
      <c r="LOJ4" s="230"/>
      <c r="LOK4" s="230"/>
      <c r="LOL4" s="230"/>
      <c r="LOM4" s="230"/>
      <c r="LON4" s="230"/>
      <c r="LOO4" s="230"/>
      <c r="LOP4" s="230"/>
      <c r="LOQ4" s="230"/>
      <c r="LOR4" s="230"/>
      <c r="LOS4" s="230"/>
      <c r="LOT4" s="230"/>
      <c r="LOU4" s="230"/>
      <c r="LOV4" s="230"/>
      <c r="LOW4" s="230"/>
      <c r="LOX4" s="230"/>
      <c r="LOY4" s="230"/>
      <c r="LOZ4" s="230"/>
      <c r="LPA4" s="230"/>
      <c r="LPB4" s="230"/>
      <c r="LPC4" s="230"/>
      <c r="LPD4" s="230"/>
      <c r="LPE4" s="230"/>
      <c r="LPF4" s="230"/>
      <c r="LPG4" s="230"/>
      <c r="LPH4" s="230"/>
      <c r="LPI4" s="230"/>
      <c r="LPJ4" s="230"/>
      <c r="LPK4" s="230"/>
      <c r="LPL4" s="230"/>
      <c r="LPM4" s="230"/>
      <c r="LPN4" s="230"/>
      <c r="LPO4" s="230"/>
      <c r="LPP4" s="230"/>
      <c r="LPQ4" s="230"/>
      <c r="LPR4" s="230"/>
      <c r="LPS4" s="230"/>
      <c r="LPT4" s="230"/>
      <c r="LPU4" s="230"/>
      <c r="LPV4" s="230"/>
      <c r="LPW4" s="230"/>
      <c r="LPX4" s="230"/>
      <c r="LPY4" s="230"/>
      <c r="LPZ4" s="230"/>
      <c r="LQA4" s="230"/>
      <c r="LQB4" s="230"/>
      <c r="LQC4" s="230"/>
      <c r="LQD4" s="230"/>
      <c r="LQE4" s="230"/>
      <c r="LQF4" s="230"/>
      <c r="LQG4" s="230"/>
      <c r="LQH4" s="230"/>
      <c r="LQI4" s="230"/>
      <c r="LQJ4" s="230"/>
      <c r="LQK4" s="230"/>
      <c r="LQL4" s="230"/>
      <c r="LQM4" s="230"/>
      <c r="LQN4" s="230"/>
      <c r="LQO4" s="230"/>
      <c r="LQP4" s="230"/>
      <c r="LQQ4" s="230"/>
      <c r="LQR4" s="230"/>
      <c r="LQS4" s="230"/>
      <c r="LQT4" s="230"/>
      <c r="LQU4" s="230"/>
      <c r="LQV4" s="230"/>
      <c r="LQW4" s="230"/>
      <c r="LQX4" s="230"/>
      <c r="LQY4" s="230"/>
      <c r="LQZ4" s="230"/>
      <c r="LRA4" s="230"/>
      <c r="LRB4" s="230"/>
      <c r="LRC4" s="230"/>
      <c r="LRD4" s="230"/>
      <c r="LRE4" s="230"/>
      <c r="LRF4" s="230"/>
      <c r="LRG4" s="230"/>
      <c r="LRH4" s="230"/>
      <c r="LRI4" s="230"/>
      <c r="LRJ4" s="230"/>
      <c r="LRK4" s="230"/>
      <c r="LRL4" s="230"/>
      <c r="LRM4" s="230"/>
      <c r="LRN4" s="230"/>
      <c r="LRO4" s="230"/>
      <c r="LRP4" s="230"/>
      <c r="LRQ4" s="230"/>
      <c r="LRR4" s="230"/>
      <c r="LRS4" s="230"/>
      <c r="LRT4" s="230"/>
      <c r="LRU4" s="230"/>
      <c r="LRV4" s="230"/>
      <c r="LRW4" s="230"/>
      <c r="LRX4" s="230"/>
      <c r="LRY4" s="230"/>
      <c r="LRZ4" s="230"/>
      <c r="LSA4" s="230"/>
      <c r="LSB4" s="230"/>
      <c r="LSC4" s="230"/>
      <c r="LSD4" s="230"/>
      <c r="LSE4" s="230"/>
      <c r="LSF4" s="230"/>
      <c r="LSG4" s="230"/>
      <c r="LSH4" s="230"/>
      <c r="LSI4" s="230"/>
      <c r="LSJ4" s="230"/>
      <c r="LSK4" s="230"/>
      <c r="LSL4" s="230"/>
      <c r="LSM4" s="230"/>
      <c r="LSN4" s="230"/>
      <c r="LSO4" s="230"/>
      <c r="LSP4" s="230"/>
      <c r="LSQ4" s="230"/>
      <c r="LSR4" s="230"/>
      <c r="LSS4" s="230"/>
      <c r="LST4" s="230"/>
      <c r="LSU4" s="230"/>
      <c r="LSV4" s="230"/>
      <c r="LSW4" s="230"/>
      <c r="LSX4" s="230"/>
      <c r="LSY4" s="230"/>
      <c r="LSZ4" s="230"/>
      <c r="LTA4" s="230"/>
      <c r="LTB4" s="230"/>
      <c r="LTC4" s="230"/>
      <c r="LTD4" s="230"/>
      <c r="LTE4" s="230"/>
      <c r="LTF4" s="230"/>
      <c r="LTG4" s="230"/>
      <c r="LTH4" s="230"/>
      <c r="LTI4" s="230"/>
      <c r="LTJ4" s="230"/>
      <c r="LTK4" s="230"/>
      <c r="LTL4" s="230"/>
      <c r="LTM4" s="230"/>
      <c r="LTN4" s="230"/>
      <c r="LTO4" s="230"/>
      <c r="LTP4" s="230"/>
      <c r="LTQ4" s="230"/>
      <c r="LTR4" s="230"/>
      <c r="LTS4" s="230"/>
      <c r="LTT4" s="230"/>
      <c r="LTU4" s="230"/>
      <c r="LTV4" s="230"/>
      <c r="LTW4" s="230"/>
      <c r="LTX4" s="230"/>
      <c r="LTY4" s="230"/>
      <c r="LTZ4" s="230"/>
      <c r="LUA4" s="230"/>
      <c r="LUB4" s="230"/>
      <c r="LUC4" s="230"/>
      <c r="LUD4" s="230"/>
      <c r="LUE4" s="230"/>
      <c r="LUF4" s="230"/>
      <c r="LUG4" s="230"/>
      <c r="LUH4" s="230"/>
      <c r="LUI4" s="230"/>
      <c r="LUJ4" s="230"/>
      <c r="LUK4" s="230"/>
      <c r="LUL4" s="230"/>
      <c r="LUM4" s="230"/>
      <c r="LUN4" s="230"/>
      <c r="LUO4" s="230"/>
      <c r="LUP4" s="230"/>
      <c r="LUQ4" s="230"/>
      <c r="LUR4" s="230"/>
      <c r="LUS4" s="230"/>
      <c r="LUT4" s="230"/>
      <c r="LUU4" s="230"/>
      <c r="LUV4" s="230"/>
      <c r="LUW4" s="230"/>
      <c r="LUX4" s="230"/>
      <c r="LUY4" s="230"/>
      <c r="LUZ4" s="230"/>
      <c r="LVA4" s="230"/>
      <c r="LVB4" s="230"/>
      <c r="LVC4" s="230"/>
      <c r="LVD4" s="230"/>
      <c r="LVE4" s="230"/>
      <c r="LVF4" s="230"/>
      <c r="LVG4" s="230"/>
      <c r="LVH4" s="230"/>
      <c r="LVI4" s="230"/>
      <c r="LVJ4" s="230"/>
      <c r="LVK4" s="230"/>
      <c r="LVL4" s="230"/>
      <c r="LVM4" s="230"/>
      <c r="LVN4" s="230"/>
      <c r="LVO4" s="230"/>
      <c r="LVP4" s="230"/>
      <c r="LVQ4" s="230"/>
      <c r="LVR4" s="230"/>
      <c r="LVS4" s="230"/>
      <c r="LVT4" s="230"/>
      <c r="LVU4" s="230"/>
      <c r="LVV4" s="230"/>
      <c r="LVW4" s="230"/>
      <c r="LVX4" s="230"/>
      <c r="LVY4" s="230"/>
      <c r="LVZ4" s="230"/>
      <c r="LWA4" s="230"/>
      <c r="LWB4" s="230"/>
      <c r="LWC4" s="230"/>
      <c r="LWD4" s="230"/>
      <c r="LWE4" s="230"/>
      <c r="LWF4" s="230"/>
      <c r="LWG4" s="230"/>
      <c r="LWH4" s="230"/>
      <c r="LWI4" s="230"/>
      <c r="LWJ4" s="230"/>
      <c r="LWK4" s="230"/>
      <c r="LWL4" s="230"/>
      <c r="LWM4" s="230"/>
      <c r="LWN4" s="230"/>
      <c r="LWO4" s="230"/>
      <c r="LWP4" s="230"/>
      <c r="LWQ4" s="230"/>
      <c r="LWR4" s="230"/>
      <c r="LWS4" s="230"/>
      <c r="LWT4" s="230"/>
      <c r="LWU4" s="230"/>
      <c r="LWV4" s="230"/>
      <c r="LWW4" s="230"/>
      <c r="LWX4" s="230"/>
      <c r="LWY4" s="230"/>
      <c r="LWZ4" s="230"/>
      <c r="LXA4" s="230"/>
      <c r="LXB4" s="230"/>
      <c r="LXC4" s="230"/>
      <c r="LXD4" s="230"/>
      <c r="LXE4" s="230"/>
      <c r="LXF4" s="230"/>
      <c r="LXG4" s="230"/>
      <c r="LXH4" s="230"/>
      <c r="LXI4" s="230"/>
      <c r="LXJ4" s="230"/>
      <c r="LXK4" s="230"/>
      <c r="LXL4" s="230"/>
      <c r="LXM4" s="230"/>
      <c r="LXN4" s="230"/>
      <c r="LXO4" s="230"/>
      <c r="LXP4" s="230"/>
      <c r="LXQ4" s="230"/>
      <c r="LXR4" s="230"/>
      <c r="LXS4" s="230"/>
      <c r="LXT4" s="230"/>
      <c r="LXU4" s="230"/>
      <c r="LXV4" s="230"/>
      <c r="LXW4" s="230"/>
      <c r="LXX4" s="230"/>
      <c r="LXY4" s="230"/>
      <c r="LXZ4" s="230"/>
      <c r="LYA4" s="230"/>
      <c r="LYB4" s="230"/>
      <c r="LYC4" s="230"/>
      <c r="LYD4" s="230"/>
      <c r="LYE4" s="230"/>
      <c r="LYF4" s="230"/>
      <c r="LYG4" s="230"/>
      <c r="LYH4" s="230"/>
      <c r="LYI4" s="230"/>
      <c r="LYJ4" s="230"/>
      <c r="LYK4" s="230"/>
      <c r="LYL4" s="230"/>
      <c r="LYM4" s="230"/>
      <c r="LYN4" s="230"/>
      <c r="LYO4" s="230"/>
      <c r="LYP4" s="230"/>
      <c r="LYQ4" s="230"/>
      <c r="LYR4" s="230"/>
      <c r="LYS4" s="230"/>
      <c r="LYT4" s="230"/>
      <c r="LYU4" s="230"/>
      <c r="LYV4" s="230"/>
      <c r="LYW4" s="230"/>
      <c r="LYX4" s="230"/>
      <c r="LYY4" s="230"/>
      <c r="LYZ4" s="230"/>
      <c r="LZA4" s="230"/>
      <c r="LZB4" s="230"/>
      <c r="LZC4" s="230"/>
      <c r="LZD4" s="230"/>
      <c r="LZE4" s="230"/>
      <c r="LZF4" s="230"/>
      <c r="LZG4" s="230"/>
      <c r="LZH4" s="230"/>
      <c r="LZI4" s="230"/>
      <c r="LZJ4" s="230"/>
      <c r="LZK4" s="230"/>
      <c r="LZL4" s="230"/>
      <c r="LZM4" s="230"/>
      <c r="LZN4" s="230"/>
      <c r="LZO4" s="230"/>
      <c r="LZP4" s="230"/>
      <c r="LZQ4" s="230"/>
      <c r="LZR4" s="230"/>
      <c r="LZS4" s="230"/>
      <c r="LZT4" s="230"/>
      <c r="LZU4" s="230"/>
      <c r="LZV4" s="230"/>
      <c r="LZW4" s="230"/>
      <c r="LZX4" s="230"/>
      <c r="LZY4" s="230"/>
      <c r="LZZ4" s="230"/>
      <c r="MAA4" s="230"/>
      <c r="MAB4" s="230"/>
      <c r="MAC4" s="230"/>
      <c r="MAD4" s="230"/>
      <c r="MAE4" s="230"/>
      <c r="MAF4" s="230"/>
      <c r="MAG4" s="230"/>
      <c r="MAH4" s="230"/>
      <c r="MAI4" s="230"/>
      <c r="MAJ4" s="230"/>
      <c r="MAK4" s="230"/>
      <c r="MAL4" s="230"/>
      <c r="MAM4" s="230"/>
      <c r="MAN4" s="230"/>
      <c r="MAO4" s="230"/>
      <c r="MAP4" s="230"/>
      <c r="MAQ4" s="230"/>
      <c r="MAR4" s="230"/>
      <c r="MAS4" s="230"/>
      <c r="MAT4" s="230"/>
      <c r="MAU4" s="230"/>
      <c r="MAV4" s="230"/>
      <c r="MAW4" s="230"/>
      <c r="MAX4" s="230"/>
      <c r="MAY4" s="230"/>
      <c r="MAZ4" s="230"/>
      <c r="MBA4" s="230"/>
      <c r="MBB4" s="230"/>
      <c r="MBC4" s="230"/>
      <c r="MBD4" s="230"/>
      <c r="MBE4" s="230"/>
      <c r="MBF4" s="230"/>
      <c r="MBG4" s="230"/>
      <c r="MBH4" s="230"/>
      <c r="MBI4" s="230"/>
      <c r="MBJ4" s="230"/>
      <c r="MBK4" s="230"/>
      <c r="MBL4" s="230"/>
      <c r="MBM4" s="230"/>
      <c r="MBN4" s="230"/>
      <c r="MBO4" s="230"/>
      <c r="MBP4" s="230"/>
      <c r="MBQ4" s="230"/>
      <c r="MBR4" s="230"/>
      <c r="MBS4" s="230"/>
      <c r="MBT4" s="230"/>
      <c r="MBU4" s="230"/>
      <c r="MBV4" s="230"/>
      <c r="MBW4" s="230"/>
      <c r="MBX4" s="230"/>
      <c r="MBY4" s="230"/>
      <c r="MBZ4" s="230"/>
      <c r="MCA4" s="230"/>
      <c r="MCB4" s="230"/>
      <c r="MCC4" s="230"/>
      <c r="MCD4" s="230"/>
      <c r="MCE4" s="230"/>
      <c r="MCF4" s="230"/>
      <c r="MCG4" s="230"/>
      <c r="MCH4" s="230"/>
      <c r="MCI4" s="230"/>
      <c r="MCJ4" s="230"/>
      <c r="MCK4" s="230"/>
      <c r="MCL4" s="230"/>
      <c r="MCM4" s="230"/>
      <c r="MCN4" s="230"/>
      <c r="MCO4" s="230"/>
      <c r="MCP4" s="230"/>
      <c r="MCQ4" s="230"/>
      <c r="MCR4" s="230"/>
      <c r="MCS4" s="230"/>
      <c r="MCT4" s="230"/>
      <c r="MCU4" s="230"/>
      <c r="MCV4" s="230"/>
      <c r="MCW4" s="230"/>
      <c r="MCX4" s="230"/>
      <c r="MCY4" s="230"/>
      <c r="MCZ4" s="230"/>
      <c r="MDA4" s="230"/>
      <c r="MDB4" s="230"/>
      <c r="MDC4" s="230"/>
      <c r="MDD4" s="230"/>
      <c r="MDE4" s="230"/>
      <c r="MDF4" s="230"/>
      <c r="MDG4" s="230"/>
      <c r="MDH4" s="230"/>
      <c r="MDI4" s="230"/>
      <c r="MDJ4" s="230"/>
      <c r="MDK4" s="230"/>
      <c r="MDL4" s="230"/>
      <c r="MDM4" s="230"/>
      <c r="MDN4" s="230"/>
      <c r="MDO4" s="230"/>
      <c r="MDP4" s="230"/>
      <c r="MDQ4" s="230"/>
      <c r="MDR4" s="230"/>
      <c r="MDS4" s="230"/>
      <c r="MDT4" s="230"/>
      <c r="MDU4" s="230"/>
      <c r="MDV4" s="230"/>
      <c r="MDW4" s="230"/>
      <c r="MDX4" s="230"/>
      <c r="MDY4" s="230"/>
      <c r="MDZ4" s="230"/>
      <c r="MEA4" s="230"/>
      <c r="MEB4" s="230"/>
      <c r="MEC4" s="230"/>
      <c r="MED4" s="230"/>
      <c r="MEE4" s="230"/>
      <c r="MEF4" s="230"/>
      <c r="MEG4" s="230"/>
      <c r="MEH4" s="230"/>
      <c r="MEI4" s="230"/>
      <c r="MEJ4" s="230"/>
      <c r="MEK4" s="230"/>
      <c r="MEL4" s="230"/>
      <c r="MEM4" s="230"/>
      <c r="MEN4" s="230"/>
      <c r="MEO4" s="230"/>
      <c r="MEP4" s="230"/>
      <c r="MEQ4" s="230"/>
      <c r="MER4" s="230"/>
      <c r="MES4" s="230"/>
      <c r="MET4" s="230"/>
      <c r="MEU4" s="230"/>
      <c r="MEV4" s="230"/>
      <c r="MEW4" s="230"/>
      <c r="MEX4" s="230"/>
      <c r="MEY4" s="230"/>
      <c r="MEZ4" s="230"/>
      <c r="MFA4" s="230"/>
      <c r="MFB4" s="230"/>
      <c r="MFC4" s="230"/>
      <c r="MFD4" s="230"/>
      <c r="MFE4" s="230"/>
      <c r="MFF4" s="230"/>
      <c r="MFG4" s="230"/>
      <c r="MFH4" s="230"/>
      <c r="MFI4" s="230"/>
      <c r="MFJ4" s="230"/>
      <c r="MFK4" s="230"/>
      <c r="MFL4" s="230"/>
      <c r="MFM4" s="230"/>
      <c r="MFN4" s="230"/>
      <c r="MFO4" s="230"/>
      <c r="MFP4" s="230"/>
      <c r="MFQ4" s="230"/>
      <c r="MFR4" s="230"/>
      <c r="MFS4" s="230"/>
      <c r="MFT4" s="230"/>
      <c r="MFU4" s="230"/>
      <c r="MFV4" s="230"/>
      <c r="MFW4" s="230"/>
      <c r="MFX4" s="230"/>
      <c r="MFY4" s="230"/>
      <c r="MFZ4" s="230"/>
      <c r="MGA4" s="230"/>
      <c r="MGB4" s="230"/>
      <c r="MGC4" s="230"/>
      <c r="MGD4" s="230"/>
      <c r="MGE4" s="230"/>
      <c r="MGF4" s="230"/>
      <c r="MGG4" s="230"/>
      <c r="MGH4" s="230"/>
      <c r="MGI4" s="230"/>
      <c r="MGJ4" s="230"/>
      <c r="MGK4" s="230"/>
      <c r="MGL4" s="230"/>
      <c r="MGM4" s="230"/>
      <c r="MGN4" s="230"/>
      <c r="MGO4" s="230"/>
      <c r="MGP4" s="230"/>
      <c r="MGQ4" s="230"/>
      <c r="MGR4" s="230"/>
      <c r="MGS4" s="230"/>
      <c r="MGT4" s="230"/>
      <c r="MGU4" s="230"/>
      <c r="MGV4" s="230"/>
      <c r="MGW4" s="230"/>
      <c r="MGX4" s="230"/>
      <c r="MGY4" s="230"/>
      <c r="MGZ4" s="230"/>
      <c r="MHA4" s="230"/>
      <c r="MHB4" s="230"/>
      <c r="MHC4" s="230"/>
      <c r="MHD4" s="230"/>
      <c r="MHE4" s="230"/>
      <c r="MHF4" s="230"/>
      <c r="MHG4" s="230"/>
      <c r="MHH4" s="230"/>
      <c r="MHI4" s="230"/>
      <c r="MHJ4" s="230"/>
      <c r="MHK4" s="230"/>
      <c r="MHL4" s="230"/>
      <c r="MHM4" s="230"/>
      <c r="MHN4" s="230"/>
      <c r="MHO4" s="230"/>
      <c r="MHP4" s="230"/>
      <c r="MHQ4" s="230"/>
      <c r="MHR4" s="230"/>
      <c r="MHS4" s="230"/>
      <c r="MHT4" s="230"/>
      <c r="MHU4" s="230"/>
      <c r="MHV4" s="230"/>
      <c r="MHW4" s="230"/>
      <c r="MHX4" s="230"/>
      <c r="MHY4" s="230"/>
      <c r="MHZ4" s="230"/>
      <c r="MIA4" s="230"/>
      <c r="MIB4" s="230"/>
      <c r="MIC4" s="230"/>
      <c r="MID4" s="230"/>
      <c r="MIE4" s="230"/>
      <c r="MIF4" s="230"/>
      <c r="MIG4" s="230"/>
      <c r="MIH4" s="230"/>
      <c r="MII4" s="230"/>
      <c r="MIJ4" s="230"/>
      <c r="MIK4" s="230"/>
      <c r="MIL4" s="230"/>
      <c r="MIM4" s="230"/>
      <c r="MIN4" s="230"/>
      <c r="MIO4" s="230"/>
      <c r="MIP4" s="230"/>
      <c r="MIQ4" s="230"/>
      <c r="MIR4" s="230"/>
      <c r="MIS4" s="230"/>
      <c r="MIT4" s="230"/>
      <c r="MIU4" s="230"/>
      <c r="MIV4" s="230"/>
      <c r="MIW4" s="230"/>
      <c r="MIX4" s="230"/>
      <c r="MIY4" s="230"/>
      <c r="MIZ4" s="230"/>
      <c r="MJA4" s="230"/>
      <c r="MJB4" s="230"/>
      <c r="MJC4" s="230"/>
      <c r="MJD4" s="230"/>
      <c r="MJE4" s="230"/>
      <c r="MJF4" s="230"/>
      <c r="MJG4" s="230"/>
      <c r="MJH4" s="230"/>
      <c r="MJI4" s="230"/>
      <c r="MJJ4" s="230"/>
      <c r="MJK4" s="230"/>
      <c r="MJL4" s="230"/>
      <c r="MJM4" s="230"/>
      <c r="MJN4" s="230"/>
      <c r="MJO4" s="230"/>
      <c r="MJP4" s="230"/>
      <c r="MJQ4" s="230"/>
      <c r="MJR4" s="230"/>
      <c r="MJS4" s="230"/>
      <c r="MJT4" s="230"/>
      <c r="MJU4" s="230"/>
      <c r="MJV4" s="230"/>
      <c r="MJW4" s="230"/>
      <c r="MJX4" s="230"/>
      <c r="MJY4" s="230"/>
      <c r="MJZ4" s="230"/>
      <c r="MKA4" s="230"/>
      <c r="MKB4" s="230"/>
      <c r="MKC4" s="230"/>
      <c r="MKD4" s="230"/>
      <c r="MKE4" s="230"/>
      <c r="MKF4" s="230"/>
      <c r="MKG4" s="230"/>
      <c r="MKH4" s="230"/>
      <c r="MKI4" s="230"/>
      <c r="MKJ4" s="230"/>
      <c r="MKK4" s="230"/>
      <c r="MKL4" s="230"/>
      <c r="MKM4" s="230"/>
      <c r="MKN4" s="230"/>
      <c r="MKO4" s="230"/>
      <c r="MKP4" s="230"/>
      <c r="MKQ4" s="230"/>
      <c r="MKR4" s="230"/>
      <c r="MKS4" s="230"/>
      <c r="MKT4" s="230"/>
      <c r="MKU4" s="230"/>
      <c r="MKV4" s="230"/>
      <c r="MKW4" s="230"/>
      <c r="MKX4" s="230"/>
      <c r="MKY4" s="230"/>
      <c r="MKZ4" s="230"/>
      <c r="MLA4" s="230"/>
      <c r="MLB4" s="230"/>
      <c r="MLC4" s="230"/>
      <c r="MLD4" s="230"/>
      <c r="MLE4" s="230"/>
      <c r="MLF4" s="230"/>
      <c r="MLG4" s="230"/>
      <c r="MLH4" s="230"/>
      <c r="MLI4" s="230"/>
      <c r="MLJ4" s="230"/>
      <c r="MLK4" s="230"/>
      <c r="MLL4" s="230"/>
      <c r="MLM4" s="230"/>
      <c r="MLN4" s="230"/>
      <c r="MLO4" s="230"/>
      <c r="MLP4" s="230"/>
      <c r="MLQ4" s="230"/>
      <c r="MLR4" s="230"/>
      <c r="MLS4" s="230"/>
      <c r="MLT4" s="230"/>
      <c r="MLU4" s="230"/>
      <c r="MLV4" s="230"/>
      <c r="MLW4" s="230"/>
      <c r="MLX4" s="230"/>
      <c r="MLY4" s="230"/>
      <c r="MLZ4" s="230"/>
      <c r="MMA4" s="230"/>
      <c r="MMB4" s="230"/>
      <c r="MMC4" s="230"/>
      <c r="MMD4" s="230"/>
      <c r="MME4" s="230"/>
      <c r="MMF4" s="230"/>
      <c r="MMG4" s="230"/>
      <c r="MMH4" s="230"/>
      <c r="MMI4" s="230"/>
      <c r="MMJ4" s="230"/>
      <c r="MMK4" s="230"/>
      <c r="MML4" s="230"/>
      <c r="MMM4" s="230"/>
      <c r="MMN4" s="230"/>
      <c r="MMO4" s="230"/>
      <c r="MMP4" s="230"/>
      <c r="MMQ4" s="230"/>
      <c r="MMR4" s="230"/>
      <c r="MMS4" s="230"/>
      <c r="MMT4" s="230"/>
      <c r="MMU4" s="230"/>
      <c r="MMV4" s="230"/>
      <c r="MMW4" s="230"/>
      <c r="MMX4" s="230"/>
      <c r="MMY4" s="230"/>
      <c r="MMZ4" s="230"/>
      <c r="MNA4" s="230"/>
      <c r="MNB4" s="230"/>
      <c r="MNC4" s="230"/>
      <c r="MND4" s="230"/>
      <c r="MNE4" s="230"/>
      <c r="MNF4" s="230"/>
      <c r="MNG4" s="230"/>
      <c r="MNH4" s="230"/>
      <c r="MNI4" s="230"/>
      <c r="MNJ4" s="230"/>
      <c r="MNK4" s="230"/>
      <c r="MNL4" s="230"/>
      <c r="MNM4" s="230"/>
      <c r="MNN4" s="230"/>
      <c r="MNO4" s="230"/>
      <c r="MNP4" s="230"/>
      <c r="MNQ4" s="230"/>
      <c r="MNR4" s="230"/>
      <c r="MNS4" s="230"/>
      <c r="MNT4" s="230"/>
      <c r="MNU4" s="230"/>
      <c r="MNV4" s="230"/>
      <c r="MNW4" s="230"/>
      <c r="MNX4" s="230"/>
      <c r="MNY4" s="230"/>
      <c r="MNZ4" s="230"/>
      <c r="MOA4" s="230"/>
      <c r="MOB4" s="230"/>
      <c r="MOC4" s="230"/>
      <c r="MOD4" s="230"/>
      <c r="MOE4" s="230"/>
      <c r="MOF4" s="230"/>
      <c r="MOG4" s="230"/>
      <c r="MOH4" s="230"/>
      <c r="MOI4" s="230"/>
      <c r="MOJ4" s="230"/>
      <c r="MOK4" s="230"/>
      <c r="MOL4" s="230"/>
      <c r="MOM4" s="230"/>
      <c r="MON4" s="230"/>
      <c r="MOO4" s="230"/>
      <c r="MOP4" s="230"/>
      <c r="MOQ4" s="230"/>
      <c r="MOR4" s="230"/>
      <c r="MOS4" s="230"/>
      <c r="MOT4" s="230"/>
      <c r="MOU4" s="230"/>
      <c r="MOV4" s="230"/>
      <c r="MOW4" s="230"/>
      <c r="MOX4" s="230"/>
      <c r="MOY4" s="230"/>
      <c r="MOZ4" s="230"/>
      <c r="MPA4" s="230"/>
      <c r="MPB4" s="230"/>
      <c r="MPC4" s="230"/>
      <c r="MPD4" s="230"/>
      <c r="MPE4" s="230"/>
      <c r="MPF4" s="230"/>
      <c r="MPG4" s="230"/>
      <c r="MPH4" s="230"/>
      <c r="MPI4" s="230"/>
      <c r="MPJ4" s="230"/>
      <c r="MPK4" s="230"/>
      <c r="MPL4" s="230"/>
      <c r="MPM4" s="230"/>
      <c r="MPN4" s="230"/>
      <c r="MPO4" s="230"/>
      <c r="MPP4" s="230"/>
      <c r="MPQ4" s="230"/>
      <c r="MPR4" s="230"/>
      <c r="MPS4" s="230"/>
      <c r="MPT4" s="230"/>
      <c r="MPU4" s="230"/>
      <c r="MPV4" s="230"/>
      <c r="MPW4" s="230"/>
      <c r="MPX4" s="230"/>
      <c r="MPY4" s="230"/>
      <c r="MPZ4" s="230"/>
      <c r="MQA4" s="230"/>
      <c r="MQB4" s="230"/>
      <c r="MQC4" s="230"/>
      <c r="MQD4" s="230"/>
      <c r="MQE4" s="230"/>
      <c r="MQF4" s="230"/>
      <c r="MQG4" s="230"/>
      <c r="MQH4" s="230"/>
      <c r="MQI4" s="230"/>
      <c r="MQJ4" s="230"/>
      <c r="MQK4" s="230"/>
      <c r="MQL4" s="230"/>
      <c r="MQM4" s="230"/>
      <c r="MQN4" s="230"/>
      <c r="MQO4" s="230"/>
      <c r="MQP4" s="230"/>
      <c r="MQQ4" s="230"/>
      <c r="MQR4" s="230"/>
      <c r="MQS4" s="230"/>
      <c r="MQT4" s="230"/>
      <c r="MQU4" s="230"/>
      <c r="MQV4" s="230"/>
      <c r="MQW4" s="230"/>
      <c r="MQX4" s="230"/>
      <c r="MQY4" s="230"/>
      <c r="MQZ4" s="230"/>
      <c r="MRA4" s="230"/>
      <c r="MRB4" s="230"/>
      <c r="MRC4" s="230"/>
      <c r="MRD4" s="230"/>
      <c r="MRE4" s="230"/>
      <c r="MRF4" s="230"/>
      <c r="MRG4" s="230"/>
      <c r="MRH4" s="230"/>
      <c r="MRI4" s="230"/>
      <c r="MRJ4" s="230"/>
      <c r="MRK4" s="230"/>
      <c r="MRL4" s="230"/>
      <c r="MRM4" s="230"/>
      <c r="MRN4" s="230"/>
      <c r="MRO4" s="230"/>
      <c r="MRP4" s="230"/>
      <c r="MRQ4" s="230"/>
      <c r="MRR4" s="230"/>
      <c r="MRS4" s="230"/>
      <c r="MRT4" s="230"/>
      <c r="MRU4" s="230"/>
      <c r="MRV4" s="230"/>
      <c r="MRW4" s="230"/>
      <c r="MRX4" s="230"/>
      <c r="MRY4" s="230"/>
      <c r="MRZ4" s="230"/>
      <c r="MSA4" s="230"/>
      <c r="MSB4" s="230"/>
      <c r="MSC4" s="230"/>
      <c r="MSD4" s="230"/>
      <c r="MSE4" s="230"/>
      <c r="MSF4" s="230"/>
      <c r="MSG4" s="230"/>
      <c r="MSH4" s="230"/>
      <c r="MSI4" s="230"/>
      <c r="MSJ4" s="230"/>
      <c r="MSK4" s="230"/>
      <c r="MSL4" s="230"/>
      <c r="MSM4" s="230"/>
      <c r="MSN4" s="230"/>
      <c r="MSO4" s="230"/>
      <c r="MSP4" s="230"/>
      <c r="MSQ4" s="230"/>
      <c r="MSR4" s="230"/>
      <c r="MSS4" s="230"/>
      <c r="MST4" s="230"/>
      <c r="MSU4" s="230"/>
      <c r="MSV4" s="230"/>
      <c r="MSW4" s="230"/>
      <c r="MSX4" s="230"/>
      <c r="MSY4" s="230"/>
      <c r="MSZ4" s="230"/>
      <c r="MTA4" s="230"/>
      <c r="MTB4" s="230"/>
      <c r="MTC4" s="230"/>
      <c r="MTD4" s="230"/>
      <c r="MTE4" s="230"/>
      <c r="MTF4" s="230"/>
      <c r="MTG4" s="230"/>
      <c r="MTH4" s="230"/>
      <c r="MTI4" s="230"/>
      <c r="MTJ4" s="230"/>
      <c r="MTK4" s="230"/>
      <c r="MTL4" s="230"/>
      <c r="MTM4" s="230"/>
      <c r="MTN4" s="230"/>
      <c r="MTO4" s="230"/>
      <c r="MTP4" s="230"/>
      <c r="MTQ4" s="230"/>
      <c r="MTR4" s="230"/>
      <c r="MTS4" s="230"/>
      <c r="MTT4" s="230"/>
      <c r="MTU4" s="230"/>
      <c r="MTV4" s="230"/>
      <c r="MTW4" s="230"/>
      <c r="MTX4" s="230"/>
      <c r="MTY4" s="230"/>
      <c r="MTZ4" s="230"/>
      <c r="MUA4" s="230"/>
      <c r="MUB4" s="230"/>
      <c r="MUC4" s="230"/>
      <c r="MUD4" s="230"/>
      <c r="MUE4" s="230"/>
      <c r="MUF4" s="230"/>
      <c r="MUG4" s="230"/>
      <c r="MUH4" s="230"/>
      <c r="MUI4" s="230"/>
      <c r="MUJ4" s="230"/>
      <c r="MUK4" s="230"/>
      <c r="MUL4" s="230"/>
      <c r="MUM4" s="230"/>
      <c r="MUN4" s="230"/>
      <c r="MUO4" s="230"/>
      <c r="MUP4" s="230"/>
      <c r="MUQ4" s="230"/>
      <c r="MUR4" s="230"/>
      <c r="MUS4" s="230"/>
      <c r="MUT4" s="230"/>
      <c r="MUU4" s="230"/>
      <c r="MUV4" s="230"/>
      <c r="MUW4" s="230"/>
      <c r="MUX4" s="230"/>
      <c r="MUY4" s="230"/>
      <c r="MUZ4" s="230"/>
      <c r="MVA4" s="230"/>
      <c r="MVB4" s="230"/>
      <c r="MVC4" s="230"/>
      <c r="MVD4" s="230"/>
      <c r="MVE4" s="230"/>
      <c r="MVF4" s="230"/>
      <c r="MVG4" s="230"/>
      <c r="MVH4" s="230"/>
      <c r="MVI4" s="230"/>
      <c r="MVJ4" s="230"/>
      <c r="MVK4" s="230"/>
      <c r="MVL4" s="230"/>
      <c r="MVM4" s="230"/>
      <c r="MVN4" s="230"/>
      <c r="MVO4" s="230"/>
      <c r="MVP4" s="230"/>
      <c r="MVQ4" s="230"/>
      <c r="MVR4" s="230"/>
      <c r="MVS4" s="230"/>
      <c r="MVT4" s="230"/>
      <c r="MVU4" s="230"/>
      <c r="MVV4" s="230"/>
      <c r="MVW4" s="230"/>
      <c r="MVX4" s="230"/>
      <c r="MVY4" s="230"/>
      <c r="MVZ4" s="230"/>
      <c r="MWA4" s="230"/>
      <c r="MWB4" s="230"/>
      <c r="MWC4" s="230"/>
      <c r="MWD4" s="230"/>
      <c r="MWE4" s="230"/>
      <c r="MWF4" s="230"/>
      <c r="MWG4" s="230"/>
      <c r="MWH4" s="230"/>
      <c r="MWI4" s="230"/>
      <c r="MWJ4" s="230"/>
      <c r="MWK4" s="230"/>
      <c r="MWL4" s="230"/>
      <c r="MWM4" s="230"/>
      <c r="MWN4" s="230"/>
      <c r="MWO4" s="230"/>
      <c r="MWP4" s="230"/>
      <c r="MWQ4" s="230"/>
      <c r="MWR4" s="230"/>
      <c r="MWS4" s="230"/>
      <c r="MWT4" s="230"/>
      <c r="MWU4" s="230"/>
      <c r="MWV4" s="230"/>
      <c r="MWW4" s="230"/>
      <c r="MWX4" s="230"/>
      <c r="MWY4" s="230"/>
      <c r="MWZ4" s="230"/>
      <c r="MXA4" s="230"/>
      <c r="MXB4" s="230"/>
      <c r="MXC4" s="230"/>
      <c r="MXD4" s="230"/>
      <c r="MXE4" s="230"/>
      <c r="MXF4" s="230"/>
      <c r="MXG4" s="230"/>
      <c r="MXH4" s="230"/>
      <c r="MXI4" s="230"/>
      <c r="MXJ4" s="230"/>
      <c r="MXK4" s="230"/>
      <c r="MXL4" s="230"/>
      <c r="MXM4" s="230"/>
      <c r="MXN4" s="230"/>
      <c r="MXO4" s="230"/>
      <c r="MXP4" s="230"/>
      <c r="MXQ4" s="230"/>
      <c r="MXR4" s="230"/>
      <c r="MXS4" s="230"/>
      <c r="MXT4" s="230"/>
      <c r="MXU4" s="230"/>
      <c r="MXV4" s="230"/>
      <c r="MXW4" s="230"/>
      <c r="MXX4" s="230"/>
      <c r="MXY4" s="230"/>
      <c r="MXZ4" s="230"/>
      <c r="MYA4" s="230"/>
      <c r="MYB4" s="230"/>
      <c r="MYC4" s="230"/>
      <c r="MYD4" s="230"/>
      <c r="MYE4" s="230"/>
      <c r="MYF4" s="230"/>
      <c r="MYG4" s="230"/>
      <c r="MYH4" s="230"/>
      <c r="MYI4" s="230"/>
      <c r="MYJ4" s="230"/>
      <c r="MYK4" s="230"/>
      <c r="MYL4" s="230"/>
      <c r="MYM4" s="230"/>
      <c r="MYN4" s="230"/>
      <c r="MYO4" s="230"/>
      <c r="MYP4" s="230"/>
      <c r="MYQ4" s="230"/>
      <c r="MYR4" s="230"/>
      <c r="MYS4" s="230"/>
      <c r="MYT4" s="230"/>
      <c r="MYU4" s="230"/>
      <c r="MYV4" s="230"/>
      <c r="MYW4" s="230"/>
      <c r="MYX4" s="230"/>
      <c r="MYY4" s="230"/>
      <c r="MYZ4" s="230"/>
      <c r="MZA4" s="230"/>
      <c r="MZB4" s="230"/>
      <c r="MZC4" s="230"/>
      <c r="MZD4" s="230"/>
      <c r="MZE4" s="230"/>
      <c r="MZF4" s="230"/>
      <c r="MZG4" s="230"/>
      <c r="MZH4" s="230"/>
      <c r="MZI4" s="230"/>
      <c r="MZJ4" s="230"/>
      <c r="MZK4" s="230"/>
      <c r="MZL4" s="230"/>
      <c r="MZM4" s="230"/>
      <c r="MZN4" s="230"/>
      <c r="MZO4" s="230"/>
      <c r="MZP4" s="230"/>
      <c r="MZQ4" s="230"/>
      <c r="MZR4" s="230"/>
      <c r="MZS4" s="230"/>
      <c r="MZT4" s="230"/>
      <c r="MZU4" s="230"/>
      <c r="MZV4" s="230"/>
      <c r="MZW4" s="230"/>
      <c r="MZX4" s="230"/>
      <c r="MZY4" s="230"/>
      <c r="MZZ4" s="230"/>
      <c r="NAA4" s="230"/>
      <c r="NAB4" s="230"/>
      <c r="NAC4" s="230"/>
      <c r="NAD4" s="230"/>
      <c r="NAE4" s="230"/>
      <c r="NAF4" s="230"/>
      <c r="NAG4" s="230"/>
      <c r="NAH4" s="230"/>
      <c r="NAI4" s="230"/>
      <c r="NAJ4" s="230"/>
      <c r="NAK4" s="230"/>
      <c r="NAL4" s="230"/>
      <c r="NAM4" s="230"/>
      <c r="NAN4" s="230"/>
      <c r="NAO4" s="230"/>
      <c r="NAP4" s="230"/>
      <c r="NAQ4" s="230"/>
      <c r="NAR4" s="230"/>
      <c r="NAS4" s="230"/>
      <c r="NAT4" s="230"/>
      <c r="NAU4" s="230"/>
      <c r="NAV4" s="230"/>
      <c r="NAW4" s="230"/>
      <c r="NAX4" s="230"/>
      <c r="NAY4" s="230"/>
      <c r="NAZ4" s="230"/>
      <c r="NBA4" s="230"/>
      <c r="NBB4" s="230"/>
      <c r="NBC4" s="230"/>
      <c r="NBD4" s="230"/>
      <c r="NBE4" s="230"/>
      <c r="NBF4" s="230"/>
      <c r="NBG4" s="230"/>
      <c r="NBH4" s="230"/>
      <c r="NBI4" s="230"/>
      <c r="NBJ4" s="230"/>
      <c r="NBK4" s="230"/>
      <c r="NBL4" s="230"/>
      <c r="NBM4" s="230"/>
      <c r="NBN4" s="230"/>
      <c r="NBO4" s="230"/>
      <c r="NBP4" s="230"/>
      <c r="NBQ4" s="230"/>
      <c r="NBR4" s="230"/>
      <c r="NBS4" s="230"/>
      <c r="NBT4" s="230"/>
      <c r="NBU4" s="230"/>
      <c r="NBV4" s="230"/>
      <c r="NBW4" s="230"/>
      <c r="NBX4" s="230"/>
      <c r="NBY4" s="230"/>
      <c r="NBZ4" s="230"/>
      <c r="NCA4" s="230"/>
      <c r="NCB4" s="230"/>
      <c r="NCC4" s="230"/>
      <c r="NCD4" s="230"/>
      <c r="NCE4" s="230"/>
      <c r="NCF4" s="230"/>
      <c r="NCG4" s="230"/>
      <c r="NCH4" s="230"/>
      <c r="NCI4" s="230"/>
      <c r="NCJ4" s="230"/>
      <c r="NCK4" s="230"/>
      <c r="NCL4" s="230"/>
      <c r="NCM4" s="230"/>
      <c r="NCN4" s="230"/>
      <c r="NCO4" s="230"/>
      <c r="NCP4" s="230"/>
      <c r="NCQ4" s="230"/>
      <c r="NCR4" s="230"/>
      <c r="NCS4" s="230"/>
      <c r="NCT4" s="230"/>
      <c r="NCU4" s="230"/>
      <c r="NCV4" s="230"/>
      <c r="NCW4" s="230"/>
      <c r="NCX4" s="230"/>
      <c r="NCY4" s="230"/>
      <c r="NCZ4" s="230"/>
      <c r="NDA4" s="230"/>
      <c r="NDB4" s="230"/>
      <c r="NDC4" s="230"/>
      <c r="NDD4" s="230"/>
      <c r="NDE4" s="230"/>
      <c r="NDF4" s="230"/>
      <c r="NDG4" s="230"/>
      <c r="NDH4" s="230"/>
      <c r="NDI4" s="230"/>
      <c r="NDJ4" s="230"/>
      <c r="NDK4" s="230"/>
      <c r="NDL4" s="230"/>
      <c r="NDM4" s="230"/>
      <c r="NDN4" s="230"/>
      <c r="NDO4" s="230"/>
      <c r="NDP4" s="230"/>
      <c r="NDQ4" s="230"/>
      <c r="NDR4" s="230"/>
      <c r="NDS4" s="230"/>
      <c r="NDT4" s="230"/>
      <c r="NDU4" s="230"/>
      <c r="NDV4" s="230"/>
      <c r="NDW4" s="230"/>
      <c r="NDX4" s="230"/>
      <c r="NDY4" s="230"/>
      <c r="NDZ4" s="230"/>
      <c r="NEA4" s="230"/>
      <c r="NEB4" s="230"/>
      <c r="NEC4" s="230"/>
      <c r="NED4" s="230"/>
      <c r="NEE4" s="230"/>
      <c r="NEF4" s="230"/>
      <c r="NEG4" s="230"/>
      <c r="NEH4" s="230"/>
      <c r="NEI4" s="230"/>
      <c r="NEJ4" s="230"/>
      <c r="NEK4" s="230"/>
      <c r="NEL4" s="230"/>
      <c r="NEM4" s="230"/>
      <c r="NEN4" s="230"/>
      <c r="NEO4" s="230"/>
      <c r="NEP4" s="230"/>
      <c r="NEQ4" s="230"/>
      <c r="NER4" s="230"/>
      <c r="NES4" s="230"/>
      <c r="NET4" s="230"/>
      <c r="NEU4" s="230"/>
      <c r="NEV4" s="230"/>
      <c r="NEW4" s="230"/>
      <c r="NEX4" s="230"/>
      <c r="NEY4" s="230"/>
      <c r="NEZ4" s="230"/>
      <c r="NFA4" s="230"/>
      <c r="NFB4" s="230"/>
      <c r="NFC4" s="230"/>
      <c r="NFD4" s="230"/>
      <c r="NFE4" s="230"/>
      <c r="NFF4" s="230"/>
      <c r="NFG4" s="230"/>
      <c r="NFH4" s="230"/>
      <c r="NFI4" s="230"/>
      <c r="NFJ4" s="230"/>
      <c r="NFK4" s="230"/>
      <c r="NFL4" s="230"/>
      <c r="NFM4" s="230"/>
      <c r="NFN4" s="230"/>
      <c r="NFO4" s="230"/>
      <c r="NFP4" s="230"/>
      <c r="NFQ4" s="230"/>
      <c r="NFR4" s="230"/>
      <c r="NFS4" s="230"/>
      <c r="NFT4" s="230"/>
      <c r="NFU4" s="230"/>
      <c r="NFV4" s="230"/>
      <c r="NFW4" s="230"/>
      <c r="NFX4" s="230"/>
      <c r="NFY4" s="230"/>
      <c r="NFZ4" s="230"/>
      <c r="NGA4" s="230"/>
      <c r="NGB4" s="230"/>
      <c r="NGC4" s="230"/>
      <c r="NGD4" s="230"/>
      <c r="NGE4" s="230"/>
      <c r="NGF4" s="230"/>
      <c r="NGG4" s="230"/>
      <c r="NGH4" s="230"/>
      <c r="NGI4" s="230"/>
      <c r="NGJ4" s="230"/>
      <c r="NGK4" s="230"/>
      <c r="NGL4" s="230"/>
      <c r="NGM4" s="230"/>
      <c r="NGN4" s="230"/>
      <c r="NGO4" s="230"/>
      <c r="NGP4" s="230"/>
      <c r="NGQ4" s="230"/>
      <c r="NGR4" s="230"/>
      <c r="NGS4" s="230"/>
      <c r="NGT4" s="230"/>
      <c r="NGU4" s="230"/>
      <c r="NGV4" s="230"/>
      <c r="NGW4" s="230"/>
      <c r="NGX4" s="230"/>
      <c r="NGY4" s="230"/>
      <c r="NGZ4" s="230"/>
      <c r="NHA4" s="230"/>
      <c r="NHB4" s="230"/>
      <c r="NHC4" s="230"/>
      <c r="NHD4" s="230"/>
      <c r="NHE4" s="230"/>
      <c r="NHF4" s="230"/>
      <c r="NHG4" s="230"/>
      <c r="NHH4" s="230"/>
      <c r="NHI4" s="230"/>
      <c r="NHJ4" s="230"/>
      <c r="NHK4" s="230"/>
      <c r="NHL4" s="230"/>
      <c r="NHM4" s="230"/>
      <c r="NHN4" s="230"/>
      <c r="NHO4" s="230"/>
      <c r="NHP4" s="230"/>
      <c r="NHQ4" s="230"/>
      <c r="NHR4" s="230"/>
      <c r="NHS4" s="230"/>
      <c r="NHT4" s="230"/>
      <c r="NHU4" s="230"/>
      <c r="NHV4" s="230"/>
      <c r="NHW4" s="230"/>
      <c r="NHX4" s="230"/>
      <c r="NHY4" s="230"/>
      <c r="NHZ4" s="230"/>
      <c r="NIA4" s="230"/>
      <c r="NIB4" s="230"/>
      <c r="NIC4" s="230"/>
      <c r="NID4" s="230"/>
      <c r="NIE4" s="230"/>
      <c r="NIF4" s="230"/>
      <c r="NIG4" s="230"/>
      <c r="NIH4" s="230"/>
      <c r="NII4" s="230"/>
      <c r="NIJ4" s="230"/>
      <c r="NIK4" s="230"/>
      <c r="NIL4" s="230"/>
      <c r="NIM4" s="230"/>
      <c r="NIN4" s="230"/>
      <c r="NIO4" s="230"/>
      <c r="NIP4" s="230"/>
      <c r="NIQ4" s="230"/>
      <c r="NIR4" s="230"/>
      <c r="NIS4" s="230"/>
      <c r="NIT4" s="230"/>
      <c r="NIU4" s="230"/>
      <c r="NIV4" s="230"/>
      <c r="NIW4" s="230"/>
      <c r="NIX4" s="230"/>
      <c r="NIY4" s="230"/>
      <c r="NIZ4" s="230"/>
      <c r="NJA4" s="230"/>
      <c r="NJB4" s="230"/>
      <c r="NJC4" s="230"/>
      <c r="NJD4" s="230"/>
      <c r="NJE4" s="230"/>
      <c r="NJF4" s="230"/>
      <c r="NJG4" s="230"/>
      <c r="NJH4" s="230"/>
      <c r="NJI4" s="230"/>
      <c r="NJJ4" s="230"/>
      <c r="NJK4" s="230"/>
      <c r="NJL4" s="230"/>
      <c r="NJM4" s="230"/>
      <c r="NJN4" s="230"/>
      <c r="NJO4" s="230"/>
      <c r="NJP4" s="230"/>
      <c r="NJQ4" s="230"/>
      <c r="NJR4" s="230"/>
      <c r="NJS4" s="230"/>
      <c r="NJT4" s="230"/>
      <c r="NJU4" s="230"/>
      <c r="NJV4" s="230"/>
      <c r="NJW4" s="230"/>
      <c r="NJX4" s="230"/>
      <c r="NJY4" s="230"/>
      <c r="NJZ4" s="230"/>
      <c r="NKA4" s="230"/>
      <c r="NKB4" s="230"/>
      <c r="NKC4" s="230"/>
      <c r="NKD4" s="230"/>
      <c r="NKE4" s="230"/>
      <c r="NKF4" s="230"/>
      <c r="NKG4" s="230"/>
      <c r="NKH4" s="230"/>
      <c r="NKI4" s="230"/>
      <c r="NKJ4" s="230"/>
      <c r="NKK4" s="230"/>
      <c r="NKL4" s="230"/>
      <c r="NKM4" s="230"/>
      <c r="NKN4" s="230"/>
      <c r="NKO4" s="230"/>
      <c r="NKP4" s="230"/>
      <c r="NKQ4" s="230"/>
      <c r="NKR4" s="230"/>
      <c r="NKS4" s="230"/>
      <c r="NKT4" s="230"/>
      <c r="NKU4" s="230"/>
      <c r="NKV4" s="230"/>
      <c r="NKW4" s="230"/>
      <c r="NKX4" s="230"/>
      <c r="NKY4" s="230"/>
      <c r="NKZ4" s="230"/>
      <c r="NLA4" s="230"/>
      <c r="NLB4" s="230"/>
      <c r="NLC4" s="230"/>
      <c r="NLD4" s="230"/>
      <c r="NLE4" s="230"/>
      <c r="NLF4" s="230"/>
      <c r="NLG4" s="230"/>
      <c r="NLH4" s="230"/>
      <c r="NLI4" s="230"/>
      <c r="NLJ4" s="230"/>
      <c r="NLK4" s="230"/>
      <c r="NLL4" s="230"/>
      <c r="NLM4" s="230"/>
      <c r="NLN4" s="230"/>
      <c r="NLO4" s="230"/>
      <c r="NLP4" s="230"/>
      <c r="NLQ4" s="230"/>
      <c r="NLR4" s="230"/>
      <c r="NLS4" s="230"/>
      <c r="NLT4" s="230"/>
      <c r="NLU4" s="230"/>
      <c r="NLV4" s="230"/>
      <c r="NLW4" s="230"/>
      <c r="NLX4" s="230"/>
      <c r="NLY4" s="230"/>
      <c r="NLZ4" s="230"/>
      <c r="NMA4" s="230"/>
      <c r="NMB4" s="230"/>
      <c r="NMC4" s="230"/>
      <c r="NMD4" s="230"/>
      <c r="NME4" s="230"/>
      <c r="NMF4" s="230"/>
      <c r="NMG4" s="230"/>
      <c r="NMH4" s="230"/>
      <c r="NMI4" s="230"/>
      <c r="NMJ4" s="230"/>
      <c r="NMK4" s="230"/>
      <c r="NML4" s="230"/>
      <c r="NMM4" s="230"/>
      <c r="NMN4" s="230"/>
      <c r="NMO4" s="230"/>
      <c r="NMP4" s="230"/>
      <c r="NMQ4" s="230"/>
      <c r="NMR4" s="230"/>
      <c r="NMS4" s="230"/>
      <c r="NMT4" s="230"/>
      <c r="NMU4" s="230"/>
      <c r="NMV4" s="230"/>
      <c r="NMW4" s="230"/>
      <c r="NMX4" s="230"/>
      <c r="NMY4" s="230"/>
      <c r="NMZ4" s="230"/>
      <c r="NNA4" s="230"/>
      <c r="NNB4" s="230"/>
      <c r="NNC4" s="230"/>
      <c r="NND4" s="230"/>
      <c r="NNE4" s="230"/>
      <c r="NNF4" s="230"/>
      <c r="NNG4" s="230"/>
      <c r="NNH4" s="230"/>
      <c r="NNI4" s="230"/>
      <c r="NNJ4" s="230"/>
      <c r="NNK4" s="230"/>
      <c r="NNL4" s="230"/>
      <c r="NNM4" s="230"/>
      <c r="NNN4" s="230"/>
      <c r="NNO4" s="230"/>
      <c r="NNP4" s="230"/>
      <c r="NNQ4" s="230"/>
      <c r="NNR4" s="230"/>
      <c r="NNS4" s="230"/>
      <c r="NNT4" s="230"/>
      <c r="NNU4" s="230"/>
      <c r="NNV4" s="230"/>
      <c r="NNW4" s="230"/>
      <c r="NNX4" s="230"/>
      <c r="NNY4" s="230"/>
      <c r="NNZ4" s="230"/>
      <c r="NOA4" s="230"/>
      <c r="NOB4" s="230"/>
      <c r="NOC4" s="230"/>
      <c r="NOD4" s="230"/>
      <c r="NOE4" s="230"/>
      <c r="NOF4" s="230"/>
      <c r="NOG4" s="230"/>
      <c r="NOH4" s="230"/>
      <c r="NOI4" s="230"/>
      <c r="NOJ4" s="230"/>
      <c r="NOK4" s="230"/>
      <c r="NOL4" s="230"/>
      <c r="NOM4" s="230"/>
      <c r="NON4" s="230"/>
      <c r="NOO4" s="230"/>
      <c r="NOP4" s="230"/>
      <c r="NOQ4" s="230"/>
      <c r="NOR4" s="230"/>
      <c r="NOS4" s="230"/>
      <c r="NOT4" s="230"/>
      <c r="NOU4" s="230"/>
      <c r="NOV4" s="230"/>
      <c r="NOW4" s="230"/>
      <c r="NOX4" s="230"/>
      <c r="NOY4" s="230"/>
      <c r="NOZ4" s="230"/>
      <c r="NPA4" s="230"/>
      <c r="NPB4" s="230"/>
      <c r="NPC4" s="230"/>
      <c r="NPD4" s="230"/>
      <c r="NPE4" s="230"/>
      <c r="NPF4" s="230"/>
      <c r="NPG4" s="230"/>
      <c r="NPH4" s="230"/>
      <c r="NPI4" s="230"/>
      <c r="NPJ4" s="230"/>
      <c r="NPK4" s="230"/>
      <c r="NPL4" s="230"/>
      <c r="NPM4" s="230"/>
      <c r="NPN4" s="230"/>
      <c r="NPO4" s="230"/>
      <c r="NPP4" s="230"/>
      <c r="NPQ4" s="230"/>
      <c r="NPR4" s="230"/>
      <c r="NPS4" s="230"/>
      <c r="NPT4" s="230"/>
      <c r="NPU4" s="230"/>
      <c r="NPV4" s="230"/>
      <c r="NPW4" s="230"/>
      <c r="NPX4" s="230"/>
      <c r="NPY4" s="230"/>
      <c r="NPZ4" s="230"/>
      <c r="NQA4" s="230"/>
      <c r="NQB4" s="230"/>
      <c r="NQC4" s="230"/>
      <c r="NQD4" s="230"/>
      <c r="NQE4" s="230"/>
      <c r="NQF4" s="230"/>
      <c r="NQG4" s="230"/>
      <c r="NQH4" s="230"/>
      <c r="NQI4" s="230"/>
      <c r="NQJ4" s="230"/>
      <c r="NQK4" s="230"/>
      <c r="NQL4" s="230"/>
      <c r="NQM4" s="230"/>
      <c r="NQN4" s="230"/>
      <c r="NQO4" s="230"/>
      <c r="NQP4" s="230"/>
      <c r="NQQ4" s="230"/>
      <c r="NQR4" s="230"/>
      <c r="NQS4" s="230"/>
      <c r="NQT4" s="230"/>
      <c r="NQU4" s="230"/>
      <c r="NQV4" s="230"/>
      <c r="NQW4" s="230"/>
      <c r="NQX4" s="230"/>
      <c r="NQY4" s="230"/>
      <c r="NQZ4" s="230"/>
      <c r="NRA4" s="230"/>
      <c r="NRB4" s="230"/>
      <c r="NRC4" s="230"/>
      <c r="NRD4" s="230"/>
      <c r="NRE4" s="230"/>
      <c r="NRF4" s="230"/>
      <c r="NRG4" s="230"/>
      <c r="NRH4" s="230"/>
      <c r="NRI4" s="230"/>
      <c r="NRJ4" s="230"/>
      <c r="NRK4" s="230"/>
      <c r="NRL4" s="230"/>
      <c r="NRM4" s="230"/>
      <c r="NRN4" s="230"/>
      <c r="NRO4" s="230"/>
      <c r="NRP4" s="230"/>
      <c r="NRQ4" s="230"/>
      <c r="NRR4" s="230"/>
      <c r="NRS4" s="230"/>
      <c r="NRT4" s="230"/>
      <c r="NRU4" s="230"/>
      <c r="NRV4" s="230"/>
      <c r="NRW4" s="230"/>
      <c r="NRX4" s="230"/>
      <c r="NRY4" s="230"/>
      <c r="NRZ4" s="230"/>
      <c r="NSA4" s="230"/>
      <c r="NSB4" s="230"/>
      <c r="NSC4" s="230"/>
      <c r="NSD4" s="230"/>
      <c r="NSE4" s="230"/>
      <c r="NSF4" s="230"/>
      <c r="NSG4" s="230"/>
      <c r="NSH4" s="230"/>
      <c r="NSI4" s="230"/>
      <c r="NSJ4" s="230"/>
      <c r="NSK4" s="230"/>
      <c r="NSL4" s="230"/>
      <c r="NSM4" s="230"/>
      <c r="NSN4" s="230"/>
      <c r="NSO4" s="230"/>
      <c r="NSP4" s="230"/>
      <c r="NSQ4" s="230"/>
      <c r="NSR4" s="230"/>
      <c r="NSS4" s="230"/>
      <c r="NST4" s="230"/>
      <c r="NSU4" s="230"/>
      <c r="NSV4" s="230"/>
      <c r="NSW4" s="230"/>
      <c r="NSX4" s="230"/>
      <c r="NSY4" s="230"/>
      <c r="NSZ4" s="230"/>
      <c r="NTA4" s="230"/>
      <c r="NTB4" s="230"/>
      <c r="NTC4" s="230"/>
      <c r="NTD4" s="230"/>
      <c r="NTE4" s="230"/>
      <c r="NTF4" s="230"/>
      <c r="NTG4" s="230"/>
      <c r="NTH4" s="230"/>
      <c r="NTI4" s="230"/>
      <c r="NTJ4" s="230"/>
      <c r="NTK4" s="230"/>
      <c r="NTL4" s="230"/>
      <c r="NTM4" s="230"/>
      <c r="NTN4" s="230"/>
      <c r="NTO4" s="230"/>
      <c r="NTP4" s="230"/>
      <c r="NTQ4" s="230"/>
      <c r="NTR4" s="230"/>
      <c r="NTS4" s="230"/>
      <c r="NTT4" s="230"/>
      <c r="NTU4" s="230"/>
      <c r="NTV4" s="230"/>
      <c r="NTW4" s="230"/>
      <c r="NTX4" s="230"/>
      <c r="NTY4" s="230"/>
      <c r="NTZ4" s="230"/>
      <c r="NUA4" s="230"/>
      <c r="NUB4" s="230"/>
      <c r="NUC4" s="230"/>
      <c r="NUD4" s="230"/>
      <c r="NUE4" s="230"/>
      <c r="NUF4" s="230"/>
      <c r="NUG4" s="230"/>
      <c r="NUH4" s="230"/>
      <c r="NUI4" s="230"/>
      <c r="NUJ4" s="230"/>
      <c r="NUK4" s="230"/>
      <c r="NUL4" s="230"/>
      <c r="NUM4" s="230"/>
      <c r="NUN4" s="230"/>
      <c r="NUO4" s="230"/>
      <c r="NUP4" s="230"/>
      <c r="NUQ4" s="230"/>
      <c r="NUR4" s="230"/>
      <c r="NUS4" s="230"/>
      <c r="NUT4" s="230"/>
      <c r="NUU4" s="230"/>
      <c r="NUV4" s="230"/>
      <c r="NUW4" s="230"/>
      <c r="NUX4" s="230"/>
      <c r="NUY4" s="230"/>
      <c r="NUZ4" s="230"/>
      <c r="NVA4" s="230"/>
      <c r="NVB4" s="230"/>
      <c r="NVC4" s="230"/>
      <c r="NVD4" s="230"/>
      <c r="NVE4" s="230"/>
      <c r="NVF4" s="230"/>
      <c r="NVG4" s="230"/>
      <c r="NVH4" s="230"/>
      <c r="NVI4" s="230"/>
      <c r="NVJ4" s="230"/>
      <c r="NVK4" s="230"/>
      <c r="NVL4" s="230"/>
      <c r="NVM4" s="230"/>
      <c r="NVN4" s="230"/>
      <c r="NVO4" s="230"/>
      <c r="NVP4" s="230"/>
      <c r="NVQ4" s="230"/>
      <c r="NVR4" s="230"/>
      <c r="NVS4" s="230"/>
      <c r="NVT4" s="230"/>
      <c r="NVU4" s="230"/>
      <c r="NVV4" s="230"/>
      <c r="NVW4" s="230"/>
      <c r="NVX4" s="230"/>
      <c r="NVY4" s="230"/>
      <c r="NVZ4" s="230"/>
      <c r="NWA4" s="230"/>
      <c r="NWB4" s="230"/>
      <c r="NWC4" s="230"/>
      <c r="NWD4" s="230"/>
      <c r="NWE4" s="230"/>
      <c r="NWF4" s="230"/>
      <c r="NWG4" s="230"/>
      <c r="NWH4" s="230"/>
      <c r="NWI4" s="230"/>
      <c r="NWJ4" s="230"/>
      <c r="NWK4" s="230"/>
      <c r="NWL4" s="230"/>
      <c r="NWM4" s="230"/>
      <c r="NWN4" s="230"/>
      <c r="NWO4" s="230"/>
      <c r="NWP4" s="230"/>
      <c r="NWQ4" s="230"/>
      <c r="NWR4" s="230"/>
      <c r="NWS4" s="230"/>
      <c r="NWT4" s="230"/>
      <c r="NWU4" s="230"/>
      <c r="NWV4" s="230"/>
      <c r="NWW4" s="230"/>
      <c r="NWX4" s="230"/>
      <c r="NWY4" s="230"/>
      <c r="NWZ4" s="230"/>
      <c r="NXA4" s="230"/>
      <c r="NXB4" s="230"/>
      <c r="NXC4" s="230"/>
      <c r="NXD4" s="230"/>
      <c r="NXE4" s="230"/>
      <c r="NXF4" s="230"/>
      <c r="NXG4" s="230"/>
      <c r="NXH4" s="230"/>
      <c r="NXI4" s="230"/>
      <c r="NXJ4" s="230"/>
      <c r="NXK4" s="230"/>
      <c r="NXL4" s="230"/>
      <c r="NXM4" s="230"/>
      <c r="NXN4" s="230"/>
      <c r="NXO4" s="230"/>
      <c r="NXP4" s="230"/>
      <c r="NXQ4" s="230"/>
      <c r="NXR4" s="230"/>
      <c r="NXS4" s="230"/>
      <c r="NXT4" s="230"/>
      <c r="NXU4" s="230"/>
      <c r="NXV4" s="230"/>
      <c r="NXW4" s="230"/>
      <c r="NXX4" s="230"/>
      <c r="NXY4" s="230"/>
      <c r="NXZ4" s="230"/>
      <c r="NYA4" s="230"/>
      <c r="NYB4" s="230"/>
      <c r="NYC4" s="230"/>
      <c r="NYD4" s="230"/>
      <c r="NYE4" s="230"/>
      <c r="NYF4" s="230"/>
      <c r="NYG4" s="230"/>
      <c r="NYH4" s="230"/>
      <c r="NYI4" s="230"/>
      <c r="NYJ4" s="230"/>
      <c r="NYK4" s="230"/>
      <c r="NYL4" s="230"/>
      <c r="NYM4" s="230"/>
      <c r="NYN4" s="230"/>
      <c r="NYO4" s="230"/>
      <c r="NYP4" s="230"/>
      <c r="NYQ4" s="230"/>
      <c r="NYR4" s="230"/>
      <c r="NYS4" s="230"/>
      <c r="NYT4" s="230"/>
      <c r="NYU4" s="230"/>
      <c r="NYV4" s="230"/>
      <c r="NYW4" s="230"/>
      <c r="NYX4" s="230"/>
      <c r="NYY4" s="230"/>
      <c r="NYZ4" s="230"/>
      <c r="NZA4" s="230"/>
      <c r="NZB4" s="230"/>
      <c r="NZC4" s="230"/>
      <c r="NZD4" s="230"/>
      <c r="NZE4" s="230"/>
      <c r="NZF4" s="230"/>
      <c r="NZG4" s="230"/>
      <c r="NZH4" s="230"/>
      <c r="NZI4" s="230"/>
      <c r="NZJ4" s="230"/>
      <c r="NZK4" s="230"/>
      <c r="NZL4" s="230"/>
      <c r="NZM4" s="230"/>
      <c r="NZN4" s="230"/>
      <c r="NZO4" s="230"/>
      <c r="NZP4" s="230"/>
      <c r="NZQ4" s="230"/>
      <c r="NZR4" s="230"/>
      <c r="NZS4" s="230"/>
      <c r="NZT4" s="230"/>
      <c r="NZU4" s="230"/>
      <c r="NZV4" s="230"/>
      <c r="NZW4" s="230"/>
      <c r="NZX4" s="230"/>
      <c r="NZY4" s="230"/>
      <c r="NZZ4" s="230"/>
      <c r="OAA4" s="230"/>
      <c r="OAB4" s="230"/>
      <c r="OAC4" s="230"/>
      <c r="OAD4" s="230"/>
      <c r="OAE4" s="230"/>
      <c r="OAF4" s="230"/>
      <c r="OAG4" s="230"/>
      <c r="OAH4" s="230"/>
      <c r="OAI4" s="230"/>
      <c r="OAJ4" s="230"/>
      <c r="OAK4" s="230"/>
      <c r="OAL4" s="230"/>
      <c r="OAM4" s="230"/>
      <c r="OAN4" s="230"/>
      <c r="OAO4" s="230"/>
      <c r="OAP4" s="230"/>
      <c r="OAQ4" s="230"/>
      <c r="OAR4" s="230"/>
      <c r="OAS4" s="230"/>
      <c r="OAT4" s="230"/>
      <c r="OAU4" s="230"/>
      <c r="OAV4" s="230"/>
      <c r="OAW4" s="230"/>
      <c r="OAX4" s="230"/>
      <c r="OAY4" s="230"/>
      <c r="OAZ4" s="230"/>
      <c r="OBA4" s="230"/>
      <c r="OBB4" s="230"/>
      <c r="OBC4" s="230"/>
      <c r="OBD4" s="230"/>
      <c r="OBE4" s="230"/>
      <c r="OBF4" s="230"/>
      <c r="OBG4" s="230"/>
      <c r="OBH4" s="230"/>
      <c r="OBI4" s="230"/>
      <c r="OBJ4" s="230"/>
      <c r="OBK4" s="230"/>
      <c r="OBL4" s="230"/>
      <c r="OBM4" s="230"/>
      <c r="OBN4" s="230"/>
      <c r="OBO4" s="230"/>
      <c r="OBP4" s="230"/>
      <c r="OBQ4" s="230"/>
      <c r="OBR4" s="230"/>
      <c r="OBS4" s="230"/>
      <c r="OBT4" s="230"/>
      <c r="OBU4" s="230"/>
      <c r="OBV4" s="230"/>
      <c r="OBW4" s="230"/>
      <c r="OBX4" s="230"/>
      <c r="OBY4" s="230"/>
      <c r="OBZ4" s="230"/>
      <c r="OCA4" s="230"/>
      <c r="OCB4" s="230"/>
      <c r="OCC4" s="230"/>
      <c r="OCD4" s="230"/>
      <c r="OCE4" s="230"/>
      <c r="OCF4" s="230"/>
      <c r="OCG4" s="230"/>
      <c r="OCH4" s="230"/>
      <c r="OCI4" s="230"/>
      <c r="OCJ4" s="230"/>
      <c r="OCK4" s="230"/>
      <c r="OCL4" s="230"/>
      <c r="OCM4" s="230"/>
      <c r="OCN4" s="230"/>
      <c r="OCO4" s="230"/>
      <c r="OCP4" s="230"/>
      <c r="OCQ4" s="230"/>
      <c r="OCR4" s="230"/>
      <c r="OCS4" s="230"/>
      <c r="OCT4" s="230"/>
      <c r="OCU4" s="230"/>
      <c r="OCV4" s="230"/>
      <c r="OCW4" s="230"/>
      <c r="OCX4" s="230"/>
      <c r="OCY4" s="230"/>
      <c r="OCZ4" s="230"/>
      <c r="ODA4" s="230"/>
      <c r="ODB4" s="230"/>
      <c r="ODC4" s="230"/>
      <c r="ODD4" s="230"/>
      <c r="ODE4" s="230"/>
      <c r="ODF4" s="230"/>
      <c r="ODG4" s="230"/>
      <c r="ODH4" s="230"/>
      <c r="ODI4" s="230"/>
      <c r="ODJ4" s="230"/>
      <c r="ODK4" s="230"/>
      <c r="ODL4" s="230"/>
      <c r="ODM4" s="230"/>
      <c r="ODN4" s="230"/>
      <c r="ODO4" s="230"/>
      <c r="ODP4" s="230"/>
      <c r="ODQ4" s="230"/>
      <c r="ODR4" s="230"/>
      <c r="ODS4" s="230"/>
      <c r="ODT4" s="230"/>
      <c r="ODU4" s="230"/>
      <c r="ODV4" s="230"/>
      <c r="ODW4" s="230"/>
      <c r="ODX4" s="230"/>
      <c r="ODY4" s="230"/>
      <c r="ODZ4" s="230"/>
      <c r="OEA4" s="230"/>
      <c r="OEB4" s="230"/>
      <c r="OEC4" s="230"/>
      <c r="OED4" s="230"/>
      <c r="OEE4" s="230"/>
      <c r="OEF4" s="230"/>
      <c r="OEG4" s="230"/>
      <c r="OEH4" s="230"/>
      <c r="OEI4" s="230"/>
      <c r="OEJ4" s="230"/>
      <c r="OEK4" s="230"/>
      <c r="OEL4" s="230"/>
      <c r="OEM4" s="230"/>
      <c r="OEN4" s="230"/>
      <c r="OEO4" s="230"/>
      <c r="OEP4" s="230"/>
      <c r="OEQ4" s="230"/>
      <c r="OER4" s="230"/>
      <c r="OES4" s="230"/>
      <c r="OET4" s="230"/>
      <c r="OEU4" s="230"/>
      <c r="OEV4" s="230"/>
      <c r="OEW4" s="230"/>
      <c r="OEX4" s="230"/>
      <c r="OEY4" s="230"/>
      <c r="OEZ4" s="230"/>
      <c r="OFA4" s="230"/>
      <c r="OFB4" s="230"/>
      <c r="OFC4" s="230"/>
      <c r="OFD4" s="230"/>
      <c r="OFE4" s="230"/>
      <c r="OFF4" s="230"/>
      <c r="OFG4" s="230"/>
      <c r="OFH4" s="230"/>
      <c r="OFI4" s="230"/>
      <c r="OFJ4" s="230"/>
      <c r="OFK4" s="230"/>
      <c r="OFL4" s="230"/>
      <c r="OFM4" s="230"/>
      <c r="OFN4" s="230"/>
      <c r="OFO4" s="230"/>
      <c r="OFP4" s="230"/>
      <c r="OFQ4" s="230"/>
      <c r="OFR4" s="230"/>
      <c r="OFS4" s="230"/>
      <c r="OFT4" s="230"/>
      <c r="OFU4" s="230"/>
      <c r="OFV4" s="230"/>
      <c r="OFW4" s="230"/>
      <c r="OFX4" s="230"/>
      <c r="OFY4" s="230"/>
      <c r="OFZ4" s="230"/>
      <c r="OGA4" s="230"/>
      <c r="OGB4" s="230"/>
      <c r="OGC4" s="230"/>
      <c r="OGD4" s="230"/>
      <c r="OGE4" s="230"/>
      <c r="OGF4" s="230"/>
      <c r="OGG4" s="230"/>
      <c r="OGH4" s="230"/>
      <c r="OGI4" s="230"/>
      <c r="OGJ4" s="230"/>
      <c r="OGK4" s="230"/>
      <c r="OGL4" s="230"/>
      <c r="OGM4" s="230"/>
      <c r="OGN4" s="230"/>
      <c r="OGO4" s="230"/>
      <c r="OGP4" s="230"/>
      <c r="OGQ4" s="230"/>
      <c r="OGR4" s="230"/>
      <c r="OGS4" s="230"/>
      <c r="OGT4" s="230"/>
      <c r="OGU4" s="230"/>
      <c r="OGV4" s="230"/>
      <c r="OGW4" s="230"/>
      <c r="OGX4" s="230"/>
      <c r="OGY4" s="230"/>
      <c r="OGZ4" s="230"/>
      <c r="OHA4" s="230"/>
      <c r="OHB4" s="230"/>
      <c r="OHC4" s="230"/>
      <c r="OHD4" s="230"/>
      <c r="OHE4" s="230"/>
      <c r="OHF4" s="230"/>
      <c r="OHG4" s="230"/>
      <c r="OHH4" s="230"/>
      <c r="OHI4" s="230"/>
      <c r="OHJ4" s="230"/>
      <c r="OHK4" s="230"/>
      <c r="OHL4" s="230"/>
      <c r="OHM4" s="230"/>
      <c r="OHN4" s="230"/>
      <c r="OHO4" s="230"/>
      <c r="OHP4" s="230"/>
      <c r="OHQ4" s="230"/>
      <c r="OHR4" s="230"/>
      <c r="OHS4" s="230"/>
      <c r="OHT4" s="230"/>
      <c r="OHU4" s="230"/>
      <c r="OHV4" s="230"/>
      <c r="OHW4" s="230"/>
      <c r="OHX4" s="230"/>
      <c r="OHY4" s="230"/>
      <c r="OHZ4" s="230"/>
      <c r="OIA4" s="230"/>
      <c r="OIB4" s="230"/>
      <c r="OIC4" s="230"/>
      <c r="OID4" s="230"/>
      <c r="OIE4" s="230"/>
      <c r="OIF4" s="230"/>
      <c r="OIG4" s="230"/>
      <c r="OIH4" s="230"/>
      <c r="OII4" s="230"/>
      <c r="OIJ4" s="230"/>
      <c r="OIK4" s="230"/>
      <c r="OIL4" s="230"/>
      <c r="OIM4" s="230"/>
      <c r="OIN4" s="230"/>
      <c r="OIO4" s="230"/>
      <c r="OIP4" s="230"/>
      <c r="OIQ4" s="230"/>
      <c r="OIR4" s="230"/>
      <c r="OIS4" s="230"/>
      <c r="OIT4" s="230"/>
      <c r="OIU4" s="230"/>
      <c r="OIV4" s="230"/>
      <c r="OIW4" s="230"/>
      <c r="OIX4" s="230"/>
      <c r="OIY4" s="230"/>
      <c r="OIZ4" s="230"/>
      <c r="OJA4" s="230"/>
      <c r="OJB4" s="230"/>
      <c r="OJC4" s="230"/>
      <c r="OJD4" s="230"/>
      <c r="OJE4" s="230"/>
      <c r="OJF4" s="230"/>
      <c r="OJG4" s="230"/>
      <c r="OJH4" s="230"/>
      <c r="OJI4" s="230"/>
      <c r="OJJ4" s="230"/>
      <c r="OJK4" s="230"/>
      <c r="OJL4" s="230"/>
      <c r="OJM4" s="230"/>
      <c r="OJN4" s="230"/>
      <c r="OJO4" s="230"/>
      <c r="OJP4" s="230"/>
      <c r="OJQ4" s="230"/>
      <c r="OJR4" s="230"/>
      <c r="OJS4" s="230"/>
      <c r="OJT4" s="230"/>
      <c r="OJU4" s="230"/>
      <c r="OJV4" s="230"/>
      <c r="OJW4" s="230"/>
      <c r="OJX4" s="230"/>
      <c r="OJY4" s="230"/>
      <c r="OJZ4" s="230"/>
      <c r="OKA4" s="230"/>
      <c r="OKB4" s="230"/>
      <c r="OKC4" s="230"/>
      <c r="OKD4" s="230"/>
      <c r="OKE4" s="230"/>
      <c r="OKF4" s="230"/>
      <c r="OKG4" s="230"/>
      <c r="OKH4" s="230"/>
      <c r="OKI4" s="230"/>
      <c r="OKJ4" s="230"/>
      <c r="OKK4" s="230"/>
      <c r="OKL4" s="230"/>
      <c r="OKM4" s="230"/>
      <c r="OKN4" s="230"/>
      <c r="OKO4" s="230"/>
      <c r="OKP4" s="230"/>
      <c r="OKQ4" s="230"/>
      <c r="OKR4" s="230"/>
      <c r="OKS4" s="230"/>
      <c r="OKT4" s="230"/>
      <c r="OKU4" s="230"/>
      <c r="OKV4" s="230"/>
      <c r="OKW4" s="230"/>
      <c r="OKX4" s="230"/>
      <c r="OKY4" s="230"/>
      <c r="OKZ4" s="230"/>
      <c r="OLA4" s="230"/>
      <c r="OLB4" s="230"/>
      <c r="OLC4" s="230"/>
      <c r="OLD4" s="230"/>
      <c r="OLE4" s="230"/>
      <c r="OLF4" s="230"/>
      <c r="OLG4" s="230"/>
      <c r="OLH4" s="230"/>
      <c r="OLI4" s="230"/>
      <c r="OLJ4" s="230"/>
      <c r="OLK4" s="230"/>
      <c r="OLL4" s="230"/>
      <c r="OLM4" s="230"/>
      <c r="OLN4" s="230"/>
      <c r="OLO4" s="230"/>
      <c r="OLP4" s="230"/>
      <c r="OLQ4" s="230"/>
      <c r="OLR4" s="230"/>
      <c r="OLS4" s="230"/>
      <c r="OLT4" s="230"/>
      <c r="OLU4" s="230"/>
      <c r="OLV4" s="230"/>
      <c r="OLW4" s="230"/>
      <c r="OLX4" s="230"/>
      <c r="OLY4" s="230"/>
      <c r="OLZ4" s="230"/>
      <c r="OMA4" s="230"/>
      <c r="OMB4" s="230"/>
      <c r="OMC4" s="230"/>
      <c r="OMD4" s="230"/>
      <c r="OME4" s="230"/>
      <c r="OMF4" s="230"/>
      <c r="OMG4" s="230"/>
      <c r="OMH4" s="230"/>
      <c r="OMI4" s="230"/>
      <c r="OMJ4" s="230"/>
      <c r="OMK4" s="230"/>
      <c r="OML4" s="230"/>
      <c r="OMM4" s="230"/>
      <c r="OMN4" s="230"/>
      <c r="OMO4" s="230"/>
      <c r="OMP4" s="230"/>
      <c r="OMQ4" s="230"/>
      <c r="OMR4" s="230"/>
      <c r="OMS4" s="230"/>
      <c r="OMT4" s="230"/>
      <c r="OMU4" s="230"/>
      <c r="OMV4" s="230"/>
      <c r="OMW4" s="230"/>
      <c r="OMX4" s="230"/>
      <c r="OMY4" s="230"/>
      <c r="OMZ4" s="230"/>
      <c r="ONA4" s="230"/>
      <c r="ONB4" s="230"/>
      <c r="ONC4" s="230"/>
      <c r="OND4" s="230"/>
      <c r="ONE4" s="230"/>
      <c r="ONF4" s="230"/>
      <c r="ONG4" s="230"/>
      <c r="ONH4" s="230"/>
      <c r="ONI4" s="230"/>
      <c r="ONJ4" s="230"/>
      <c r="ONK4" s="230"/>
      <c r="ONL4" s="230"/>
      <c r="ONM4" s="230"/>
      <c r="ONN4" s="230"/>
      <c r="ONO4" s="230"/>
      <c r="ONP4" s="230"/>
      <c r="ONQ4" s="230"/>
      <c r="ONR4" s="230"/>
      <c r="ONS4" s="230"/>
      <c r="ONT4" s="230"/>
      <c r="ONU4" s="230"/>
      <c r="ONV4" s="230"/>
      <c r="ONW4" s="230"/>
      <c r="ONX4" s="230"/>
      <c r="ONY4" s="230"/>
      <c r="ONZ4" s="230"/>
      <c r="OOA4" s="230"/>
      <c r="OOB4" s="230"/>
      <c r="OOC4" s="230"/>
      <c r="OOD4" s="230"/>
      <c r="OOE4" s="230"/>
      <c r="OOF4" s="230"/>
      <c r="OOG4" s="230"/>
      <c r="OOH4" s="230"/>
      <c r="OOI4" s="230"/>
      <c r="OOJ4" s="230"/>
      <c r="OOK4" s="230"/>
      <c r="OOL4" s="230"/>
      <c r="OOM4" s="230"/>
      <c r="OON4" s="230"/>
      <c r="OOO4" s="230"/>
      <c r="OOP4" s="230"/>
      <c r="OOQ4" s="230"/>
      <c r="OOR4" s="230"/>
      <c r="OOS4" s="230"/>
      <c r="OOT4" s="230"/>
      <c r="OOU4" s="230"/>
      <c r="OOV4" s="230"/>
      <c r="OOW4" s="230"/>
      <c r="OOX4" s="230"/>
      <c r="OOY4" s="230"/>
      <c r="OOZ4" s="230"/>
      <c r="OPA4" s="230"/>
      <c r="OPB4" s="230"/>
      <c r="OPC4" s="230"/>
      <c r="OPD4" s="230"/>
      <c r="OPE4" s="230"/>
      <c r="OPF4" s="230"/>
      <c r="OPG4" s="230"/>
      <c r="OPH4" s="230"/>
      <c r="OPI4" s="230"/>
      <c r="OPJ4" s="230"/>
      <c r="OPK4" s="230"/>
      <c r="OPL4" s="230"/>
      <c r="OPM4" s="230"/>
      <c r="OPN4" s="230"/>
      <c r="OPO4" s="230"/>
      <c r="OPP4" s="230"/>
      <c r="OPQ4" s="230"/>
      <c r="OPR4" s="230"/>
      <c r="OPS4" s="230"/>
      <c r="OPT4" s="230"/>
      <c r="OPU4" s="230"/>
      <c r="OPV4" s="230"/>
      <c r="OPW4" s="230"/>
      <c r="OPX4" s="230"/>
      <c r="OPY4" s="230"/>
      <c r="OPZ4" s="230"/>
      <c r="OQA4" s="230"/>
      <c r="OQB4" s="230"/>
      <c r="OQC4" s="230"/>
      <c r="OQD4" s="230"/>
      <c r="OQE4" s="230"/>
      <c r="OQF4" s="230"/>
      <c r="OQG4" s="230"/>
      <c r="OQH4" s="230"/>
      <c r="OQI4" s="230"/>
      <c r="OQJ4" s="230"/>
      <c r="OQK4" s="230"/>
      <c r="OQL4" s="230"/>
      <c r="OQM4" s="230"/>
      <c r="OQN4" s="230"/>
      <c r="OQO4" s="230"/>
      <c r="OQP4" s="230"/>
      <c r="OQQ4" s="230"/>
      <c r="OQR4" s="230"/>
      <c r="OQS4" s="230"/>
      <c r="OQT4" s="230"/>
      <c r="OQU4" s="230"/>
      <c r="OQV4" s="230"/>
      <c r="OQW4" s="230"/>
      <c r="OQX4" s="230"/>
      <c r="OQY4" s="230"/>
      <c r="OQZ4" s="230"/>
      <c r="ORA4" s="230"/>
      <c r="ORB4" s="230"/>
      <c r="ORC4" s="230"/>
      <c r="ORD4" s="230"/>
      <c r="ORE4" s="230"/>
      <c r="ORF4" s="230"/>
      <c r="ORG4" s="230"/>
      <c r="ORH4" s="230"/>
      <c r="ORI4" s="230"/>
      <c r="ORJ4" s="230"/>
      <c r="ORK4" s="230"/>
      <c r="ORL4" s="230"/>
      <c r="ORM4" s="230"/>
      <c r="ORN4" s="230"/>
      <c r="ORO4" s="230"/>
      <c r="ORP4" s="230"/>
      <c r="ORQ4" s="230"/>
      <c r="ORR4" s="230"/>
      <c r="ORS4" s="230"/>
      <c r="ORT4" s="230"/>
      <c r="ORU4" s="230"/>
      <c r="ORV4" s="230"/>
      <c r="ORW4" s="230"/>
      <c r="ORX4" s="230"/>
      <c r="ORY4" s="230"/>
      <c r="ORZ4" s="230"/>
      <c r="OSA4" s="230"/>
      <c r="OSB4" s="230"/>
      <c r="OSC4" s="230"/>
      <c r="OSD4" s="230"/>
      <c r="OSE4" s="230"/>
      <c r="OSF4" s="230"/>
      <c r="OSG4" s="230"/>
      <c r="OSH4" s="230"/>
      <c r="OSI4" s="230"/>
      <c r="OSJ4" s="230"/>
      <c r="OSK4" s="230"/>
      <c r="OSL4" s="230"/>
      <c r="OSM4" s="230"/>
      <c r="OSN4" s="230"/>
      <c r="OSO4" s="230"/>
      <c r="OSP4" s="230"/>
      <c r="OSQ4" s="230"/>
      <c r="OSR4" s="230"/>
      <c r="OSS4" s="230"/>
      <c r="OST4" s="230"/>
      <c r="OSU4" s="230"/>
      <c r="OSV4" s="230"/>
      <c r="OSW4" s="230"/>
      <c r="OSX4" s="230"/>
      <c r="OSY4" s="230"/>
      <c r="OSZ4" s="230"/>
      <c r="OTA4" s="230"/>
      <c r="OTB4" s="230"/>
      <c r="OTC4" s="230"/>
      <c r="OTD4" s="230"/>
      <c r="OTE4" s="230"/>
      <c r="OTF4" s="230"/>
      <c r="OTG4" s="230"/>
      <c r="OTH4" s="230"/>
      <c r="OTI4" s="230"/>
      <c r="OTJ4" s="230"/>
      <c r="OTK4" s="230"/>
      <c r="OTL4" s="230"/>
      <c r="OTM4" s="230"/>
      <c r="OTN4" s="230"/>
      <c r="OTO4" s="230"/>
      <c r="OTP4" s="230"/>
      <c r="OTQ4" s="230"/>
      <c r="OTR4" s="230"/>
      <c r="OTS4" s="230"/>
      <c r="OTT4" s="230"/>
      <c r="OTU4" s="230"/>
      <c r="OTV4" s="230"/>
      <c r="OTW4" s="230"/>
      <c r="OTX4" s="230"/>
      <c r="OTY4" s="230"/>
      <c r="OTZ4" s="230"/>
      <c r="OUA4" s="230"/>
      <c r="OUB4" s="230"/>
      <c r="OUC4" s="230"/>
      <c r="OUD4" s="230"/>
      <c r="OUE4" s="230"/>
      <c r="OUF4" s="230"/>
      <c r="OUG4" s="230"/>
      <c r="OUH4" s="230"/>
      <c r="OUI4" s="230"/>
      <c r="OUJ4" s="230"/>
      <c r="OUK4" s="230"/>
      <c r="OUL4" s="230"/>
      <c r="OUM4" s="230"/>
      <c r="OUN4" s="230"/>
      <c r="OUO4" s="230"/>
      <c r="OUP4" s="230"/>
      <c r="OUQ4" s="230"/>
      <c r="OUR4" s="230"/>
      <c r="OUS4" s="230"/>
      <c r="OUT4" s="230"/>
      <c r="OUU4" s="230"/>
      <c r="OUV4" s="230"/>
      <c r="OUW4" s="230"/>
      <c r="OUX4" s="230"/>
      <c r="OUY4" s="230"/>
      <c r="OUZ4" s="230"/>
      <c r="OVA4" s="230"/>
      <c r="OVB4" s="230"/>
      <c r="OVC4" s="230"/>
      <c r="OVD4" s="230"/>
      <c r="OVE4" s="230"/>
      <c r="OVF4" s="230"/>
      <c r="OVG4" s="230"/>
      <c r="OVH4" s="230"/>
      <c r="OVI4" s="230"/>
      <c r="OVJ4" s="230"/>
      <c r="OVK4" s="230"/>
      <c r="OVL4" s="230"/>
      <c r="OVM4" s="230"/>
      <c r="OVN4" s="230"/>
      <c r="OVO4" s="230"/>
      <c r="OVP4" s="230"/>
      <c r="OVQ4" s="230"/>
      <c r="OVR4" s="230"/>
      <c r="OVS4" s="230"/>
      <c r="OVT4" s="230"/>
      <c r="OVU4" s="230"/>
      <c r="OVV4" s="230"/>
      <c r="OVW4" s="230"/>
      <c r="OVX4" s="230"/>
      <c r="OVY4" s="230"/>
      <c r="OVZ4" s="230"/>
      <c r="OWA4" s="230"/>
      <c r="OWB4" s="230"/>
      <c r="OWC4" s="230"/>
      <c r="OWD4" s="230"/>
      <c r="OWE4" s="230"/>
      <c r="OWF4" s="230"/>
      <c r="OWG4" s="230"/>
      <c r="OWH4" s="230"/>
      <c r="OWI4" s="230"/>
      <c r="OWJ4" s="230"/>
      <c r="OWK4" s="230"/>
      <c r="OWL4" s="230"/>
      <c r="OWM4" s="230"/>
      <c r="OWN4" s="230"/>
      <c r="OWO4" s="230"/>
      <c r="OWP4" s="230"/>
      <c r="OWQ4" s="230"/>
      <c r="OWR4" s="230"/>
      <c r="OWS4" s="230"/>
      <c r="OWT4" s="230"/>
      <c r="OWU4" s="230"/>
      <c r="OWV4" s="230"/>
      <c r="OWW4" s="230"/>
      <c r="OWX4" s="230"/>
      <c r="OWY4" s="230"/>
      <c r="OWZ4" s="230"/>
      <c r="OXA4" s="230"/>
      <c r="OXB4" s="230"/>
      <c r="OXC4" s="230"/>
      <c r="OXD4" s="230"/>
      <c r="OXE4" s="230"/>
      <c r="OXF4" s="230"/>
      <c r="OXG4" s="230"/>
      <c r="OXH4" s="230"/>
      <c r="OXI4" s="230"/>
      <c r="OXJ4" s="230"/>
      <c r="OXK4" s="230"/>
      <c r="OXL4" s="230"/>
      <c r="OXM4" s="230"/>
      <c r="OXN4" s="230"/>
      <c r="OXO4" s="230"/>
      <c r="OXP4" s="230"/>
      <c r="OXQ4" s="230"/>
      <c r="OXR4" s="230"/>
      <c r="OXS4" s="230"/>
      <c r="OXT4" s="230"/>
      <c r="OXU4" s="230"/>
      <c r="OXV4" s="230"/>
      <c r="OXW4" s="230"/>
      <c r="OXX4" s="230"/>
      <c r="OXY4" s="230"/>
      <c r="OXZ4" s="230"/>
      <c r="OYA4" s="230"/>
      <c r="OYB4" s="230"/>
      <c r="OYC4" s="230"/>
      <c r="OYD4" s="230"/>
      <c r="OYE4" s="230"/>
      <c r="OYF4" s="230"/>
      <c r="OYG4" s="230"/>
      <c r="OYH4" s="230"/>
      <c r="OYI4" s="230"/>
      <c r="OYJ4" s="230"/>
      <c r="OYK4" s="230"/>
      <c r="OYL4" s="230"/>
      <c r="OYM4" s="230"/>
      <c r="OYN4" s="230"/>
      <c r="OYO4" s="230"/>
      <c r="OYP4" s="230"/>
      <c r="OYQ4" s="230"/>
      <c r="OYR4" s="230"/>
      <c r="OYS4" s="230"/>
      <c r="OYT4" s="230"/>
      <c r="OYU4" s="230"/>
      <c r="OYV4" s="230"/>
      <c r="OYW4" s="230"/>
      <c r="OYX4" s="230"/>
      <c r="OYY4" s="230"/>
      <c r="OYZ4" s="230"/>
      <c r="OZA4" s="230"/>
      <c r="OZB4" s="230"/>
      <c r="OZC4" s="230"/>
      <c r="OZD4" s="230"/>
      <c r="OZE4" s="230"/>
      <c r="OZF4" s="230"/>
      <c r="OZG4" s="230"/>
      <c r="OZH4" s="230"/>
      <c r="OZI4" s="230"/>
      <c r="OZJ4" s="230"/>
      <c r="OZK4" s="230"/>
      <c r="OZL4" s="230"/>
      <c r="OZM4" s="230"/>
      <c r="OZN4" s="230"/>
      <c r="OZO4" s="230"/>
      <c r="OZP4" s="230"/>
      <c r="OZQ4" s="230"/>
      <c r="OZR4" s="230"/>
      <c r="OZS4" s="230"/>
      <c r="OZT4" s="230"/>
      <c r="OZU4" s="230"/>
      <c r="OZV4" s="230"/>
      <c r="OZW4" s="230"/>
      <c r="OZX4" s="230"/>
      <c r="OZY4" s="230"/>
      <c r="OZZ4" s="230"/>
      <c r="PAA4" s="230"/>
      <c r="PAB4" s="230"/>
      <c r="PAC4" s="230"/>
      <c r="PAD4" s="230"/>
      <c r="PAE4" s="230"/>
      <c r="PAF4" s="230"/>
      <c r="PAG4" s="230"/>
      <c r="PAH4" s="230"/>
      <c r="PAI4" s="230"/>
      <c r="PAJ4" s="230"/>
      <c r="PAK4" s="230"/>
      <c r="PAL4" s="230"/>
      <c r="PAM4" s="230"/>
      <c r="PAN4" s="230"/>
      <c r="PAO4" s="230"/>
      <c r="PAP4" s="230"/>
      <c r="PAQ4" s="230"/>
      <c r="PAR4" s="230"/>
      <c r="PAS4" s="230"/>
      <c r="PAT4" s="230"/>
      <c r="PAU4" s="230"/>
      <c r="PAV4" s="230"/>
      <c r="PAW4" s="230"/>
      <c r="PAX4" s="230"/>
      <c r="PAY4" s="230"/>
      <c r="PAZ4" s="230"/>
      <c r="PBA4" s="230"/>
      <c r="PBB4" s="230"/>
      <c r="PBC4" s="230"/>
      <c r="PBD4" s="230"/>
      <c r="PBE4" s="230"/>
      <c r="PBF4" s="230"/>
      <c r="PBG4" s="230"/>
      <c r="PBH4" s="230"/>
      <c r="PBI4" s="230"/>
      <c r="PBJ4" s="230"/>
      <c r="PBK4" s="230"/>
      <c r="PBL4" s="230"/>
      <c r="PBM4" s="230"/>
      <c r="PBN4" s="230"/>
      <c r="PBO4" s="230"/>
      <c r="PBP4" s="230"/>
      <c r="PBQ4" s="230"/>
      <c r="PBR4" s="230"/>
      <c r="PBS4" s="230"/>
      <c r="PBT4" s="230"/>
      <c r="PBU4" s="230"/>
      <c r="PBV4" s="230"/>
      <c r="PBW4" s="230"/>
      <c r="PBX4" s="230"/>
      <c r="PBY4" s="230"/>
      <c r="PBZ4" s="230"/>
      <c r="PCA4" s="230"/>
      <c r="PCB4" s="230"/>
      <c r="PCC4" s="230"/>
      <c r="PCD4" s="230"/>
      <c r="PCE4" s="230"/>
      <c r="PCF4" s="230"/>
      <c r="PCG4" s="230"/>
      <c r="PCH4" s="230"/>
      <c r="PCI4" s="230"/>
      <c r="PCJ4" s="230"/>
      <c r="PCK4" s="230"/>
      <c r="PCL4" s="230"/>
      <c r="PCM4" s="230"/>
      <c r="PCN4" s="230"/>
      <c r="PCO4" s="230"/>
      <c r="PCP4" s="230"/>
      <c r="PCQ4" s="230"/>
      <c r="PCR4" s="230"/>
      <c r="PCS4" s="230"/>
      <c r="PCT4" s="230"/>
      <c r="PCU4" s="230"/>
      <c r="PCV4" s="230"/>
      <c r="PCW4" s="230"/>
      <c r="PCX4" s="230"/>
      <c r="PCY4" s="230"/>
      <c r="PCZ4" s="230"/>
      <c r="PDA4" s="230"/>
      <c r="PDB4" s="230"/>
      <c r="PDC4" s="230"/>
      <c r="PDD4" s="230"/>
      <c r="PDE4" s="230"/>
      <c r="PDF4" s="230"/>
      <c r="PDG4" s="230"/>
      <c r="PDH4" s="230"/>
      <c r="PDI4" s="230"/>
      <c r="PDJ4" s="230"/>
      <c r="PDK4" s="230"/>
      <c r="PDL4" s="230"/>
      <c r="PDM4" s="230"/>
      <c r="PDN4" s="230"/>
      <c r="PDO4" s="230"/>
      <c r="PDP4" s="230"/>
      <c r="PDQ4" s="230"/>
      <c r="PDR4" s="230"/>
      <c r="PDS4" s="230"/>
      <c r="PDT4" s="230"/>
      <c r="PDU4" s="230"/>
      <c r="PDV4" s="230"/>
      <c r="PDW4" s="230"/>
      <c r="PDX4" s="230"/>
      <c r="PDY4" s="230"/>
      <c r="PDZ4" s="230"/>
      <c r="PEA4" s="230"/>
      <c r="PEB4" s="230"/>
      <c r="PEC4" s="230"/>
      <c r="PED4" s="230"/>
      <c r="PEE4" s="230"/>
      <c r="PEF4" s="230"/>
      <c r="PEG4" s="230"/>
      <c r="PEH4" s="230"/>
      <c r="PEI4" s="230"/>
      <c r="PEJ4" s="230"/>
      <c r="PEK4" s="230"/>
      <c r="PEL4" s="230"/>
      <c r="PEM4" s="230"/>
      <c r="PEN4" s="230"/>
      <c r="PEO4" s="230"/>
      <c r="PEP4" s="230"/>
      <c r="PEQ4" s="230"/>
      <c r="PER4" s="230"/>
      <c r="PES4" s="230"/>
      <c r="PET4" s="230"/>
      <c r="PEU4" s="230"/>
      <c r="PEV4" s="230"/>
      <c r="PEW4" s="230"/>
      <c r="PEX4" s="230"/>
      <c r="PEY4" s="230"/>
      <c r="PEZ4" s="230"/>
      <c r="PFA4" s="230"/>
      <c r="PFB4" s="230"/>
      <c r="PFC4" s="230"/>
      <c r="PFD4" s="230"/>
      <c r="PFE4" s="230"/>
      <c r="PFF4" s="230"/>
      <c r="PFG4" s="230"/>
      <c r="PFH4" s="230"/>
      <c r="PFI4" s="230"/>
      <c r="PFJ4" s="230"/>
      <c r="PFK4" s="230"/>
      <c r="PFL4" s="230"/>
      <c r="PFM4" s="230"/>
      <c r="PFN4" s="230"/>
      <c r="PFO4" s="230"/>
      <c r="PFP4" s="230"/>
      <c r="PFQ4" s="230"/>
      <c r="PFR4" s="230"/>
      <c r="PFS4" s="230"/>
      <c r="PFT4" s="230"/>
      <c r="PFU4" s="230"/>
      <c r="PFV4" s="230"/>
      <c r="PFW4" s="230"/>
      <c r="PFX4" s="230"/>
      <c r="PFY4" s="230"/>
      <c r="PFZ4" s="230"/>
      <c r="PGA4" s="230"/>
      <c r="PGB4" s="230"/>
      <c r="PGC4" s="230"/>
      <c r="PGD4" s="230"/>
      <c r="PGE4" s="230"/>
      <c r="PGF4" s="230"/>
      <c r="PGG4" s="230"/>
      <c r="PGH4" s="230"/>
      <c r="PGI4" s="230"/>
      <c r="PGJ4" s="230"/>
      <c r="PGK4" s="230"/>
      <c r="PGL4" s="230"/>
      <c r="PGM4" s="230"/>
      <c r="PGN4" s="230"/>
      <c r="PGO4" s="230"/>
      <c r="PGP4" s="230"/>
      <c r="PGQ4" s="230"/>
      <c r="PGR4" s="230"/>
      <c r="PGS4" s="230"/>
      <c r="PGT4" s="230"/>
      <c r="PGU4" s="230"/>
      <c r="PGV4" s="230"/>
      <c r="PGW4" s="230"/>
      <c r="PGX4" s="230"/>
      <c r="PGY4" s="230"/>
      <c r="PGZ4" s="230"/>
      <c r="PHA4" s="230"/>
      <c r="PHB4" s="230"/>
      <c r="PHC4" s="230"/>
      <c r="PHD4" s="230"/>
      <c r="PHE4" s="230"/>
      <c r="PHF4" s="230"/>
      <c r="PHG4" s="230"/>
      <c r="PHH4" s="230"/>
      <c r="PHI4" s="230"/>
      <c r="PHJ4" s="230"/>
      <c r="PHK4" s="230"/>
      <c r="PHL4" s="230"/>
      <c r="PHM4" s="230"/>
      <c r="PHN4" s="230"/>
      <c r="PHO4" s="230"/>
      <c r="PHP4" s="230"/>
      <c r="PHQ4" s="230"/>
      <c r="PHR4" s="230"/>
      <c r="PHS4" s="230"/>
      <c r="PHT4" s="230"/>
      <c r="PHU4" s="230"/>
      <c r="PHV4" s="230"/>
      <c r="PHW4" s="230"/>
      <c r="PHX4" s="230"/>
      <c r="PHY4" s="230"/>
      <c r="PHZ4" s="230"/>
      <c r="PIA4" s="230"/>
      <c r="PIB4" s="230"/>
      <c r="PIC4" s="230"/>
      <c r="PID4" s="230"/>
      <c r="PIE4" s="230"/>
      <c r="PIF4" s="230"/>
      <c r="PIG4" s="230"/>
      <c r="PIH4" s="230"/>
      <c r="PII4" s="230"/>
      <c r="PIJ4" s="230"/>
      <c r="PIK4" s="230"/>
      <c r="PIL4" s="230"/>
      <c r="PIM4" s="230"/>
      <c r="PIN4" s="230"/>
      <c r="PIO4" s="230"/>
      <c r="PIP4" s="230"/>
      <c r="PIQ4" s="230"/>
      <c r="PIR4" s="230"/>
      <c r="PIS4" s="230"/>
      <c r="PIT4" s="230"/>
      <c r="PIU4" s="230"/>
      <c r="PIV4" s="230"/>
      <c r="PIW4" s="230"/>
      <c r="PIX4" s="230"/>
      <c r="PIY4" s="230"/>
      <c r="PIZ4" s="230"/>
      <c r="PJA4" s="230"/>
      <c r="PJB4" s="230"/>
      <c r="PJC4" s="230"/>
      <c r="PJD4" s="230"/>
      <c r="PJE4" s="230"/>
      <c r="PJF4" s="230"/>
      <c r="PJG4" s="230"/>
      <c r="PJH4" s="230"/>
      <c r="PJI4" s="230"/>
      <c r="PJJ4" s="230"/>
      <c r="PJK4" s="230"/>
      <c r="PJL4" s="230"/>
      <c r="PJM4" s="230"/>
      <c r="PJN4" s="230"/>
      <c r="PJO4" s="230"/>
      <c r="PJP4" s="230"/>
      <c r="PJQ4" s="230"/>
      <c r="PJR4" s="230"/>
      <c r="PJS4" s="230"/>
      <c r="PJT4" s="230"/>
      <c r="PJU4" s="230"/>
      <c r="PJV4" s="230"/>
      <c r="PJW4" s="230"/>
      <c r="PJX4" s="230"/>
      <c r="PJY4" s="230"/>
      <c r="PJZ4" s="230"/>
      <c r="PKA4" s="230"/>
      <c r="PKB4" s="230"/>
      <c r="PKC4" s="230"/>
      <c r="PKD4" s="230"/>
      <c r="PKE4" s="230"/>
      <c r="PKF4" s="230"/>
      <c r="PKG4" s="230"/>
      <c r="PKH4" s="230"/>
      <c r="PKI4" s="230"/>
      <c r="PKJ4" s="230"/>
      <c r="PKK4" s="230"/>
      <c r="PKL4" s="230"/>
      <c r="PKM4" s="230"/>
      <c r="PKN4" s="230"/>
      <c r="PKO4" s="230"/>
      <c r="PKP4" s="230"/>
      <c r="PKQ4" s="230"/>
      <c r="PKR4" s="230"/>
      <c r="PKS4" s="230"/>
      <c r="PKT4" s="230"/>
      <c r="PKU4" s="230"/>
      <c r="PKV4" s="230"/>
      <c r="PKW4" s="230"/>
      <c r="PKX4" s="230"/>
      <c r="PKY4" s="230"/>
      <c r="PKZ4" s="230"/>
      <c r="PLA4" s="230"/>
      <c r="PLB4" s="230"/>
      <c r="PLC4" s="230"/>
      <c r="PLD4" s="230"/>
      <c r="PLE4" s="230"/>
      <c r="PLF4" s="230"/>
      <c r="PLG4" s="230"/>
      <c r="PLH4" s="230"/>
      <c r="PLI4" s="230"/>
      <c r="PLJ4" s="230"/>
      <c r="PLK4" s="230"/>
      <c r="PLL4" s="230"/>
      <c r="PLM4" s="230"/>
      <c r="PLN4" s="230"/>
      <c r="PLO4" s="230"/>
      <c r="PLP4" s="230"/>
      <c r="PLQ4" s="230"/>
      <c r="PLR4" s="230"/>
      <c r="PLS4" s="230"/>
      <c r="PLT4" s="230"/>
      <c r="PLU4" s="230"/>
      <c r="PLV4" s="230"/>
      <c r="PLW4" s="230"/>
      <c r="PLX4" s="230"/>
      <c r="PLY4" s="230"/>
      <c r="PLZ4" s="230"/>
      <c r="PMA4" s="230"/>
      <c r="PMB4" s="230"/>
      <c r="PMC4" s="230"/>
      <c r="PMD4" s="230"/>
      <c r="PME4" s="230"/>
      <c r="PMF4" s="230"/>
      <c r="PMG4" s="230"/>
      <c r="PMH4" s="230"/>
      <c r="PMI4" s="230"/>
      <c r="PMJ4" s="230"/>
      <c r="PMK4" s="230"/>
      <c r="PML4" s="230"/>
      <c r="PMM4" s="230"/>
      <c r="PMN4" s="230"/>
      <c r="PMO4" s="230"/>
      <c r="PMP4" s="230"/>
      <c r="PMQ4" s="230"/>
      <c r="PMR4" s="230"/>
      <c r="PMS4" s="230"/>
      <c r="PMT4" s="230"/>
      <c r="PMU4" s="230"/>
      <c r="PMV4" s="230"/>
      <c r="PMW4" s="230"/>
      <c r="PMX4" s="230"/>
      <c r="PMY4" s="230"/>
      <c r="PMZ4" s="230"/>
      <c r="PNA4" s="230"/>
      <c r="PNB4" s="230"/>
      <c r="PNC4" s="230"/>
      <c r="PND4" s="230"/>
      <c r="PNE4" s="230"/>
      <c r="PNF4" s="230"/>
      <c r="PNG4" s="230"/>
      <c r="PNH4" s="230"/>
      <c r="PNI4" s="230"/>
      <c r="PNJ4" s="230"/>
      <c r="PNK4" s="230"/>
      <c r="PNL4" s="230"/>
      <c r="PNM4" s="230"/>
      <c r="PNN4" s="230"/>
      <c r="PNO4" s="230"/>
      <c r="PNP4" s="230"/>
      <c r="PNQ4" s="230"/>
      <c r="PNR4" s="230"/>
      <c r="PNS4" s="230"/>
      <c r="PNT4" s="230"/>
      <c r="PNU4" s="230"/>
      <c r="PNV4" s="230"/>
      <c r="PNW4" s="230"/>
      <c r="PNX4" s="230"/>
      <c r="PNY4" s="230"/>
      <c r="PNZ4" s="230"/>
      <c r="POA4" s="230"/>
      <c r="POB4" s="230"/>
      <c r="POC4" s="230"/>
      <c r="POD4" s="230"/>
      <c r="POE4" s="230"/>
      <c r="POF4" s="230"/>
      <c r="POG4" s="230"/>
      <c r="POH4" s="230"/>
      <c r="POI4" s="230"/>
      <c r="POJ4" s="230"/>
      <c r="POK4" s="230"/>
      <c r="POL4" s="230"/>
      <c r="POM4" s="230"/>
      <c r="PON4" s="230"/>
      <c r="POO4" s="230"/>
      <c r="POP4" s="230"/>
      <c r="POQ4" s="230"/>
      <c r="POR4" s="230"/>
      <c r="POS4" s="230"/>
      <c r="POT4" s="230"/>
      <c r="POU4" s="230"/>
      <c r="POV4" s="230"/>
      <c r="POW4" s="230"/>
      <c r="POX4" s="230"/>
      <c r="POY4" s="230"/>
      <c r="POZ4" s="230"/>
      <c r="PPA4" s="230"/>
      <c r="PPB4" s="230"/>
      <c r="PPC4" s="230"/>
      <c r="PPD4" s="230"/>
      <c r="PPE4" s="230"/>
      <c r="PPF4" s="230"/>
      <c r="PPG4" s="230"/>
      <c r="PPH4" s="230"/>
      <c r="PPI4" s="230"/>
      <c r="PPJ4" s="230"/>
      <c r="PPK4" s="230"/>
      <c r="PPL4" s="230"/>
      <c r="PPM4" s="230"/>
      <c r="PPN4" s="230"/>
      <c r="PPO4" s="230"/>
      <c r="PPP4" s="230"/>
      <c r="PPQ4" s="230"/>
      <c r="PPR4" s="230"/>
      <c r="PPS4" s="230"/>
      <c r="PPT4" s="230"/>
      <c r="PPU4" s="230"/>
      <c r="PPV4" s="230"/>
      <c r="PPW4" s="230"/>
      <c r="PPX4" s="230"/>
      <c r="PPY4" s="230"/>
      <c r="PPZ4" s="230"/>
      <c r="PQA4" s="230"/>
      <c r="PQB4" s="230"/>
      <c r="PQC4" s="230"/>
      <c r="PQD4" s="230"/>
      <c r="PQE4" s="230"/>
      <c r="PQF4" s="230"/>
      <c r="PQG4" s="230"/>
      <c r="PQH4" s="230"/>
      <c r="PQI4" s="230"/>
      <c r="PQJ4" s="230"/>
      <c r="PQK4" s="230"/>
      <c r="PQL4" s="230"/>
      <c r="PQM4" s="230"/>
      <c r="PQN4" s="230"/>
      <c r="PQO4" s="230"/>
      <c r="PQP4" s="230"/>
      <c r="PQQ4" s="230"/>
      <c r="PQR4" s="230"/>
      <c r="PQS4" s="230"/>
      <c r="PQT4" s="230"/>
      <c r="PQU4" s="230"/>
      <c r="PQV4" s="230"/>
      <c r="PQW4" s="230"/>
      <c r="PQX4" s="230"/>
      <c r="PQY4" s="230"/>
      <c r="PQZ4" s="230"/>
      <c r="PRA4" s="230"/>
      <c r="PRB4" s="230"/>
      <c r="PRC4" s="230"/>
      <c r="PRD4" s="230"/>
      <c r="PRE4" s="230"/>
      <c r="PRF4" s="230"/>
      <c r="PRG4" s="230"/>
      <c r="PRH4" s="230"/>
      <c r="PRI4" s="230"/>
      <c r="PRJ4" s="230"/>
      <c r="PRK4" s="230"/>
      <c r="PRL4" s="230"/>
      <c r="PRM4" s="230"/>
      <c r="PRN4" s="230"/>
      <c r="PRO4" s="230"/>
      <c r="PRP4" s="230"/>
      <c r="PRQ4" s="230"/>
      <c r="PRR4" s="230"/>
      <c r="PRS4" s="230"/>
      <c r="PRT4" s="230"/>
      <c r="PRU4" s="230"/>
      <c r="PRV4" s="230"/>
      <c r="PRW4" s="230"/>
      <c r="PRX4" s="230"/>
      <c r="PRY4" s="230"/>
      <c r="PRZ4" s="230"/>
      <c r="PSA4" s="230"/>
      <c r="PSB4" s="230"/>
      <c r="PSC4" s="230"/>
      <c r="PSD4" s="230"/>
      <c r="PSE4" s="230"/>
      <c r="PSF4" s="230"/>
      <c r="PSG4" s="230"/>
      <c r="PSH4" s="230"/>
      <c r="PSI4" s="230"/>
      <c r="PSJ4" s="230"/>
      <c r="PSK4" s="230"/>
      <c r="PSL4" s="230"/>
      <c r="PSM4" s="230"/>
      <c r="PSN4" s="230"/>
      <c r="PSO4" s="230"/>
      <c r="PSP4" s="230"/>
      <c r="PSQ4" s="230"/>
      <c r="PSR4" s="230"/>
      <c r="PSS4" s="230"/>
      <c r="PST4" s="230"/>
      <c r="PSU4" s="230"/>
      <c r="PSV4" s="230"/>
      <c r="PSW4" s="230"/>
      <c r="PSX4" s="230"/>
      <c r="PSY4" s="230"/>
      <c r="PSZ4" s="230"/>
      <c r="PTA4" s="230"/>
      <c r="PTB4" s="230"/>
      <c r="PTC4" s="230"/>
      <c r="PTD4" s="230"/>
      <c r="PTE4" s="230"/>
      <c r="PTF4" s="230"/>
      <c r="PTG4" s="230"/>
      <c r="PTH4" s="230"/>
      <c r="PTI4" s="230"/>
      <c r="PTJ4" s="230"/>
      <c r="PTK4" s="230"/>
      <c r="PTL4" s="230"/>
      <c r="PTM4" s="230"/>
      <c r="PTN4" s="230"/>
      <c r="PTO4" s="230"/>
      <c r="PTP4" s="230"/>
      <c r="PTQ4" s="230"/>
      <c r="PTR4" s="230"/>
      <c r="PTS4" s="230"/>
      <c r="PTT4" s="230"/>
      <c r="PTU4" s="230"/>
      <c r="PTV4" s="230"/>
      <c r="PTW4" s="230"/>
      <c r="PTX4" s="230"/>
      <c r="PTY4" s="230"/>
      <c r="PTZ4" s="230"/>
      <c r="PUA4" s="230"/>
      <c r="PUB4" s="230"/>
      <c r="PUC4" s="230"/>
      <c r="PUD4" s="230"/>
      <c r="PUE4" s="230"/>
      <c r="PUF4" s="230"/>
      <c r="PUG4" s="230"/>
      <c r="PUH4" s="230"/>
      <c r="PUI4" s="230"/>
      <c r="PUJ4" s="230"/>
      <c r="PUK4" s="230"/>
      <c r="PUL4" s="230"/>
      <c r="PUM4" s="230"/>
      <c r="PUN4" s="230"/>
      <c r="PUO4" s="230"/>
      <c r="PUP4" s="230"/>
      <c r="PUQ4" s="230"/>
      <c r="PUR4" s="230"/>
      <c r="PUS4" s="230"/>
      <c r="PUT4" s="230"/>
      <c r="PUU4" s="230"/>
      <c r="PUV4" s="230"/>
      <c r="PUW4" s="230"/>
      <c r="PUX4" s="230"/>
      <c r="PUY4" s="230"/>
      <c r="PUZ4" s="230"/>
      <c r="PVA4" s="230"/>
      <c r="PVB4" s="230"/>
      <c r="PVC4" s="230"/>
      <c r="PVD4" s="230"/>
      <c r="PVE4" s="230"/>
      <c r="PVF4" s="230"/>
      <c r="PVG4" s="230"/>
      <c r="PVH4" s="230"/>
      <c r="PVI4" s="230"/>
      <c r="PVJ4" s="230"/>
      <c r="PVK4" s="230"/>
      <c r="PVL4" s="230"/>
      <c r="PVM4" s="230"/>
      <c r="PVN4" s="230"/>
      <c r="PVO4" s="230"/>
      <c r="PVP4" s="230"/>
      <c r="PVQ4" s="230"/>
      <c r="PVR4" s="230"/>
      <c r="PVS4" s="230"/>
      <c r="PVT4" s="230"/>
      <c r="PVU4" s="230"/>
      <c r="PVV4" s="230"/>
      <c r="PVW4" s="230"/>
      <c r="PVX4" s="230"/>
      <c r="PVY4" s="230"/>
      <c r="PVZ4" s="230"/>
      <c r="PWA4" s="230"/>
      <c r="PWB4" s="230"/>
      <c r="PWC4" s="230"/>
      <c r="PWD4" s="230"/>
      <c r="PWE4" s="230"/>
      <c r="PWF4" s="230"/>
      <c r="PWG4" s="230"/>
      <c r="PWH4" s="230"/>
      <c r="PWI4" s="230"/>
      <c r="PWJ4" s="230"/>
      <c r="PWK4" s="230"/>
      <c r="PWL4" s="230"/>
      <c r="PWM4" s="230"/>
      <c r="PWN4" s="230"/>
      <c r="PWO4" s="230"/>
      <c r="PWP4" s="230"/>
      <c r="PWQ4" s="230"/>
      <c r="PWR4" s="230"/>
      <c r="PWS4" s="230"/>
      <c r="PWT4" s="230"/>
      <c r="PWU4" s="230"/>
      <c r="PWV4" s="230"/>
      <c r="PWW4" s="230"/>
      <c r="PWX4" s="230"/>
      <c r="PWY4" s="230"/>
      <c r="PWZ4" s="230"/>
      <c r="PXA4" s="230"/>
      <c r="PXB4" s="230"/>
      <c r="PXC4" s="230"/>
      <c r="PXD4" s="230"/>
      <c r="PXE4" s="230"/>
      <c r="PXF4" s="230"/>
      <c r="PXG4" s="230"/>
      <c r="PXH4" s="230"/>
      <c r="PXI4" s="230"/>
      <c r="PXJ4" s="230"/>
      <c r="PXK4" s="230"/>
      <c r="PXL4" s="230"/>
      <c r="PXM4" s="230"/>
      <c r="PXN4" s="230"/>
      <c r="PXO4" s="230"/>
      <c r="PXP4" s="230"/>
      <c r="PXQ4" s="230"/>
      <c r="PXR4" s="230"/>
      <c r="PXS4" s="230"/>
      <c r="PXT4" s="230"/>
      <c r="PXU4" s="230"/>
      <c r="PXV4" s="230"/>
      <c r="PXW4" s="230"/>
      <c r="PXX4" s="230"/>
      <c r="PXY4" s="230"/>
      <c r="PXZ4" s="230"/>
      <c r="PYA4" s="230"/>
      <c r="PYB4" s="230"/>
      <c r="PYC4" s="230"/>
      <c r="PYD4" s="230"/>
      <c r="PYE4" s="230"/>
      <c r="PYF4" s="230"/>
      <c r="PYG4" s="230"/>
      <c r="PYH4" s="230"/>
      <c r="PYI4" s="230"/>
      <c r="PYJ4" s="230"/>
      <c r="PYK4" s="230"/>
      <c r="PYL4" s="230"/>
      <c r="PYM4" s="230"/>
      <c r="PYN4" s="230"/>
      <c r="PYO4" s="230"/>
      <c r="PYP4" s="230"/>
      <c r="PYQ4" s="230"/>
      <c r="PYR4" s="230"/>
      <c r="PYS4" s="230"/>
      <c r="PYT4" s="230"/>
      <c r="PYU4" s="230"/>
      <c r="PYV4" s="230"/>
      <c r="PYW4" s="230"/>
      <c r="PYX4" s="230"/>
      <c r="PYY4" s="230"/>
      <c r="PYZ4" s="230"/>
      <c r="PZA4" s="230"/>
      <c r="PZB4" s="230"/>
      <c r="PZC4" s="230"/>
      <c r="PZD4" s="230"/>
      <c r="PZE4" s="230"/>
      <c r="PZF4" s="230"/>
      <c r="PZG4" s="230"/>
      <c r="PZH4" s="230"/>
      <c r="PZI4" s="230"/>
      <c r="PZJ4" s="230"/>
      <c r="PZK4" s="230"/>
      <c r="PZL4" s="230"/>
      <c r="PZM4" s="230"/>
      <c r="PZN4" s="230"/>
      <c r="PZO4" s="230"/>
      <c r="PZP4" s="230"/>
      <c r="PZQ4" s="230"/>
      <c r="PZR4" s="230"/>
      <c r="PZS4" s="230"/>
      <c r="PZT4" s="230"/>
      <c r="PZU4" s="230"/>
      <c r="PZV4" s="230"/>
      <c r="PZW4" s="230"/>
      <c r="PZX4" s="230"/>
      <c r="PZY4" s="230"/>
      <c r="PZZ4" s="230"/>
      <c r="QAA4" s="230"/>
      <c r="QAB4" s="230"/>
      <c r="QAC4" s="230"/>
      <c r="QAD4" s="230"/>
      <c r="QAE4" s="230"/>
      <c r="QAF4" s="230"/>
      <c r="QAG4" s="230"/>
      <c r="QAH4" s="230"/>
      <c r="QAI4" s="230"/>
      <c r="QAJ4" s="230"/>
      <c r="QAK4" s="230"/>
      <c r="QAL4" s="230"/>
      <c r="QAM4" s="230"/>
      <c r="QAN4" s="230"/>
      <c r="QAO4" s="230"/>
      <c r="QAP4" s="230"/>
      <c r="QAQ4" s="230"/>
      <c r="QAR4" s="230"/>
      <c r="QAS4" s="230"/>
      <c r="QAT4" s="230"/>
      <c r="QAU4" s="230"/>
      <c r="QAV4" s="230"/>
      <c r="QAW4" s="230"/>
      <c r="QAX4" s="230"/>
      <c r="QAY4" s="230"/>
      <c r="QAZ4" s="230"/>
      <c r="QBA4" s="230"/>
      <c r="QBB4" s="230"/>
      <c r="QBC4" s="230"/>
      <c r="QBD4" s="230"/>
      <c r="QBE4" s="230"/>
      <c r="QBF4" s="230"/>
      <c r="QBG4" s="230"/>
      <c r="QBH4" s="230"/>
      <c r="QBI4" s="230"/>
      <c r="QBJ4" s="230"/>
      <c r="QBK4" s="230"/>
      <c r="QBL4" s="230"/>
      <c r="QBM4" s="230"/>
      <c r="QBN4" s="230"/>
      <c r="QBO4" s="230"/>
      <c r="QBP4" s="230"/>
      <c r="QBQ4" s="230"/>
      <c r="QBR4" s="230"/>
      <c r="QBS4" s="230"/>
      <c r="QBT4" s="230"/>
      <c r="QBU4" s="230"/>
      <c r="QBV4" s="230"/>
      <c r="QBW4" s="230"/>
      <c r="QBX4" s="230"/>
      <c r="QBY4" s="230"/>
      <c r="QBZ4" s="230"/>
      <c r="QCA4" s="230"/>
      <c r="QCB4" s="230"/>
      <c r="QCC4" s="230"/>
      <c r="QCD4" s="230"/>
      <c r="QCE4" s="230"/>
      <c r="QCF4" s="230"/>
      <c r="QCG4" s="230"/>
      <c r="QCH4" s="230"/>
      <c r="QCI4" s="230"/>
      <c r="QCJ4" s="230"/>
      <c r="QCK4" s="230"/>
      <c r="QCL4" s="230"/>
      <c r="QCM4" s="230"/>
      <c r="QCN4" s="230"/>
      <c r="QCO4" s="230"/>
      <c r="QCP4" s="230"/>
      <c r="QCQ4" s="230"/>
      <c r="QCR4" s="230"/>
      <c r="QCS4" s="230"/>
      <c r="QCT4" s="230"/>
      <c r="QCU4" s="230"/>
      <c r="QCV4" s="230"/>
      <c r="QCW4" s="230"/>
      <c r="QCX4" s="230"/>
      <c r="QCY4" s="230"/>
      <c r="QCZ4" s="230"/>
      <c r="QDA4" s="230"/>
      <c r="QDB4" s="230"/>
      <c r="QDC4" s="230"/>
      <c r="QDD4" s="230"/>
      <c r="QDE4" s="230"/>
      <c r="QDF4" s="230"/>
      <c r="QDG4" s="230"/>
      <c r="QDH4" s="230"/>
      <c r="QDI4" s="230"/>
      <c r="QDJ4" s="230"/>
      <c r="QDK4" s="230"/>
      <c r="QDL4" s="230"/>
      <c r="QDM4" s="230"/>
      <c r="QDN4" s="230"/>
      <c r="QDO4" s="230"/>
      <c r="QDP4" s="230"/>
      <c r="QDQ4" s="230"/>
      <c r="QDR4" s="230"/>
      <c r="QDS4" s="230"/>
      <c r="QDT4" s="230"/>
      <c r="QDU4" s="230"/>
      <c r="QDV4" s="230"/>
      <c r="QDW4" s="230"/>
      <c r="QDX4" s="230"/>
      <c r="QDY4" s="230"/>
      <c r="QDZ4" s="230"/>
      <c r="QEA4" s="230"/>
      <c r="QEB4" s="230"/>
      <c r="QEC4" s="230"/>
      <c r="QED4" s="230"/>
      <c r="QEE4" s="230"/>
      <c r="QEF4" s="230"/>
      <c r="QEG4" s="230"/>
      <c r="QEH4" s="230"/>
      <c r="QEI4" s="230"/>
      <c r="QEJ4" s="230"/>
      <c r="QEK4" s="230"/>
      <c r="QEL4" s="230"/>
      <c r="QEM4" s="230"/>
      <c r="QEN4" s="230"/>
      <c r="QEO4" s="230"/>
      <c r="QEP4" s="230"/>
      <c r="QEQ4" s="230"/>
      <c r="QER4" s="230"/>
      <c r="QES4" s="230"/>
      <c r="QET4" s="230"/>
      <c r="QEU4" s="230"/>
      <c r="QEV4" s="230"/>
      <c r="QEW4" s="230"/>
      <c r="QEX4" s="230"/>
      <c r="QEY4" s="230"/>
      <c r="QEZ4" s="230"/>
      <c r="QFA4" s="230"/>
      <c r="QFB4" s="230"/>
      <c r="QFC4" s="230"/>
      <c r="QFD4" s="230"/>
      <c r="QFE4" s="230"/>
      <c r="QFF4" s="230"/>
      <c r="QFG4" s="230"/>
      <c r="QFH4" s="230"/>
      <c r="QFI4" s="230"/>
      <c r="QFJ4" s="230"/>
      <c r="QFK4" s="230"/>
      <c r="QFL4" s="230"/>
      <c r="QFM4" s="230"/>
      <c r="QFN4" s="230"/>
      <c r="QFO4" s="230"/>
      <c r="QFP4" s="230"/>
      <c r="QFQ4" s="230"/>
      <c r="QFR4" s="230"/>
      <c r="QFS4" s="230"/>
      <c r="QFT4" s="230"/>
      <c r="QFU4" s="230"/>
      <c r="QFV4" s="230"/>
      <c r="QFW4" s="230"/>
      <c r="QFX4" s="230"/>
      <c r="QFY4" s="230"/>
      <c r="QFZ4" s="230"/>
      <c r="QGA4" s="230"/>
      <c r="QGB4" s="230"/>
      <c r="QGC4" s="230"/>
      <c r="QGD4" s="230"/>
      <c r="QGE4" s="230"/>
      <c r="QGF4" s="230"/>
      <c r="QGG4" s="230"/>
      <c r="QGH4" s="230"/>
      <c r="QGI4" s="230"/>
      <c r="QGJ4" s="230"/>
      <c r="QGK4" s="230"/>
      <c r="QGL4" s="230"/>
      <c r="QGM4" s="230"/>
      <c r="QGN4" s="230"/>
      <c r="QGO4" s="230"/>
      <c r="QGP4" s="230"/>
      <c r="QGQ4" s="230"/>
      <c r="QGR4" s="230"/>
      <c r="QGS4" s="230"/>
      <c r="QGT4" s="230"/>
      <c r="QGU4" s="230"/>
      <c r="QGV4" s="230"/>
      <c r="QGW4" s="230"/>
      <c r="QGX4" s="230"/>
      <c r="QGY4" s="230"/>
      <c r="QGZ4" s="230"/>
      <c r="QHA4" s="230"/>
      <c r="QHB4" s="230"/>
      <c r="QHC4" s="230"/>
      <c r="QHD4" s="230"/>
      <c r="QHE4" s="230"/>
      <c r="QHF4" s="230"/>
      <c r="QHG4" s="230"/>
      <c r="QHH4" s="230"/>
      <c r="QHI4" s="230"/>
      <c r="QHJ4" s="230"/>
      <c r="QHK4" s="230"/>
      <c r="QHL4" s="230"/>
      <c r="QHM4" s="230"/>
      <c r="QHN4" s="230"/>
      <c r="QHO4" s="230"/>
      <c r="QHP4" s="230"/>
      <c r="QHQ4" s="230"/>
      <c r="QHR4" s="230"/>
      <c r="QHS4" s="230"/>
      <c r="QHT4" s="230"/>
      <c r="QHU4" s="230"/>
      <c r="QHV4" s="230"/>
      <c r="QHW4" s="230"/>
      <c r="QHX4" s="230"/>
      <c r="QHY4" s="230"/>
      <c r="QHZ4" s="230"/>
      <c r="QIA4" s="230"/>
      <c r="QIB4" s="230"/>
      <c r="QIC4" s="230"/>
      <c r="QID4" s="230"/>
      <c r="QIE4" s="230"/>
      <c r="QIF4" s="230"/>
      <c r="QIG4" s="230"/>
      <c r="QIH4" s="230"/>
      <c r="QII4" s="230"/>
      <c r="QIJ4" s="230"/>
      <c r="QIK4" s="230"/>
      <c r="QIL4" s="230"/>
      <c r="QIM4" s="230"/>
      <c r="QIN4" s="230"/>
      <c r="QIO4" s="230"/>
      <c r="QIP4" s="230"/>
      <c r="QIQ4" s="230"/>
      <c r="QIR4" s="230"/>
      <c r="QIS4" s="230"/>
      <c r="QIT4" s="230"/>
      <c r="QIU4" s="230"/>
      <c r="QIV4" s="230"/>
      <c r="QIW4" s="230"/>
      <c r="QIX4" s="230"/>
      <c r="QIY4" s="230"/>
      <c r="QIZ4" s="230"/>
      <c r="QJA4" s="230"/>
      <c r="QJB4" s="230"/>
      <c r="QJC4" s="230"/>
      <c r="QJD4" s="230"/>
      <c r="QJE4" s="230"/>
      <c r="QJF4" s="230"/>
      <c r="QJG4" s="230"/>
      <c r="QJH4" s="230"/>
      <c r="QJI4" s="230"/>
      <c r="QJJ4" s="230"/>
      <c r="QJK4" s="230"/>
      <c r="QJL4" s="230"/>
      <c r="QJM4" s="230"/>
      <c r="QJN4" s="230"/>
      <c r="QJO4" s="230"/>
      <c r="QJP4" s="230"/>
      <c r="QJQ4" s="230"/>
      <c r="QJR4" s="230"/>
      <c r="QJS4" s="230"/>
      <c r="QJT4" s="230"/>
      <c r="QJU4" s="230"/>
      <c r="QJV4" s="230"/>
      <c r="QJW4" s="230"/>
      <c r="QJX4" s="230"/>
      <c r="QJY4" s="230"/>
      <c r="QJZ4" s="230"/>
      <c r="QKA4" s="230"/>
      <c r="QKB4" s="230"/>
      <c r="QKC4" s="230"/>
      <c r="QKD4" s="230"/>
      <c r="QKE4" s="230"/>
      <c r="QKF4" s="230"/>
      <c r="QKG4" s="230"/>
      <c r="QKH4" s="230"/>
      <c r="QKI4" s="230"/>
      <c r="QKJ4" s="230"/>
      <c r="QKK4" s="230"/>
      <c r="QKL4" s="230"/>
      <c r="QKM4" s="230"/>
      <c r="QKN4" s="230"/>
      <c r="QKO4" s="230"/>
      <c r="QKP4" s="230"/>
      <c r="QKQ4" s="230"/>
      <c r="QKR4" s="230"/>
      <c r="QKS4" s="230"/>
      <c r="QKT4" s="230"/>
      <c r="QKU4" s="230"/>
      <c r="QKV4" s="230"/>
      <c r="QKW4" s="230"/>
      <c r="QKX4" s="230"/>
      <c r="QKY4" s="230"/>
      <c r="QKZ4" s="230"/>
      <c r="QLA4" s="230"/>
      <c r="QLB4" s="230"/>
      <c r="QLC4" s="230"/>
      <c r="QLD4" s="230"/>
      <c r="QLE4" s="230"/>
      <c r="QLF4" s="230"/>
      <c r="QLG4" s="230"/>
      <c r="QLH4" s="230"/>
      <c r="QLI4" s="230"/>
      <c r="QLJ4" s="230"/>
      <c r="QLK4" s="230"/>
      <c r="QLL4" s="230"/>
      <c r="QLM4" s="230"/>
      <c r="QLN4" s="230"/>
      <c r="QLO4" s="230"/>
      <c r="QLP4" s="230"/>
      <c r="QLQ4" s="230"/>
      <c r="QLR4" s="230"/>
      <c r="QLS4" s="230"/>
      <c r="QLT4" s="230"/>
      <c r="QLU4" s="230"/>
      <c r="QLV4" s="230"/>
      <c r="QLW4" s="230"/>
      <c r="QLX4" s="230"/>
      <c r="QLY4" s="230"/>
      <c r="QLZ4" s="230"/>
      <c r="QMA4" s="230"/>
      <c r="QMB4" s="230"/>
      <c r="QMC4" s="230"/>
      <c r="QMD4" s="230"/>
      <c r="QME4" s="230"/>
      <c r="QMF4" s="230"/>
      <c r="QMG4" s="230"/>
      <c r="QMH4" s="230"/>
      <c r="QMI4" s="230"/>
      <c r="QMJ4" s="230"/>
      <c r="QMK4" s="230"/>
      <c r="QML4" s="230"/>
      <c r="QMM4" s="230"/>
      <c r="QMN4" s="230"/>
      <c r="QMO4" s="230"/>
      <c r="QMP4" s="230"/>
      <c r="QMQ4" s="230"/>
      <c r="QMR4" s="230"/>
      <c r="QMS4" s="230"/>
      <c r="QMT4" s="230"/>
      <c r="QMU4" s="230"/>
      <c r="QMV4" s="230"/>
      <c r="QMW4" s="230"/>
      <c r="QMX4" s="230"/>
      <c r="QMY4" s="230"/>
      <c r="QMZ4" s="230"/>
      <c r="QNA4" s="230"/>
      <c r="QNB4" s="230"/>
      <c r="QNC4" s="230"/>
      <c r="QND4" s="230"/>
      <c r="QNE4" s="230"/>
      <c r="QNF4" s="230"/>
      <c r="QNG4" s="230"/>
      <c r="QNH4" s="230"/>
      <c r="QNI4" s="230"/>
      <c r="QNJ4" s="230"/>
      <c r="QNK4" s="230"/>
      <c r="QNL4" s="230"/>
      <c r="QNM4" s="230"/>
      <c r="QNN4" s="230"/>
      <c r="QNO4" s="230"/>
      <c r="QNP4" s="230"/>
      <c r="QNQ4" s="230"/>
      <c r="QNR4" s="230"/>
      <c r="QNS4" s="230"/>
      <c r="QNT4" s="230"/>
      <c r="QNU4" s="230"/>
      <c r="QNV4" s="230"/>
      <c r="QNW4" s="230"/>
      <c r="QNX4" s="230"/>
      <c r="QNY4" s="230"/>
      <c r="QNZ4" s="230"/>
      <c r="QOA4" s="230"/>
      <c r="QOB4" s="230"/>
      <c r="QOC4" s="230"/>
      <c r="QOD4" s="230"/>
      <c r="QOE4" s="230"/>
      <c r="QOF4" s="230"/>
      <c r="QOG4" s="230"/>
      <c r="QOH4" s="230"/>
      <c r="QOI4" s="230"/>
      <c r="QOJ4" s="230"/>
      <c r="QOK4" s="230"/>
      <c r="QOL4" s="230"/>
      <c r="QOM4" s="230"/>
      <c r="QON4" s="230"/>
      <c r="QOO4" s="230"/>
      <c r="QOP4" s="230"/>
      <c r="QOQ4" s="230"/>
      <c r="QOR4" s="230"/>
      <c r="QOS4" s="230"/>
      <c r="QOT4" s="230"/>
      <c r="QOU4" s="230"/>
      <c r="QOV4" s="230"/>
      <c r="QOW4" s="230"/>
      <c r="QOX4" s="230"/>
      <c r="QOY4" s="230"/>
      <c r="QOZ4" s="230"/>
      <c r="QPA4" s="230"/>
      <c r="QPB4" s="230"/>
      <c r="QPC4" s="230"/>
      <c r="QPD4" s="230"/>
      <c r="QPE4" s="230"/>
      <c r="QPF4" s="230"/>
      <c r="QPG4" s="230"/>
      <c r="QPH4" s="230"/>
      <c r="QPI4" s="230"/>
      <c r="QPJ4" s="230"/>
      <c r="QPK4" s="230"/>
      <c r="QPL4" s="230"/>
      <c r="QPM4" s="230"/>
      <c r="QPN4" s="230"/>
      <c r="QPO4" s="230"/>
      <c r="QPP4" s="230"/>
      <c r="QPQ4" s="230"/>
      <c r="QPR4" s="230"/>
      <c r="QPS4" s="230"/>
      <c r="QPT4" s="230"/>
      <c r="QPU4" s="230"/>
      <c r="QPV4" s="230"/>
      <c r="QPW4" s="230"/>
      <c r="QPX4" s="230"/>
      <c r="QPY4" s="230"/>
      <c r="QPZ4" s="230"/>
      <c r="QQA4" s="230"/>
      <c r="QQB4" s="230"/>
      <c r="QQC4" s="230"/>
      <c r="QQD4" s="230"/>
      <c r="QQE4" s="230"/>
      <c r="QQF4" s="230"/>
      <c r="QQG4" s="230"/>
      <c r="QQH4" s="230"/>
      <c r="QQI4" s="230"/>
      <c r="QQJ4" s="230"/>
      <c r="QQK4" s="230"/>
      <c r="QQL4" s="230"/>
      <c r="QQM4" s="230"/>
      <c r="QQN4" s="230"/>
      <c r="QQO4" s="230"/>
      <c r="QQP4" s="230"/>
      <c r="QQQ4" s="230"/>
      <c r="QQR4" s="230"/>
      <c r="QQS4" s="230"/>
      <c r="QQT4" s="230"/>
      <c r="QQU4" s="230"/>
      <c r="QQV4" s="230"/>
      <c r="QQW4" s="230"/>
      <c r="QQX4" s="230"/>
      <c r="QQY4" s="230"/>
      <c r="QQZ4" s="230"/>
      <c r="QRA4" s="230"/>
      <c r="QRB4" s="230"/>
      <c r="QRC4" s="230"/>
      <c r="QRD4" s="230"/>
      <c r="QRE4" s="230"/>
      <c r="QRF4" s="230"/>
      <c r="QRG4" s="230"/>
      <c r="QRH4" s="230"/>
      <c r="QRI4" s="230"/>
      <c r="QRJ4" s="230"/>
      <c r="QRK4" s="230"/>
      <c r="QRL4" s="230"/>
      <c r="QRM4" s="230"/>
      <c r="QRN4" s="230"/>
      <c r="QRO4" s="230"/>
      <c r="QRP4" s="230"/>
      <c r="QRQ4" s="230"/>
      <c r="QRR4" s="230"/>
      <c r="QRS4" s="230"/>
      <c r="QRT4" s="230"/>
      <c r="QRU4" s="230"/>
      <c r="QRV4" s="230"/>
      <c r="QRW4" s="230"/>
      <c r="QRX4" s="230"/>
      <c r="QRY4" s="230"/>
      <c r="QRZ4" s="230"/>
      <c r="QSA4" s="230"/>
      <c r="QSB4" s="230"/>
      <c r="QSC4" s="230"/>
      <c r="QSD4" s="230"/>
      <c r="QSE4" s="230"/>
      <c r="QSF4" s="230"/>
      <c r="QSG4" s="230"/>
      <c r="QSH4" s="230"/>
      <c r="QSI4" s="230"/>
      <c r="QSJ4" s="230"/>
      <c r="QSK4" s="230"/>
      <c r="QSL4" s="230"/>
      <c r="QSM4" s="230"/>
      <c r="QSN4" s="230"/>
      <c r="QSO4" s="230"/>
      <c r="QSP4" s="230"/>
      <c r="QSQ4" s="230"/>
      <c r="QSR4" s="230"/>
      <c r="QSS4" s="230"/>
      <c r="QST4" s="230"/>
      <c r="QSU4" s="230"/>
      <c r="QSV4" s="230"/>
      <c r="QSW4" s="230"/>
      <c r="QSX4" s="230"/>
      <c r="QSY4" s="230"/>
      <c r="QSZ4" s="230"/>
      <c r="QTA4" s="230"/>
      <c r="QTB4" s="230"/>
      <c r="QTC4" s="230"/>
      <c r="QTD4" s="230"/>
      <c r="QTE4" s="230"/>
      <c r="QTF4" s="230"/>
      <c r="QTG4" s="230"/>
      <c r="QTH4" s="230"/>
      <c r="QTI4" s="230"/>
      <c r="QTJ4" s="230"/>
      <c r="QTK4" s="230"/>
      <c r="QTL4" s="230"/>
      <c r="QTM4" s="230"/>
      <c r="QTN4" s="230"/>
      <c r="QTO4" s="230"/>
      <c r="QTP4" s="230"/>
      <c r="QTQ4" s="230"/>
      <c r="QTR4" s="230"/>
      <c r="QTS4" s="230"/>
      <c r="QTT4" s="230"/>
      <c r="QTU4" s="230"/>
      <c r="QTV4" s="230"/>
      <c r="QTW4" s="230"/>
      <c r="QTX4" s="230"/>
      <c r="QTY4" s="230"/>
      <c r="QTZ4" s="230"/>
      <c r="QUA4" s="230"/>
      <c r="QUB4" s="230"/>
      <c r="QUC4" s="230"/>
      <c r="QUD4" s="230"/>
      <c r="QUE4" s="230"/>
      <c r="QUF4" s="230"/>
      <c r="QUG4" s="230"/>
      <c r="QUH4" s="230"/>
      <c r="QUI4" s="230"/>
      <c r="QUJ4" s="230"/>
      <c r="QUK4" s="230"/>
      <c r="QUL4" s="230"/>
      <c r="QUM4" s="230"/>
      <c r="QUN4" s="230"/>
      <c r="QUO4" s="230"/>
      <c r="QUP4" s="230"/>
      <c r="QUQ4" s="230"/>
      <c r="QUR4" s="230"/>
      <c r="QUS4" s="230"/>
      <c r="QUT4" s="230"/>
      <c r="QUU4" s="230"/>
      <c r="QUV4" s="230"/>
      <c r="QUW4" s="230"/>
      <c r="QUX4" s="230"/>
      <c r="QUY4" s="230"/>
      <c r="QUZ4" s="230"/>
      <c r="QVA4" s="230"/>
      <c r="QVB4" s="230"/>
      <c r="QVC4" s="230"/>
      <c r="QVD4" s="230"/>
      <c r="QVE4" s="230"/>
      <c r="QVF4" s="230"/>
      <c r="QVG4" s="230"/>
      <c r="QVH4" s="230"/>
      <c r="QVI4" s="230"/>
      <c r="QVJ4" s="230"/>
      <c r="QVK4" s="230"/>
      <c r="QVL4" s="230"/>
      <c r="QVM4" s="230"/>
      <c r="QVN4" s="230"/>
      <c r="QVO4" s="230"/>
      <c r="QVP4" s="230"/>
      <c r="QVQ4" s="230"/>
      <c r="QVR4" s="230"/>
      <c r="QVS4" s="230"/>
      <c r="QVT4" s="230"/>
      <c r="QVU4" s="230"/>
      <c r="QVV4" s="230"/>
      <c r="QVW4" s="230"/>
      <c r="QVX4" s="230"/>
      <c r="QVY4" s="230"/>
      <c r="QVZ4" s="230"/>
      <c r="QWA4" s="230"/>
      <c r="QWB4" s="230"/>
      <c r="QWC4" s="230"/>
      <c r="QWD4" s="230"/>
      <c r="QWE4" s="230"/>
      <c r="QWF4" s="230"/>
      <c r="QWG4" s="230"/>
      <c r="QWH4" s="230"/>
      <c r="QWI4" s="230"/>
      <c r="QWJ4" s="230"/>
      <c r="QWK4" s="230"/>
      <c r="QWL4" s="230"/>
      <c r="QWM4" s="230"/>
      <c r="QWN4" s="230"/>
      <c r="QWO4" s="230"/>
      <c r="QWP4" s="230"/>
      <c r="QWQ4" s="230"/>
      <c r="QWR4" s="230"/>
      <c r="QWS4" s="230"/>
      <c r="QWT4" s="230"/>
      <c r="QWU4" s="230"/>
      <c r="QWV4" s="230"/>
      <c r="QWW4" s="230"/>
      <c r="QWX4" s="230"/>
      <c r="QWY4" s="230"/>
      <c r="QWZ4" s="230"/>
      <c r="QXA4" s="230"/>
      <c r="QXB4" s="230"/>
      <c r="QXC4" s="230"/>
      <c r="QXD4" s="230"/>
      <c r="QXE4" s="230"/>
      <c r="QXF4" s="230"/>
      <c r="QXG4" s="230"/>
      <c r="QXH4" s="230"/>
      <c r="QXI4" s="230"/>
      <c r="QXJ4" s="230"/>
      <c r="QXK4" s="230"/>
      <c r="QXL4" s="230"/>
      <c r="QXM4" s="230"/>
      <c r="QXN4" s="230"/>
      <c r="QXO4" s="230"/>
      <c r="QXP4" s="230"/>
      <c r="QXQ4" s="230"/>
      <c r="QXR4" s="230"/>
      <c r="QXS4" s="230"/>
      <c r="QXT4" s="230"/>
      <c r="QXU4" s="230"/>
      <c r="QXV4" s="230"/>
      <c r="QXW4" s="230"/>
      <c r="QXX4" s="230"/>
      <c r="QXY4" s="230"/>
      <c r="QXZ4" s="230"/>
      <c r="QYA4" s="230"/>
      <c r="QYB4" s="230"/>
      <c r="QYC4" s="230"/>
      <c r="QYD4" s="230"/>
      <c r="QYE4" s="230"/>
      <c r="QYF4" s="230"/>
      <c r="QYG4" s="230"/>
      <c r="QYH4" s="230"/>
      <c r="QYI4" s="230"/>
      <c r="QYJ4" s="230"/>
      <c r="QYK4" s="230"/>
      <c r="QYL4" s="230"/>
      <c r="QYM4" s="230"/>
      <c r="QYN4" s="230"/>
      <c r="QYO4" s="230"/>
      <c r="QYP4" s="230"/>
      <c r="QYQ4" s="230"/>
      <c r="QYR4" s="230"/>
      <c r="QYS4" s="230"/>
      <c r="QYT4" s="230"/>
      <c r="QYU4" s="230"/>
      <c r="QYV4" s="230"/>
      <c r="QYW4" s="230"/>
      <c r="QYX4" s="230"/>
      <c r="QYY4" s="230"/>
      <c r="QYZ4" s="230"/>
      <c r="QZA4" s="230"/>
      <c r="QZB4" s="230"/>
      <c r="QZC4" s="230"/>
      <c r="QZD4" s="230"/>
      <c r="QZE4" s="230"/>
      <c r="QZF4" s="230"/>
      <c r="QZG4" s="230"/>
      <c r="QZH4" s="230"/>
      <c r="QZI4" s="230"/>
      <c r="QZJ4" s="230"/>
      <c r="QZK4" s="230"/>
      <c r="QZL4" s="230"/>
      <c r="QZM4" s="230"/>
      <c r="QZN4" s="230"/>
      <c r="QZO4" s="230"/>
      <c r="QZP4" s="230"/>
      <c r="QZQ4" s="230"/>
      <c r="QZR4" s="230"/>
      <c r="QZS4" s="230"/>
      <c r="QZT4" s="230"/>
      <c r="QZU4" s="230"/>
      <c r="QZV4" s="230"/>
      <c r="QZW4" s="230"/>
      <c r="QZX4" s="230"/>
      <c r="QZY4" s="230"/>
      <c r="QZZ4" s="230"/>
      <c r="RAA4" s="230"/>
      <c r="RAB4" s="230"/>
      <c r="RAC4" s="230"/>
      <c r="RAD4" s="230"/>
      <c r="RAE4" s="230"/>
      <c r="RAF4" s="230"/>
      <c r="RAG4" s="230"/>
      <c r="RAH4" s="230"/>
      <c r="RAI4" s="230"/>
      <c r="RAJ4" s="230"/>
      <c r="RAK4" s="230"/>
      <c r="RAL4" s="230"/>
      <c r="RAM4" s="230"/>
      <c r="RAN4" s="230"/>
      <c r="RAO4" s="230"/>
      <c r="RAP4" s="230"/>
      <c r="RAQ4" s="230"/>
      <c r="RAR4" s="230"/>
      <c r="RAS4" s="230"/>
      <c r="RAT4" s="230"/>
      <c r="RAU4" s="230"/>
      <c r="RAV4" s="230"/>
      <c r="RAW4" s="230"/>
      <c r="RAX4" s="230"/>
      <c r="RAY4" s="230"/>
      <c r="RAZ4" s="230"/>
      <c r="RBA4" s="230"/>
      <c r="RBB4" s="230"/>
      <c r="RBC4" s="230"/>
      <c r="RBD4" s="230"/>
      <c r="RBE4" s="230"/>
      <c r="RBF4" s="230"/>
      <c r="RBG4" s="230"/>
      <c r="RBH4" s="230"/>
      <c r="RBI4" s="230"/>
      <c r="RBJ4" s="230"/>
      <c r="RBK4" s="230"/>
      <c r="RBL4" s="230"/>
      <c r="RBM4" s="230"/>
      <c r="RBN4" s="230"/>
      <c r="RBO4" s="230"/>
      <c r="RBP4" s="230"/>
      <c r="RBQ4" s="230"/>
      <c r="RBR4" s="230"/>
      <c r="RBS4" s="230"/>
      <c r="RBT4" s="230"/>
      <c r="RBU4" s="230"/>
      <c r="RBV4" s="230"/>
      <c r="RBW4" s="230"/>
      <c r="RBX4" s="230"/>
      <c r="RBY4" s="230"/>
      <c r="RBZ4" s="230"/>
      <c r="RCA4" s="230"/>
      <c r="RCB4" s="230"/>
      <c r="RCC4" s="230"/>
      <c r="RCD4" s="230"/>
      <c r="RCE4" s="230"/>
      <c r="RCF4" s="230"/>
      <c r="RCG4" s="230"/>
      <c r="RCH4" s="230"/>
      <c r="RCI4" s="230"/>
      <c r="RCJ4" s="230"/>
      <c r="RCK4" s="230"/>
      <c r="RCL4" s="230"/>
      <c r="RCM4" s="230"/>
      <c r="RCN4" s="230"/>
      <c r="RCO4" s="230"/>
      <c r="RCP4" s="230"/>
      <c r="RCQ4" s="230"/>
      <c r="RCR4" s="230"/>
      <c r="RCS4" s="230"/>
      <c r="RCT4" s="230"/>
      <c r="RCU4" s="230"/>
      <c r="RCV4" s="230"/>
      <c r="RCW4" s="230"/>
      <c r="RCX4" s="230"/>
      <c r="RCY4" s="230"/>
      <c r="RCZ4" s="230"/>
      <c r="RDA4" s="230"/>
      <c r="RDB4" s="230"/>
      <c r="RDC4" s="230"/>
      <c r="RDD4" s="230"/>
      <c r="RDE4" s="230"/>
      <c r="RDF4" s="230"/>
      <c r="RDG4" s="230"/>
      <c r="RDH4" s="230"/>
      <c r="RDI4" s="230"/>
      <c r="RDJ4" s="230"/>
      <c r="RDK4" s="230"/>
      <c r="RDL4" s="230"/>
      <c r="RDM4" s="230"/>
      <c r="RDN4" s="230"/>
      <c r="RDO4" s="230"/>
      <c r="RDP4" s="230"/>
      <c r="RDQ4" s="230"/>
      <c r="RDR4" s="230"/>
      <c r="RDS4" s="230"/>
      <c r="RDT4" s="230"/>
      <c r="RDU4" s="230"/>
      <c r="RDV4" s="230"/>
      <c r="RDW4" s="230"/>
      <c r="RDX4" s="230"/>
      <c r="RDY4" s="230"/>
      <c r="RDZ4" s="230"/>
      <c r="REA4" s="230"/>
      <c r="REB4" s="230"/>
      <c r="REC4" s="230"/>
      <c r="RED4" s="230"/>
      <c r="REE4" s="230"/>
      <c r="REF4" s="230"/>
      <c r="REG4" s="230"/>
      <c r="REH4" s="230"/>
      <c r="REI4" s="230"/>
      <c r="REJ4" s="230"/>
      <c r="REK4" s="230"/>
      <c r="REL4" s="230"/>
      <c r="REM4" s="230"/>
      <c r="REN4" s="230"/>
      <c r="REO4" s="230"/>
      <c r="REP4" s="230"/>
      <c r="REQ4" s="230"/>
      <c r="RER4" s="230"/>
      <c r="RES4" s="230"/>
      <c r="RET4" s="230"/>
      <c r="REU4" s="230"/>
      <c r="REV4" s="230"/>
      <c r="REW4" s="230"/>
      <c r="REX4" s="230"/>
      <c r="REY4" s="230"/>
      <c r="REZ4" s="230"/>
      <c r="RFA4" s="230"/>
      <c r="RFB4" s="230"/>
      <c r="RFC4" s="230"/>
      <c r="RFD4" s="230"/>
      <c r="RFE4" s="230"/>
      <c r="RFF4" s="230"/>
      <c r="RFG4" s="230"/>
      <c r="RFH4" s="230"/>
      <c r="RFI4" s="230"/>
      <c r="RFJ4" s="230"/>
      <c r="RFK4" s="230"/>
      <c r="RFL4" s="230"/>
      <c r="RFM4" s="230"/>
      <c r="RFN4" s="230"/>
      <c r="RFO4" s="230"/>
      <c r="RFP4" s="230"/>
      <c r="RFQ4" s="230"/>
      <c r="RFR4" s="230"/>
      <c r="RFS4" s="230"/>
      <c r="RFT4" s="230"/>
      <c r="RFU4" s="230"/>
      <c r="RFV4" s="230"/>
      <c r="RFW4" s="230"/>
      <c r="RFX4" s="230"/>
      <c r="RFY4" s="230"/>
      <c r="RFZ4" s="230"/>
      <c r="RGA4" s="230"/>
      <c r="RGB4" s="230"/>
      <c r="RGC4" s="230"/>
      <c r="RGD4" s="230"/>
      <c r="RGE4" s="230"/>
      <c r="RGF4" s="230"/>
      <c r="RGG4" s="230"/>
      <c r="RGH4" s="230"/>
      <c r="RGI4" s="230"/>
      <c r="RGJ4" s="230"/>
      <c r="RGK4" s="230"/>
      <c r="RGL4" s="230"/>
      <c r="RGM4" s="230"/>
      <c r="RGN4" s="230"/>
      <c r="RGO4" s="230"/>
      <c r="RGP4" s="230"/>
      <c r="RGQ4" s="230"/>
      <c r="RGR4" s="230"/>
      <c r="RGS4" s="230"/>
      <c r="RGT4" s="230"/>
      <c r="RGU4" s="230"/>
      <c r="RGV4" s="230"/>
      <c r="RGW4" s="230"/>
      <c r="RGX4" s="230"/>
      <c r="RGY4" s="230"/>
      <c r="RGZ4" s="230"/>
      <c r="RHA4" s="230"/>
      <c r="RHB4" s="230"/>
      <c r="RHC4" s="230"/>
      <c r="RHD4" s="230"/>
      <c r="RHE4" s="230"/>
      <c r="RHF4" s="230"/>
      <c r="RHG4" s="230"/>
      <c r="RHH4" s="230"/>
      <c r="RHI4" s="230"/>
      <c r="RHJ4" s="230"/>
      <c r="RHK4" s="230"/>
      <c r="RHL4" s="230"/>
      <c r="RHM4" s="230"/>
      <c r="RHN4" s="230"/>
      <c r="RHO4" s="230"/>
      <c r="RHP4" s="230"/>
      <c r="RHQ4" s="230"/>
      <c r="RHR4" s="230"/>
      <c r="RHS4" s="230"/>
      <c r="RHT4" s="230"/>
      <c r="RHU4" s="230"/>
      <c r="RHV4" s="230"/>
      <c r="RHW4" s="230"/>
      <c r="RHX4" s="230"/>
      <c r="RHY4" s="230"/>
      <c r="RHZ4" s="230"/>
      <c r="RIA4" s="230"/>
      <c r="RIB4" s="230"/>
      <c r="RIC4" s="230"/>
      <c r="RID4" s="230"/>
      <c r="RIE4" s="230"/>
      <c r="RIF4" s="230"/>
      <c r="RIG4" s="230"/>
      <c r="RIH4" s="230"/>
      <c r="RII4" s="230"/>
      <c r="RIJ4" s="230"/>
      <c r="RIK4" s="230"/>
      <c r="RIL4" s="230"/>
      <c r="RIM4" s="230"/>
      <c r="RIN4" s="230"/>
      <c r="RIO4" s="230"/>
      <c r="RIP4" s="230"/>
      <c r="RIQ4" s="230"/>
      <c r="RIR4" s="230"/>
      <c r="RIS4" s="230"/>
      <c r="RIT4" s="230"/>
      <c r="RIU4" s="230"/>
      <c r="RIV4" s="230"/>
      <c r="RIW4" s="230"/>
      <c r="RIX4" s="230"/>
      <c r="RIY4" s="230"/>
      <c r="RIZ4" s="230"/>
      <c r="RJA4" s="230"/>
      <c r="RJB4" s="230"/>
      <c r="RJC4" s="230"/>
      <c r="RJD4" s="230"/>
      <c r="RJE4" s="230"/>
      <c r="RJF4" s="230"/>
      <c r="RJG4" s="230"/>
      <c r="RJH4" s="230"/>
      <c r="RJI4" s="230"/>
      <c r="RJJ4" s="230"/>
      <c r="RJK4" s="230"/>
      <c r="RJL4" s="230"/>
      <c r="RJM4" s="230"/>
      <c r="RJN4" s="230"/>
      <c r="RJO4" s="230"/>
      <c r="RJP4" s="230"/>
      <c r="RJQ4" s="230"/>
      <c r="RJR4" s="230"/>
      <c r="RJS4" s="230"/>
      <c r="RJT4" s="230"/>
      <c r="RJU4" s="230"/>
      <c r="RJV4" s="230"/>
      <c r="RJW4" s="230"/>
      <c r="RJX4" s="230"/>
      <c r="RJY4" s="230"/>
      <c r="RJZ4" s="230"/>
      <c r="RKA4" s="230"/>
      <c r="RKB4" s="230"/>
      <c r="RKC4" s="230"/>
      <c r="RKD4" s="230"/>
      <c r="RKE4" s="230"/>
      <c r="RKF4" s="230"/>
      <c r="RKG4" s="230"/>
      <c r="RKH4" s="230"/>
      <c r="RKI4" s="230"/>
      <c r="RKJ4" s="230"/>
      <c r="RKK4" s="230"/>
      <c r="RKL4" s="230"/>
      <c r="RKM4" s="230"/>
      <c r="RKN4" s="230"/>
      <c r="RKO4" s="230"/>
      <c r="RKP4" s="230"/>
      <c r="RKQ4" s="230"/>
      <c r="RKR4" s="230"/>
      <c r="RKS4" s="230"/>
      <c r="RKT4" s="230"/>
      <c r="RKU4" s="230"/>
      <c r="RKV4" s="230"/>
      <c r="RKW4" s="230"/>
      <c r="RKX4" s="230"/>
      <c r="RKY4" s="230"/>
      <c r="RKZ4" s="230"/>
      <c r="RLA4" s="230"/>
      <c r="RLB4" s="230"/>
      <c r="RLC4" s="230"/>
      <c r="RLD4" s="230"/>
      <c r="RLE4" s="230"/>
      <c r="RLF4" s="230"/>
      <c r="RLG4" s="230"/>
      <c r="RLH4" s="230"/>
      <c r="RLI4" s="230"/>
      <c r="RLJ4" s="230"/>
      <c r="RLK4" s="230"/>
      <c r="RLL4" s="230"/>
      <c r="RLM4" s="230"/>
      <c r="RLN4" s="230"/>
      <c r="RLO4" s="230"/>
      <c r="RLP4" s="230"/>
      <c r="RLQ4" s="230"/>
      <c r="RLR4" s="230"/>
      <c r="RLS4" s="230"/>
      <c r="RLT4" s="230"/>
      <c r="RLU4" s="230"/>
      <c r="RLV4" s="230"/>
      <c r="RLW4" s="230"/>
      <c r="RLX4" s="230"/>
      <c r="RLY4" s="230"/>
      <c r="RLZ4" s="230"/>
      <c r="RMA4" s="230"/>
      <c r="RMB4" s="230"/>
      <c r="RMC4" s="230"/>
      <c r="RMD4" s="230"/>
      <c r="RME4" s="230"/>
      <c r="RMF4" s="230"/>
      <c r="RMG4" s="230"/>
      <c r="RMH4" s="230"/>
      <c r="RMI4" s="230"/>
      <c r="RMJ4" s="230"/>
      <c r="RMK4" s="230"/>
      <c r="RML4" s="230"/>
      <c r="RMM4" s="230"/>
      <c r="RMN4" s="230"/>
      <c r="RMO4" s="230"/>
      <c r="RMP4" s="230"/>
      <c r="RMQ4" s="230"/>
      <c r="RMR4" s="230"/>
      <c r="RMS4" s="230"/>
      <c r="RMT4" s="230"/>
      <c r="RMU4" s="230"/>
      <c r="RMV4" s="230"/>
      <c r="RMW4" s="230"/>
      <c r="RMX4" s="230"/>
      <c r="RMY4" s="230"/>
      <c r="RMZ4" s="230"/>
      <c r="RNA4" s="230"/>
      <c r="RNB4" s="230"/>
      <c r="RNC4" s="230"/>
      <c r="RND4" s="230"/>
      <c r="RNE4" s="230"/>
      <c r="RNF4" s="230"/>
      <c r="RNG4" s="230"/>
      <c r="RNH4" s="230"/>
      <c r="RNI4" s="230"/>
      <c r="RNJ4" s="230"/>
      <c r="RNK4" s="230"/>
      <c r="RNL4" s="230"/>
      <c r="RNM4" s="230"/>
      <c r="RNN4" s="230"/>
      <c r="RNO4" s="230"/>
      <c r="RNP4" s="230"/>
      <c r="RNQ4" s="230"/>
      <c r="RNR4" s="230"/>
      <c r="RNS4" s="230"/>
      <c r="RNT4" s="230"/>
      <c r="RNU4" s="230"/>
      <c r="RNV4" s="230"/>
      <c r="RNW4" s="230"/>
      <c r="RNX4" s="230"/>
      <c r="RNY4" s="230"/>
      <c r="RNZ4" s="230"/>
      <c r="ROA4" s="230"/>
      <c r="ROB4" s="230"/>
      <c r="ROC4" s="230"/>
      <c r="ROD4" s="230"/>
      <c r="ROE4" s="230"/>
      <c r="ROF4" s="230"/>
      <c r="ROG4" s="230"/>
      <c r="ROH4" s="230"/>
      <c r="ROI4" s="230"/>
      <c r="ROJ4" s="230"/>
      <c r="ROK4" s="230"/>
      <c r="ROL4" s="230"/>
      <c r="ROM4" s="230"/>
      <c r="RON4" s="230"/>
      <c r="ROO4" s="230"/>
      <c r="ROP4" s="230"/>
      <c r="ROQ4" s="230"/>
      <c r="ROR4" s="230"/>
      <c r="ROS4" s="230"/>
      <c r="ROT4" s="230"/>
      <c r="ROU4" s="230"/>
      <c r="ROV4" s="230"/>
      <c r="ROW4" s="230"/>
      <c r="ROX4" s="230"/>
      <c r="ROY4" s="230"/>
      <c r="ROZ4" s="230"/>
      <c r="RPA4" s="230"/>
      <c r="RPB4" s="230"/>
      <c r="RPC4" s="230"/>
      <c r="RPD4" s="230"/>
      <c r="RPE4" s="230"/>
      <c r="RPF4" s="230"/>
      <c r="RPG4" s="230"/>
      <c r="RPH4" s="230"/>
      <c r="RPI4" s="230"/>
      <c r="RPJ4" s="230"/>
      <c r="RPK4" s="230"/>
      <c r="RPL4" s="230"/>
      <c r="RPM4" s="230"/>
      <c r="RPN4" s="230"/>
      <c r="RPO4" s="230"/>
      <c r="RPP4" s="230"/>
      <c r="RPQ4" s="230"/>
      <c r="RPR4" s="230"/>
      <c r="RPS4" s="230"/>
      <c r="RPT4" s="230"/>
      <c r="RPU4" s="230"/>
      <c r="RPV4" s="230"/>
      <c r="RPW4" s="230"/>
      <c r="RPX4" s="230"/>
      <c r="RPY4" s="230"/>
      <c r="RPZ4" s="230"/>
      <c r="RQA4" s="230"/>
      <c r="RQB4" s="230"/>
      <c r="RQC4" s="230"/>
      <c r="RQD4" s="230"/>
      <c r="RQE4" s="230"/>
      <c r="RQF4" s="230"/>
      <c r="RQG4" s="230"/>
      <c r="RQH4" s="230"/>
      <c r="RQI4" s="230"/>
      <c r="RQJ4" s="230"/>
      <c r="RQK4" s="230"/>
      <c r="RQL4" s="230"/>
      <c r="RQM4" s="230"/>
      <c r="RQN4" s="230"/>
      <c r="RQO4" s="230"/>
      <c r="RQP4" s="230"/>
      <c r="RQQ4" s="230"/>
      <c r="RQR4" s="230"/>
      <c r="RQS4" s="230"/>
      <c r="RQT4" s="230"/>
      <c r="RQU4" s="230"/>
      <c r="RQV4" s="230"/>
      <c r="RQW4" s="230"/>
      <c r="RQX4" s="230"/>
      <c r="RQY4" s="230"/>
      <c r="RQZ4" s="230"/>
      <c r="RRA4" s="230"/>
      <c r="RRB4" s="230"/>
      <c r="RRC4" s="230"/>
      <c r="RRD4" s="230"/>
      <c r="RRE4" s="230"/>
      <c r="RRF4" s="230"/>
      <c r="RRG4" s="230"/>
      <c r="RRH4" s="230"/>
      <c r="RRI4" s="230"/>
      <c r="RRJ4" s="230"/>
      <c r="RRK4" s="230"/>
      <c r="RRL4" s="230"/>
      <c r="RRM4" s="230"/>
      <c r="RRN4" s="230"/>
      <c r="RRO4" s="230"/>
      <c r="RRP4" s="230"/>
      <c r="RRQ4" s="230"/>
      <c r="RRR4" s="230"/>
      <c r="RRS4" s="230"/>
      <c r="RRT4" s="230"/>
      <c r="RRU4" s="230"/>
      <c r="RRV4" s="230"/>
      <c r="RRW4" s="230"/>
      <c r="RRX4" s="230"/>
      <c r="RRY4" s="230"/>
      <c r="RRZ4" s="230"/>
      <c r="RSA4" s="230"/>
      <c r="RSB4" s="230"/>
      <c r="RSC4" s="230"/>
      <c r="RSD4" s="230"/>
      <c r="RSE4" s="230"/>
      <c r="RSF4" s="230"/>
      <c r="RSG4" s="230"/>
      <c r="RSH4" s="230"/>
      <c r="RSI4" s="230"/>
      <c r="RSJ4" s="230"/>
      <c r="RSK4" s="230"/>
      <c r="RSL4" s="230"/>
      <c r="RSM4" s="230"/>
      <c r="RSN4" s="230"/>
      <c r="RSO4" s="230"/>
      <c r="RSP4" s="230"/>
      <c r="RSQ4" s="230"/>
      <c r="RSR4" s="230"/>
      <c r="RSS4" s="230"/>
      <c r="RST4" s="230"/>
      <c r="RSU4" s="230"/>
      <c r="RSV4" s="230"/>
      <c r="RSW4" s="230"/>
      <c r="RSX4" s="230"/>
      <c r="RSY4" s="230"/>
      <c r="RSZ4" s="230"/>
      <c r="RTA4" s="230"/>
      <c r="RTB4" s="230"/>
      <c r="RTC4" s="230"/>
      <c r="RTD4" s="230"/>
      <c r="RTE4" s="230"/>
      <c r="RTF4" s="230"/>
      <c r="RTG4" s="230"/>
      <c r="RTH4" s="230"/>
      <c r="RTI4" s="230"/>
      <c r="RTJ4" s="230"/>
      <c r="RTK4" s="230"/>
      <c r="RTL4" s="230"/>
      <c r="RTM4" s="230"/>
      <c r="RTN4" s="230"/>
      <c r="RTO4" s="230"/>
      <c r="RTP4" s="230"/>
      <c r="RTQ4" s="230"/>
      <c r="RTR4" s="230"/>
      <c r="RTS4" s="230"/>
      <c r="RTT4" s="230"/>
      <c r="RTU4" s="230"/>
      <c r="RTV4" s="230"/>
      <c r="RTW4" s="230"/>
      <c r="RTX4" s="230"/>
      <c r="RTY4" s="230"/>
      <c r="RTZ4" s="230"/>
      <c r="RUA4" s="230"/>
      <c r="RUB4" s="230"/>
      <c r="RUC4" s="230"/>
      <c r="RUD4" s="230"/>
      <c r="RUE4" s="230"/>
      <c r="RUF4" s="230"/>
      <c r="RUG4" s="230"/>
      <c r="RUH4" s="230"/>
      <c r="RUI4" s="230"/>
      <c r="RUJ4" s="230"/>
      <c r="RUK4" s="230"/>
      <c r="RUL4" s="230"/>
      <c r="RUM4" s="230"/>
      <c r="RUN4" s="230"/>
      <c r="RUO4" s="230"/>
      <c r="RUP4" s="230"/>
      <c r="RUQ4" s="230"/>
      <c r="RUR4" s="230"/>
      <c r="RUS4" s="230"/>
      <c r="RUT4" s="230"/>
      <c r="RUU4" s="230"/>
      <c r="RUV4" s="230"/>
      <c r="RUW4" s="230"/>
      <c r="RUX4" s="230"/>
      <c r="RUY4" s="230"/>
      <c r="RUZ4" s="230"/>
      <c r="RVA4" s="230"/>
      <c r="RVB4" s="230"/>
      <c r="RVC4" s="230"/>
      <c r="RVD4" s="230"/>
      <c r="RVE4" s="230"/>
      <c r="RVF4" s="230"/>
      <c r="RVG4" s="230"/>
      <c r="RVH4" s="230"/>
      <c r="RVI4" s="230"/>
      <c r="RVJ4" s="230"/>
      <c r="RVK4" s="230"/>
      <c r="RVL4" s="230"/>
      <c r="RVM4" s="230"/>
      <c r="RVN4" s="230"/>
      <c r="RVO4" s="230"/>
      <c r="RVP4" s="230"/>
      <c r="RVQ4" s="230"/>
      <c r="RVR4" s="230"/>
      <c r="RVS4" s="230"/>
      <c r="RVT4" s="230"/>
      <c r="RVU4" s="230"/>
      <c r="RVV4" s="230"/>
      <c r="RVW4" s="230"/>
      <c r="RVX4" s="230"/>
      <c r="RVY4" s="230"/>
      <c r="RVZ4" s="230"/>
      <c r="RWA4" s="230"/>
      <c r="RWB4" s="230"/>
      <c r="RWC4" s="230"/>
      <c r="RWD4" s="230"/>
      <c r="RWE4" s="230"/>
      <c r="RWF4" s="230"/>
      <c r="RWG4" s="230"/>
      <c r="RWH4" s="230"/>
      <c r="RWI4" s="230"/>
      <c r="RWJ4" s="230"/>
      <c r="RWK4" s="230"/>
      <c r="RWL4" s="230"/>
      <c r="RWM4" s="230"/>
      <c r="RWN4" s="230"/>
      <c r="RWO4" s="230"/>
      <c r="RWP4" s="230"/>
      <c r="RWQ4" s="230"/>
      <c r="RWR4" s="230"/>
      <c r="RWS4" s="230"/>
      <c r="RWT4" s="230"/>
      <c r="RWU4" s="230"/>
      <c r="RWV4" s="230"/>
      <c r="RWW4" s="230"/>
      <c r="RWX4" s="230"/>
      <c r="RWY4" s="230"/>
      <c r="RWZ4" s="230"/>
      <c r="RXA4" s="230"/>
      <c r="RXB4" s="230"/>
      <c r="RXC4" s="230"/>
      <c r="RXD4" s="230"/>
      <c r="RXE4" s="230"/>
      <c r="RXF4" s="230"/>
      <c r="RXG4" s="230"/>
      <c r="RXH4" s="230"/>
      <c r="RXI4" s="230"/>
      <c r="RXJ4" s="230"/>
      <c r="RXK4" s="230"/>
      <c r="RXL4" s="230"/>
      <c r="RXM4" s="230"/>
      <c r="RXN4" s="230"/>
      <c r="RXO4" s="230"/>
      <c r="RXP4" s="230"/>
      <c r="RXQ4" s="230"/>
      <c r="RXR4" s="230"/>
      <c r="RXS4" s="230"/>
      <c r="RXT4" s="230"/>
      <c r="RXU4" s="230"/>
      <c r="RXV4" s="230"/>
      <c r="RXW4" s="230"/>
      <c r="RXX4" s="230"/>
      <c r="RXY4" s="230"/>
      <c r="RXZ4" s="230"/>
      <c r="RYA4" s="230"/>
      <c r="RYB4" s="230"/>
      <c r="RYC4" s="230"/>
      <c r="RYD4" s="230"/>
      <c r="RYE4" s="230"/>
      <c r="RYF4" s="230"/>
      <c r="RYG4" s="230"/>
      <c r="RYH4" s="230"/>
      <c r="RYI4" s="230"/>
      <c r="RYJ4" s="230"/>
      <c r="RYK4" s="230"/>
      <c r="RYL4" s="230"/>
      <c r="RYM4" s="230"/>
      <c r="RYN4" s="230"/>
      <c r="RYO4" s="230"/>
      <c r="RYP4" s="230"/>
      <c r="RYQ4" s="230"/>
      <c r="RYR4" s="230"/>
      <c r="RYS4" s="230"/>
      <c r="RYT4" s="230"/>
      <c r="RYU4" s="230"/>
      <c r="RYV4" s="230"/>
      <c r="RYW4" s="230"/>
      <c r="RYX4" s="230"/>
      <c r="RYY4" s="230"/>
      <c r="RYZ4" s="230"/>
      <c r="RZA4" s="230"/>
      <c r="RZB4" s="230"/>
      <c r="RZC4" s="230"/>
      <c r="RZD4" s="230"/>
      <c r="RZE4" s="230"/>
      <c r="RZF4" s="230"/>
      <c r="RZG4" s="230"/>
      <c r="RZH4" s="230"/>
      <c r="RZI4" s="230"/>
      <c r="RZJ4" s="230"/>
      <c r="RZK4" s="230"/>
      <c r="RZL4" s="230"/>
      <c r="RZM4" s="230"/>
      <c r="RZN4" s="230"/>
      <c r="RZO4" s="230"/>
      <c r="RZP4" s="230"/>
      <c r="RZQ4" s="230"/>
      <c r="RZR4" s="230"/>
      <c r="RZS4" s="230"/>
      <c r="RZT4" s="230"/>
      <c r="RZU4" s="230"/>
      <c r="RZV4" s="230"/>
      <c r="RZW4" s="230"/>
      <c r="RZX4" s="230"/>
      <c r="RZY4" s="230"/>
      <c r="RZZ4" s="230"/>
      <c r="SAA4" s="230"/>
      <c r="SAB4" s="230"/>
      <c r="SAC4" s="230"/>
      <c r="SAD4" s="230"/>
      <c r="SAE4" s="230"/>
      <c r="SAF4" s="230"/>
      <c r="SAG4" s="230"/>
      <c r="SAH4" s="230"/>
      <c r="SAI4" s="230"/>
      <c r="SAJ4" s="230"/>
      <c r="SAK4" s="230"/>
      <c r="SAL4" s="230"/>
      <c r="SAM4" s="230"/>
      <c r="SAN4" s="230"/>
      <c r="SAO4" s="230"/>
      <c r="SAP4" s="230"/>
      <c r="SAQ4" s="230"/>
      <c r="SAR4" s="230"/>
      <c r="SAS4" s="230"/>
      <c r="SAT4" s="230"/>
      <c r="SAU4" s="230"/>
      <c r="SAV4" s="230"/>
      <c r="SAW4" s="230"/>
      <c r="SAX4" s="230"/>
      <c r="SAY4" s="230"/>
      <c r="SAZ4" s="230"/>
      <c r="SBA4" s="230"/>
      <c r="SBB4" s="230"/>
      <c r="SBC4" s="230"/>
      <c r="SBD4" s="230"/>
      <c r="SBE4" s="230"/>
      <c r="SBF4" s="230"/>
      <c r="SBG4" s="230"/>
      <c r="SBH4" s="230"/>
      <c r="SBI4" s="230"/>
      <c r="SBJ4" s="230"/>
      <c r="SBK4" s="230"/>
      <c r="SBL4" s="230"/>
      <c r="SBM4" s="230"/>
      <c r="SBN4" s="230"/>
      <c r="SBO4" s="230"/>
      <c r="SBP4" s="230"/>
      <c r="SBQ4" s="230"/>
      <c r="SBR4" s="230"/>
      <c r="SBS4" s="230"/>
      <c r="SBT4" s="230"/>
      <c r="SBU4" s="230"/>
      <c r="SBV4" s="230"/>
      <c r="SBW4" s="230"/>
      <c r="SBX4" s="230"/>
      <c r="SBY4" s="230"/>
      <c r="SBZ4" s="230"/>
      <c r="SCA4" s="230"/>
      <c r="SCB4" s="230"/>
      <c r="SCC4" s="230"/>
      <c r="SCD4" s="230"/>
      <c r="SCE4" s="230"/>
      <c r="SCF4" s="230"/>
      <c r="SCG4" s="230"/>
      <c r="SCH4" s="230"/>
      <c r="SCI4" s="230"/>
      <c r="SCJ4" s="230"/>
      <c r="SCK4" s="230"/>
      <c r="SCL4" s="230"/>
      <c r="SCM4" s="230"/>
      <c r="SCN4" s="230"/>
      <c r="SCO4" s="230"/>
      <c r="SCP4" s="230"/>
      <c r="SCQ4" s="230"/>
      <c r="SCR4" s="230"/>
      <c r="SCS4" s="230"/>
      <c r="SCT4" s="230"/>
      <c r="SCU4" s="230"/>
      <c r="SCV4" s="230"/>
      <c r="SCW4" s="230"/>
      <c r="SCX4" s="230"/>
      <c r="SCY4" s="230"/>
      <c r="SCZ4" s="230"/>
      <c r="SDA4" s="230"/>
      <c r="SDB4" s="230"/>
      <c r="SDC4" s="230"/>
      <c r="SDD4" s="230"/>
      <c r="SDE4" s="230"/>
      <c r="SDF4" s="230"/>
      <c r="SDG4" s="230"/>
      <c r="SDH4" s="230"/>
      <c r="SDI4" s="230"/>
      <c r="SDJ4" s="230"/>
      <c r="SDK4" s="230"/>
      <c r="SDL4" s="230"/>
      <c r="SDM4" s="230"/>
      <c r="SDN4" s="230"/>
      <c r="SDO4" s="230"/>
      <c r="SDP4" s="230"/>
      <c r="SDQ4" s="230"/>
      <c r="SDR4" s="230"/>
      <c r="SDS4" s="230"/>
      <c r="SDT4" s="230"/>
      <c r="SDU4" s="230"/>
      <c r="SDV4" s="230"/>
      <c r="SDW4" s="230"/>
      <c r="SDX4" s="230"/>
      <c r="SDY4" s="230"/>
      <c r="SDZ4" s="230"/>
      <c r="SEA4" s="230"/>
      <c r="SEB4" s="230"/>
      <c r="SEC4" s="230"/>
      <c r="SED4" s="230"/>
      <c r="SEE4" s="230"/>
      <c r="SEF4" s="230"/>
      <c r="SEG4" s="230"/>
      <c r="SEH4" s="230"/>
      <c r="SEI4" s="230"/>
      <c r="SEJ4" s="230"/>
      <c r="SEK4" s="230"/>
      <c r="SEL4" s="230"/>
      <c r="SEM4" s="230"/>
      <c r="SEN4" s="230"/>
      <c r="SEO4" s="230"/>
      <c r="SEP4" s="230"/>
      <c r="SEQ4" s="230"/>
      <c r="SER4" s="230"/>
      <c r="SES4" s="230"/>
      <c r="SET4" s="230"/>
      <c r="SEU4" s="230"/>
      <c r="SEV4" s="230"/>
      <c r="SEW4" s="230"/>
      <c r="SEX4" s="230"/>
      <c r="SEY4" s="230"/>
      <c r="SEZ4" s="230"/>
      <c r="SFA4" s="230"/>
      <c r="SFB4" s="230"/>
      <c r="SFC4" s="230"/>
      <c r="SFD4" s="230"/>
      <c r="SFE4" s="230"/>
      <c r="SFF4" s="230"/>
      <c r="SFG4" s="230"/>
      <c r="SFH4" s="230"/>
      <c r="SFI4" s="230"/>
      <c r="SFJ4" s="230"/>
      <c r="SFK4" s="230"/>
      <c r="SFL4" s="230"/>
      <c r="SFM4" s="230"/>
      <c r="SFN4" s="230"/>
      <c r="SFO4" s="230"/>
      <c r="SFP4" s="230"/>
      <c r="SFQ4" s="230"/>
      <c r="SFR4" s="230"/>
      <c r="SFS4" s="230"/>
      <c r="SFT4" s="230"/>
      <c r="SFU4" s="230"/>
      <c r="SFV4" s="230"/>
      <c r="SFW4" s="230"/>
      <c r="SFX4" s="230"/>
      <c r="SFY4" s="230"/>
      <c r="SFZ4" s="230"/>
      <c r="SGA4" s="230"/>
      <c r="SGB4" s="230"/>
      <c r="SGC4" s="230"/>
      <c r="SGD4" s="230"/>
      <c r="SGE4" s="230"/>
      <c r="SGF4" s="230"/>
      <c r="SGG4" s="230"/>
      <c r="SGH4" s="230"/>
      <c r="SGI4" s="230"/>
      <c r="SGJ4" s="230"/>
      <c r="SGK4" s="230"/>
      <c r="SGL4" s="230"/>
      <c r="SGM4" s="230"/>
      <c r="SGN4" s="230"/>
      <c r="SGO4" s="230"/>
      <c r="SGP4" s="230"/>
      <c r="SGQ4" s="230"/>
      <c r="SGR4" s="230"/>
      <c r="SGS4" s="230"/>
      <c r="SGT4" s="230"/>
      <c r="SGU4" s="230"/>
      <c r="SGV4" s="230"/>
      <c r="SGW4" s="230"/>
      <c r="SGX4" s="230"/>
      <c r="SGY4" s="230"/>
      <c r="SGZ4" s="230"/>
      <c r="SHA4" s="230"/>
      <c r="SHB4" s="230"/>
      <c r="SHC4" s="230"/>
      <c r="SHD4" s="230"/>
      <c r="SHE4" s="230"/>
      <c r="SHF4" s="230"/>
      <c r="SHG4" s="230"/>
      <c r="SHH4" s="230"/>
      <c r="SHI4" s="230"/>
      <c r="SHJ4" s="230"/>
      <c r="SHK4" s="230"/>
      <c r="SHL4" s="230"/>
      <c r="SHM4" s="230"/>
      <c r="SHN4" s="230"/>
      <c r="SHO4" s="230"/>
      <c r="SHP4" s="230"/>
      <c r="SHQ4" s="230"/>
      <c r="SHR4" s="230"/>
      <c r="SHS4" s="230"/>
      <c r="SHT4" s="230"/>
      <c r="SHU4" s="230"/>
      <c r="SHV4" s="230"/>
      <c r="SHW4" s="230"/>
      <c r="SHX4" s="230"/>
      <c r="SHY4" s="230"/>
      <c r="SHZ4" s="230"/>
      <c r="SIA4" s="230"/>
      <c r="SIB4" s="230"/>
      <c r="SIC4" s="230"/>
      <c r="SID4" s="230"/>
      <c r="SIE4" s="230"/>
      <c r="SIF4" s="230"/>
      <c r="SIG4" s="230"/>
      <c r="SIH4" s="230"/>
      <c r="SII4" s="230"/>
      <c r="SIJ4" s="230"/>
      <c r="SIK4" s="230"/>
      <c r="SIL4" s="230"/>
      <c r="SIM4" s="230"/>
      <c r="SIN4" s="230"/>
      <c r="SIO4" s="230"/>
      <c r="SIP4" s="230"/>
      <c r="SIQ4" s="230"/>
      <c r="SIR4" s="230"/>
      <c r="SIS4" s="230"/>
      <c r="SIT4" s="230"/>
      <c r="SIU4" s="230"/>
      <c r="SIV4" s="230"/>
      <c r="SIW4" s="230"/>
      <c r="SIX4" s="230"/>
      <c r="SIY4" s="230"/>
      <c r="SIZ4" s="230"/>
      <c r="SJA4" s="230"/>
      <c r="SJB4" s="230"/>
      <c r="SJC4" s="230"/>
      <c r="SJD4" s="230"/>
      <c r="SJE4" s="230"/>
      <c r="SJF4" s="230"/>
      <c r="SJG4" s="230"/>
      <c r="SJH4" s="230"/>
      <c r="SJI4" s="230"/>
      <c r="SJJ4" s="230"/>
      <c r="SJK4" s="230"/>
      <c r="SJL4" s="230"/>
      <c r="SJM4" s="230"/>
      <c r="SJN4" s="230"/>
      <c r="SJO4" s="230"/>
      <c r="SJP4" s="230"/>
      <c r="SJQ4" s="230"/>
      <c r="SJR4" s="230"/>
      <c r="SJS4" s="230"/>
      <c r="SJT4" s="230"/>
      <c r="SJU4" s="230"/>
      <c r="SJV4" s="230"/>
      <c r="SJW4" s="230"/>
      <c r="SJX4" s="230"/>
      <c r="SJY4" s="230"/>
      <c r="SJZ4" s="230"/>
      <c r="SKA4" s="230"/>
      <c r="SKB4" s="230"/>
      <c r="SKC4" s="230"/>
      <c r="SKD4" s="230"/>
      <c r="SKE4" s="230"/>
      <c r="SKF4" s="230"/>
      <c r="SKG4" s="230"/>
      <c r="SKH4" s="230"/>
      <c r="SKI4" s="230"/>
      <c r="SKJ4" s="230"/>
      <c r="SKK4" s="230"/>
      <c r="SKL4" s="230"/>
      <c r="SKM4" s="230"/>
      <c r="SKN4" s="230"/>
      <c r="SKO4" s="230"/>
      <c r="SKP4" s="230"/>
      <c r="SKQ4" s="230"/>
      <c r="SKR4" s="230"/>
      <c r="SKS4" s="230"/>
      <c r="SKT4" s="230"/>
      <c r="SKU4" s="230"/>
      <c r="SKV4" s="230"/>
      <c r="SKW4" s="230"/>
      <c r="SKX4" s="230"/>
      <c r="SKY4" s="230"/>
      <c r="SKZ4" s="230"/>
      <c r="SLA4" s="230"/>
      <c r="SLB4" s="230"/>
      <c r="SLC4" s="230"/>
      <c r="SLD4" s="230"/>
      <c r="SLE4" s="230"/>
      <c r="SLF4" s="230"/>
      <c r="SLG4" s="230"/>
      <c r="SLH4" s="230"/>
      <c r="SLI4" s="230"/>
      <c r="SLJ4" s="230"/>
      <c r="SLK4" s="230"/>
      <c r="SLL4" s="230"/>
      <c r="SLM4" s="230"/>
      <c r="SLN4" s="230"/>
      <c r="SLO4" s="230"/>
      <c r="SLP4" s="230"/>
      <c r="SLQ4" s="230"/>
      <c r="SLR4" s="230"/>
      <c r="SLS4" s="230"/>
      <c r="SLT4" s="230"/>
      <c r="SLU4" s="230"/>
      <c r="SLV4" s="230"/>
      <c r="SLW4" s="230"/>
      <c r="SLX4" s="230"/>
      <c r="SLY4" s="230"/>
      <c r="SLZ4" s="230"/>
      <c r="SMA4" s="230"/>
      <c r="SMB4" s="230"/>
      <c r="SMC4" s="230"/>
      <c r="SMD4" s="230"/>
      <c r="SME4" s="230"/>
      <c r="SMF4" s="230"/>
      <c r="SMG4" s="230"/>
      <c r="SMH4" s="230"/>
      <c r="SMI4" s="230"/>
      <c r="SMJ4" s="230"/>
      <c r="SMK4" s="230"/>
      <c r="SML4" s="230"/>
      <c r="SMM4" s="230"/>
      <c r="SMN4" s="230"/>
      <c r="SMO4" s="230"/>
      <c r="SMP4" s="230"/>
      <c r="SMQ4" s="230"/>
      <c r="SMR4" s="230"/>
      <c r="SMS4" s="230"/>
      <c r="SMT4" s="230"/>
      <c r="SMU4" s="230"/>
      <c r="SMV4" s="230"/>
      <c r="SMW4" s="230"/>
      <c r="SMX4" s="230"/>
      <c r="SMY4" s="230"/>
      <c r="SMZ4" s="230"/>
      <c r="SNA4" s="230"/>
      <c r="SNB4" s="230"/>
      <c r="SNC4" s="230"/>
      <c r="SND4" s="230"/>
      <c r="SNE4" s="230"/>
      <c r="SNF4" s="230"/>
      <c r="SNG4" s="230"/>
      <c r="SNH4" s="230"/>
      <c r="SNI4" s="230"/>
      <c r="SNJ4" s="230"/>
      <c r="SNK4" s="230"/>
      <c r="SNL4" s="230"/>
      <c r="SNM4" s="230"/>
      <c r="SNN4" s="230"/>
      <c r="SNO4" s="230"/>
      <c r="SNP4" s="230"/>
      <c r="SNQ4" s="230"/>
      <c r="SNR4" s="230"/>
      <c r="SNS4" s="230"/>
      <c r="SNT4" s="230"/>
      <c r="SNU4" s="230"/>
      <c r="SNV4" s="230"/>
      <c r="SNW4" s="230"/>
      <c r="SNX4" s="230"/>
      <c r="SNY4" s="230"/>
      <c r="SNZ4" s="230"/>
      <c r="SOA4" s="230"/>
      <c r="SOB4" s="230"/>
      <c r="SOC4" s="230"/>
      <c r="SOD4" s="230"/>
      <c r="SOE4" s="230"/>
      <c r="SOF4" s="230"/>
      <c r="SOG4" s="230"/>
      <c r="SOH4" s="230"/>
      <c r="SOI4" s="230"/>
      <c r="SOJ4" s="230"/>
      <c r="SOK4" s="230"/>
      <c r="SOL4" s="230"/>
      <c r="SOM4" s="230"/>
      <c r="SON4" s="230"/>
      <c r="SOO4" s="230"/>
      <c r="SOP4" s="230"/>
      <c r="SOQ4" s="230"/>
      <c r="SOR4" s="230"/>
      <c r="SOS4" s="230"/>
      <c r="SOT4" s="230"/>
      <c r="SOU4" s="230"/>
      <c r="SOV4" s="230"/>
      <c r="SOW4" s="230"/>
      <c r="SOX4" s="230"/>
      <c r="SOY4" s="230"/>
      <c r="SOZ4" s="230"/>
      <c r="SPA4" s="230"/>
      <c r="SPB4" s="230"/>
      <c r="SPC4" s="230"/>
      <c r="SPD4" s="230"/>
      <c r="SPE4" s="230"/>
      <c r="SPF4" s="230"/>
      <c r="SPG4" s="230"/>
      <c r="SPH4" s="230"/>
      <c r="SPI4" s="230"/>
      <c r="SPJ4" s="230"/>
      <c r="SPK4" s="230"/>
      <c r="SPL4" s="230"/>
      <c r="SPM4" s="230"/>
      <c r="SPN4" s="230"/>
      <c r="SPO4" s="230"/>
      <c r="SPP4" s="230"/>
      <c r="SPQ4" s="230"/>
      <c r="SPR4" s="230"/>
      <c r="SPS4" s="230"/>
      <c r="SPT4" s="230"/>
      <c r="SPU4" s="230"/>
      <c r="SPV4" s="230"/>
      <c r="SPW4" s="230"/>
      <c r="SPX4" s="230"/>
      <c r="SPY4" s="230"/>
      <c r="SPZ4" s="230"/>
      <c r="SQA4" s="230"/>
      <c r="SQB4" s="230"/>
      <c r="SQC4" s="230"/>
      <c r="SQD4" s="230"/>
      <c r="SQE4" s="230"/>
      <c r="SQF4" s="230"/>
      <c r="SQG4" s="230"/>
      <c r="SQH4" s="230"/>
      <c r="SQI4" s="230"/>
      <c r="SQJ4" s="230"/>
      <c r="SQK4" s="230"/>
      <c r="SQL4" s="230"/>
      <c r="SQM4" s="230"/>
      <c r="SQN4" s="230"/>
      <c r="SQO4" s="230"/>
      <c r="SQP4" s="230"/>
      <c r="SQQ4" s="230"/>
      <c r="SQR4" s="230"/>
      <c r="SQS4" s="230"/>
      <c r="SQT4" s="230"/>
      <c r="SQU4" s="230"/>
      <c r="SQV4" s="230"/>
      <c r="SQW4" s="230"/>
      <c r="SQX4" s="230"/>
      <c r="SQY4" s="230"/>
      <c r="SQZ4" s="230"/>
      <c r="SRA4" s="230"/>
      <c r="SRB4" s="230"/>
      <c r="SRC4" s="230"/>
      <c r="SRD4" s="230"/>
      <c r="SRE4" s="230"/>
      <c r="SRF4" s="230"/>
      <c r="SRG4" s="230"/>
      <c r="SRH4" s="230"/>
      <c r="SRI4" s="230"/>
      <c r="SRJ4" s="230"/>
      <c r="SRK4" s="230"/>
      <c r="SRL4" s="230"/>
      <c r="SRM4" s="230"/>
      <c r="SRN4" s="230"/>
      <c r="SRO4" s="230"/>
      <c r="SRP4" s="230"/>
      <c r="SRQ4" s="230"/>
      <c r="SRR4" s="230"/>
      <c r="SRS4" s="230"/>
      <c r="SRT4" s="230"/>
      <c r="SRU4" s="230"/>
      <c r="SRV4" s="230"/>
      <c r="SRW4" s="230"/>
      <c r="SRX4" s="230"/>
      <c r="SRY4" s="230"/>
      <c r="SRZ4" s="230"/>
      <c r="SSA4" s="230"/>
      <c r="SSB4" s="230"/>
      <c r="SSC4" s="230"/>
      <c r="SSD4" s="230"/>
      <c r="SSE4" s="230"/>
      <c r="SSF4" s="230"/>
      <c r="SSG4" s="230"/>
      <c r="SSH4" s="230"/>
      <c r="SSI4" s="230"/>
      <c r="SSJ4" s="230"/>
      <c r="SSK4" s="230"/>
      <c r="SSL4" s="230"/>
      <c r="SSM4" s="230"/>
      <c r="SSN4" s="230"/>
      <c r="SSO4" s="230"/>
      <c r="SSP4" s="230"/>
      <c r="SSQ4" s="230"/>
      <c r="SSR4" s="230"/>
      <c r="SSS4" s="230"/>
      <c r="SST4" s="230"/>
      <c r="SSU4" s="230"/>
      <c r="SSV4" s="230"/>
      <c r="SSW4" s="230"/>
      <c r="SSX4" s="230"/>
      <c r="SSY4" s="230"/>
      <c r="SSZ4" s="230"/>
      <c r="STA4" s="230"/>
      <c r="STB4" s="230"/>
      <c r="STC4" s="230"/>
      <c r="STD4" s="230"/>
      <c r="STE4" s="230"/>
      <c r="STF4" s="230"/>
      <c r="STG4" s="230"/>
      <c r="STH4" s="230"/>
      <c r="STI4" s="230"/>
      <c r="STJ4" s="230"/>
      <c r="STK4" s="230"/>
      <c r="STL4" s="230"/>
      <c r="STM4" s="230"/>
      <c r="STN4" s="230"/>
      <c r="STO4" s="230"/>
      <c r="STP4" s="230"/>
      <c r="STQ4" s="230"/>
      <c r="STR4" s="230"/>
      <c r="STS4" s="230"/>
      <c r="STT4" s="230"/>
      <c r="STU4" s="230"/>
      <c r="STV4" s="230"/>
      <c r="STW4" s="230"/>
      <c r="STX4" s="230"/>
      <c r="STY4" s="230"/>
      <c r="STZ4" s="230"/>
      <c r="SUA4" s="230"/>
      <c r="SUB4" s="230"/>
      <c r="SUC4" s="230"/>
      <c r="SUD4" s="230"/>
      <c r="SUE4" s="230"/>
      <c r="SUF4" s="230"/>
      <c r="SUG4" s="230"/>
      <c r="SUH4" s="230"/>
      <c r="SUI4" s="230"/>
      <c r="SUJ4" s="230"/>
      <c r="SUK4" s="230"/>
      <c r="SUL4" s="230"/>
      <c r="SUM4" s="230"/>
      <c r="SUN4" s="230"/>
      <c r="SUO4" s="230"/>
      <c r="SUP4" s="230"/>
      <c r="SUQ4" s="230"/>
      <c r="SUR4" s="230"/>
      <c r="SUS4" s="230"/>
      <c r="SUT4" s="230"/>
      <c r="SUU4" s="230"/>
      <c r="SUV4" s="230"/>
      <c r="SUW4" s="230"/>
      <c r="SUX4" s="230"/>
      <c r="SUY4" s="230"/>
      <c r="SUZ4" s="230"/>
      <c r="SVA4" s="230"/>
      <c r="SVB4" s="230"/>
      <c r="SVC4" s="230"/>
      <c r="SVD4" s="230"/>
      <c r="SVE4" s="230"/>
      <c r="SVF4" s="230"/>
      <c r="SVG4" s="230"/>
      <c r="SVH4" s="230"/>
      <c r="SVI4" s="230"/>
      <c r="SVJ4" s="230"/>
      <c r="SVK4" s="230"/>
      <c r="SVL4" s="230"/>
      <c r="SVM4" s="230"/>
      <c r="SVN4" s="230"/>
      <c r="SVO4" s="230"/>
      <c r="SVP4" s="230"/>
      <c r="SVQ4" s="230"/>
      <c r="SVR4" s="230"/>
      <c r="SVS4" s="230"/>
      <c r="SVT4" s="230"/>
      <c r="SVU4" s="230"/>
      <c r="SVV4" s="230"/>
      <c r="SVW4" s="230"/>
      <c r="SVX4" s="230"/>
      <c r="SVY4" s="230"/>
      <c r="SVZ4" s="230"/>
      <c r="SWA4" s="230"/>
      <c r="SWB4" s="230"/>
      <c r="SWC4" s="230"/>
      <c r="SWD4" s="230"/>
      <c r="SWE4" s="230"/>
      <c r="SWF4" s="230"/>
      <c r="SWG4" s="230"/>
      <c r="SWH4" s="230"/>
      <c r="SWI4" s="230"/>
      <c r="SWJ4" s="230"/>
      <c r="SWK4" s="230"/>
      <c r="SWL4" s="230"/>
      <c r="SWM4" s="230"/>
      <c r="SWN4" s="230"/>
      <c r="SWO4" s="230"/>
      <c r="SWP4" s="230"/>
      <c r="SWQ4" s="230"/>
      <c r="SWR4" s="230"/>
      <c r="SWS4" s="230"/>
      <c r="SWT4" s="230"/>
      <c r="SWU4" s="230"/>
      <c r="SWV4" s="230"/>
      <c r="SWW4" s="230"/>
      <c r="SWX4" s="230"/>
      <c r="SWY4" s="230"/>
      <c r="SWZ4" s="230"/>
      <c r="SXA4" s="230"/>
      <c r="SXB4" s="230"/>
      <c r="SXC4" s="230"/>
      <c r="SXD4" s="230"/>
      <c r="SXE4" s="230"/>
      <c r="SXF4" s="230"/>
      <c r="SXG4" s="230"/>
      <c r="SXH4" s="230"/>
      <c r="SXI4" s="230"/>
      <c r="SXJ4" s="230"/>
      <c r="SXK4" s="230"/>
      <c r="SXL4" s="230"/>
      <c r="SXM4" s="230"/>
      <c r="SXN4" s="230"/>
      <c r="SXO4" s="230"/>
      <c r="SXP4" s="230"/>
      <c r="SXQ4" s="230"/>
      <c r="SXR4" s="230"/>
      <c r="SXS4" s="230"/>
      <c r="SXT4" s="230"/>
      <c r="SXU4" s="230"/>
      <c r="SXV4" s="230"/>
      <c r="SXW4" s="230"/>
      <c r="SXX4" s="230"/>
      <c r="SXY4" s="230"/>
      <c r="SXZ4" s="230"/>
      <c r="SYA4" s="230"/>
      <c r="SYB4" s="230"/>
      <c r="SYC4" s="230"/>
      <c r="SYD4" s="230"/>
      <c r="SYE4" s="230"/>
      <c r="SYF4" s="230"/>
      <c r="SYG4" s="230"/>
      <c r="SYH4" s="230"/>
      <c r="SYI4" s="230"/>
      <c r="SYJ4" s="230"/>
      <c r="SYK4" s="230"/>
      <c r="SYL4" s="230"/>
      <c r="SYM4" s="230"/>
      <c r="SYN4" s="230"/>
      <c r="SYO4" s="230"/>
      <c r="SYP4" s="230"/>
      <c r="SYQ4" s="230"/>
      <c r="SYR4" s="230"/>
      <c r="SYS4" s="230"/>
      <c r="SYT4" s="230"/>
      <c r="SYU4" s="230"/>
      <c r="SYV4" s="230"/>
      <c r="SYW4" s="230"/>
      <c r="SYX4" s="230"/>
      <c r="SYY4" s="230"/>
      <c r="SYZ4" s="230"/>
      <c r="SZA4" s="230"/>
      <c r="SZB4" s="230"/>
      <c r="SZC4" s="230"/>
      <c r="SZD4" s="230"/>
      <c r="SZE4" s="230"/>
      <c r="SZF4" s="230"/>
      <c r="SZG4" s="230"/>
      <c r="SZH4" s="230"/>
      <c r="SZI4" s="230"/>
      <c r="SZJ4" s="230"/>
      <c r="SZK4" s="230"/>
      <c r="SZL4" s="230"/>
      <c r="SZM4" s="230"/>
      <c r="SZN4" s="230"/>
      <c r="SZO4" s="230"/>
      <c r="SZP4" s="230"/>
      <c r="SZQ4" s="230"/>
      <c r="SZR4" s="230"/>
      <c r="SZS4" s="230"/>
      <c r="SZT4" s="230"/>
      <c r="SZU4" s="230"/>
      <c r="SZV4" s="230"/>
      <c r="SZW4" s="230"/>
      <c r="SZX4" s="230"/>
      <c r="SZY4" s="230"/>
      <c r="SZZ4" s="230"/>
      <c r="TAA4" s="230"/>
      <c r="TAB4" s="230"/>
      <c r="TAC4" s="230"/>
      <c r="TAD4" s="230"/>
      <c r="TAE4" s="230"/>
      <c r="TAF4" s="230"/>
      <c r="TAG4" s="230"/>
      <c r="TAH4" s="230"/>
      <c r="TAI4" s="230"/>
      <c r="TAJ4" s="230"/>
      <c r="TAK4" s="230"/>
      <c r="TAL4" s="230"/>
      <c r="TAM4" s="230"/>
      <c r="TAN4" s="230"/>
      <c r="TAO4" s="230"/>
      <c r="TAP4" s="230"/>
      <c r="TAQ4" s="230"/>
      <c r="TAR4" s="230"/>
      <c r="TAS4" s="230"/>
      <c r="TAT4" s="230"/>
      <c r="TAU4" s="230"/>
      <c r="TAV4" s="230"/>
      <c r="TAW4" s="230"/>
      <c r="TAX4" s="230"/>
      <c r="TAY4" s="230"/>
      <c r="TAZ4" s="230"/>
      <c r="TBA4" s="230"/>
      <c r="TBB4" s="230"/>
      <c r="TBC4" s="230"/>
      <c r="TBD4" s="230"/>
      <c r="TBE4" s="230"/>
      <c r="TBF4" s="230"/>
      <c r="TBG4" s="230"/>
      <c r="TBH4" s="230"/>
      <c r="TBI4" s="230"/>
      <c r="TBJ4" s="230"/>
      <c r="TBK4" s="230"/>
      <c r="TBL4" s="230"/>
      <c r="TBM4" s="230"/>
      <c r="TBN4" s="230"/>
      <c r="TBO4" s="230"/>
      <c r="TBP4" s="230"/>
      <c r="TBQ4" s="230"/>
      <c r="TBR4" s="230"/>
      <c r="TBS4" s="230"/>
      <c r="TBT4" s="230"/>
      <c r="TBU4" s="230"/>
      <c r="TBV4" s="230"/>
      <c r="TBW4" s="230"/>
      <c r="TBX4" s="230"/>
      <c r="TBY4" s="230"/>
      <c r="TBZ4" s="230"/>
      <c r="TCA4" s="230"/>
      <c r="TCB4" s="230"/>
      <c r="TCC4" s="230"/>
      <c r="TCD4" s="230"/>
      <c r="TCE4" s="230"/>
      <c r="TCF4" s="230"/>
      <c r="TCG4" s="230"/>
      <c r="TCH4" s="230"/>
      <c r="TCI4" s="230"/>
      <c r="TCJ4" s="230"/>
      <c r="TCK4" s="230"/>
      <c r="TCL4" s="230"/>
      <c r="TCM4" s="230"/>
      <c r="TCN4" s="230"/>
      <c r="TCO4" s="230"/>
      <c r="TCP4" s="230"/>
      <c r="TCQ4" s="230"/>
      <c r="TCR4" s="230"/>
      <c r="TCS4" s="230"/>
      <c r="TCT4" s="230"/>
      <c r="TCU4" s="230"/>
      <c r="TCV4" s="230"/>
      <c r="TCW4" s="230"/>
      <c r="TCX4" s="230"/>
      <c r="TCY4" s="230"/>
      <c r="TCZ4" s="230"/>
      <c r="TDA4" s="230"/>
      <c r="TDB4" s="230"/>
      <c r="TDC4" s="230"/>
      <c r="TDD4" s="230"/>
      <c r="TDE4" s="230"/>
      <c r="TDF4" s="230"/>
      <c r="TDG4" s="230"/>
      <c r="TDH4" s="230"/>
      <c r="TDI4" s="230"/>
      <c r="TDJ4" s="230"/>
      <c r="TDK4" s="230"/>
      <c r="TDL4" s="230"/>
      <c r="TDM4" s="230"/>
      <c r="TDN4" s="230"/>
      <c r="TDO4" s="230"/>
      <c r="TDP4" s="230"/>
      <c r="TDQ4" s="230"/>
      <c r="TDR4" s="230"/>
      <c r="TDS4" s="230"/>
      <c r="TDT4" s="230"/>
      <c r="TDU4" s="230"/>
      <c r="TDV4" s="230"/>
      <c r="TDW4" s="230"/>
      <c r="TDX4" s="230"/>
      <c r="TDY4" s="230"/>
      <c r="TDZ4" s="230"/>
      <c r="TEA4" s="230"/>
      <c r="TEB4" s="230"/>
      <c r="TEC4" s="230"/>
      <c r="TED4" s="230"/>
      <c r="TEE4" s="230"/>
      <c r="TEF4" s="230"/>
      <c r="TEG4" s="230"/>
      <c r="TEH4" s="230"/>
      <c r="TEI4" s="230"/>
      <c r="TEJ4" s="230"/>
      <c r="TEK4" s="230"/>
      <c r="TEL4" s="230"/>
      <c r="TEM4" s="230"/>
      <c r="TEN4" s="230"/>
      <c r="TEO4" s="230"/>
      <c r="TEP4" s="230"/>
      <c r="TEQ4" s="230"/>
      <c r="TER4" s="230"/>
      <c r="TES4" s="230"/>
      <c r="TET4" s="230"/>
      <c r="TEU4" s="230"/>
      <c r="TEV4" s="230"/>
      <c r="TEW4" s="230"/>
      <c r="TEX4" s="230"/>
      <c r="TEY4" s="230"/>
      <c r="TEZ4" s="230"/>
      <c r="TFA4" s="230"/>
      <c r="TFB4" s="230"/>
      <c r="TFC4" s="230"/>
      <c r="TFD4" s="230"/>
      <c r="TFE4" s="230"/>
      <c r="TFF4" s="230"/>
      <c r="TFG4" s="230"/>
      <c r="TFH4" s="230"/>
      <c r="TFI4" s="230"/>
      <c r="TFJ4" s="230"/>
      <c r="TFK4" s="230"/>
      <c r="TFL4" s="230"/>
      <c r="TFM4" s="230"/>
      <c r="TFN4" s="230"/>
      <c r="TFO4" s="230"/>
      <c r="TFP4" s="230"/>
      <c r="TFQ4" s="230"/>
      <c r="TFR4" s="230"/>
      <c r="TFS4" s="230"/>
      <c r="TFT4" s="230"/>
      <c r="TFU4" s="230"/>
      <c r="TFV4" s="230"/>
      <c r="TFW4" s="230"/>
      <c r="TFX4" s="230"/>
      <c r="TFY4" s="230"/>
      <c r="TFZ4" s="230"/>
      <c r="TGA4" s="230"/>
      <c r="TGB4" s="230"/>
      <c r="TGC4" s="230"/>
      <c r="TGD4" s="230"/>
      <c r="TGE4" s="230"/>
      <c r="TGF4" s="230"/>
      <c r="TGG4" s="230"/>
      <c r="TGH4" s="230"/>
      <c r="TGI4" s="230"/>
      <c r="TGJ4" s="230"/>
      <c r="TGK4" s="230"/>
      <c r="TGL4" s="230"/>
      <c r="TGM4" s="230"/>
      <c r="TGN4" s="230"/>
      <c r="TGO4" s="230"/>
      <c r="TGP4" s="230"/>
      <c r="TGQ4" s="230"/>
      <c r="TGR4" s="230"/>
      <c r="TGS4" s="230"/>
      <c r="TGT4" s="230"/>
      <c r="TGU4" s="230"/>
      <c r="TGV4" s="230"/>
      <c r="TGW4" s="230"/>
      <c r="TGX4" s="230"/>
      <c r="TGY4" s="230"/>
      <c r="TGZ4" s="230"/>
      <c r="THA4" s="230"/>
      <c r="THB4" s="230"/>
      <c r="THC4" s="230"/>
      <c r="THD4" s="230"/>
      <c r="THE4" s="230"/>
      <c r="THF4" s="230"/>
      <c r="THG4" s="230"/>
      <c r="THH4" s="230"/>
      <c r="THI4" s="230"/>
      <c r="THJ4" s="230"/>
      <c r="THK4" s="230"/>
      <c r="THL4" s="230"/>
      <c r="THM4" s="230"/>
      <c r="THN4" s="230"/>
      <c r="THO4" s="230"/>
      <c r="THP4" s="230"/>
      <c r="THQ4" s="230"/>
      <c r="THR4" s="230"/>
      <c r="THS4" s="230"/>
      <c r="THT4" s="230"/>
      <c r="THU4" s="230"/>
      <c r="THV4" s="230"/>
      <c r="THW4" s="230"/>
      <c r="THX4" s="230"/>
      <c r="THY4" s="230"/>
      <c r="THZ4" s="230"/>
      <c r="TIA4" s="230"/>
      <c r="TIB4" s="230"/>
      <c r="TIC4" s="230"/>
      <c r="TID4" s="230"/>
      <c r="TIE4" s="230"/>
      <c r="TIF4" s="230"/>
      <c r="TIG4" s="230"/>
      <c r="TIH4" s="230"/>
      <c r="TII4" s="230"/>
      <c r="TIJ4" s="230"/>
      <c r="TIK4" s="230"/>
      <c r="TIL4" s="230"/>
      <c r="TIM4" s="230"/>
      <c r="TIN4" s="230"/>
      <c r="TIO4" s="230"/>
      <c r="TIP4" s="230"/>
      <c r="TIQ4" s="230"/>
      <c r="TIR4" s="230"/>
      <c r="TIS4" s="230"/>
      <c r="TIT4" s="230"/>
      <c r="TIU4" s="230"/>
      <c r="TIV4" s="230"/>
      <c r="TIW4" s="230"/>
      <c r="TIX4" s="230"/>
      <c r="TIY4" s="230"/>
      <c r="TIZ4" s="230"/>
      <c r="TJA4" s="230"/>
      <c r="TJB4" s="230"/>
      <c r="TJC4" s="230"/>
      <c r="TJD4" s="230"/>
      <c r="TJE4" s="230"/>
      <c r="TJF4" s="230"/>
      <c r="TJG4" s="230"/>
      <c r="TJH4" s="230"/>
      <c r="TJI4" s="230"/>
      <c r="TJJ4" s="230"/>
      <c r="TJK4" s="230"/>
      <c r="TJL4" s="230"/>
      <c r="TJM4" s="230"/>
      <c r="TJN4" s="230"/>
      <c r="TJO4" s="230"/>
      <c r="TJP4" s="230"/>
      <c r="TJQ4" s="230"/>
      <c r="TJR4" s="230"/>
      <c r="TJS4" s="230"/>
      <c r="TJT4" s="230"/>
      <c r="TJU4" s="230"/>
      <c r="TJV4" s="230"/>
      <c r="TJW4" s="230"/>
      <c r="TJX4" s="230"/>
      <c r="TJY4" s="230"/>
      <c r="TJZ4" s="230"/>
      <c r="TKA4" s="230"/>
      <c r="TKB4" s="230"/>
      <c r="TKC4" s="230"/>
      <c r="TKD4" s="230"/>
      <c r="TKE4" s="230"/>
      <c r="TKF4" s="230"/>
      <c r="TKG4" s="230"/>
      <c r="TKH4" s="230"/>
      <c r="TKI4" s="230"/>
      <c r="TKJ4" s="230"/>
      <c r="TKK4" s="230"/>
      <c r="TKL4" s="230"/>
      <c r="TKM4" s="230"/>
      <c r="TKN4" s="230"/>
      <c r="TKO4" s="230"/>
      <c r="TKP4" s="230"/>
      <c r="TKQ4" s="230"/>
      <c r="TKR4" s="230"/>
      <c r="TKS4" s="230"/>
      <c r="TKT4" s="230"/>
      <c r="TKU4" s="230"/>
      <c r="TKV4" s="230"/>
      <c r="TKW4" s="230"/>
      <c r="TKX4" s="230"/>
      <c r="TKY4" s="230"/>
      <c r="TKZ4" s="230"/>
      <c r="TLA4" s="230"/>
      <c r="TLB4" s="230"/>
      <c r="TLC4" s="230"/>
      <c r="TLD4" s="230"/>
      <c r="TLE4" s="230"/>
      <c r="TLF4" s="230"/>
      <c r="TLG4" s="230"/>
      <c r="TLH4" s="230"/>
      <c r="TLI4" s="230"/>
      <c r="TLJ4" s="230"/>
      <c r="TLK4" s="230"/>
      <c r="TLL4" s="230"/>
      <c r="TLM4" s="230"/>
      <c r="TLN4" s="230"/>
      <c r="TLO4" s="230"/>
      <c r="TLP4" s="230"/>
      <c r="TLQ4" s="230"/>
      <c r="TLR4" s="230"/>
      <c r="TLS4" s="230"/>
      <c r="TLT4" s="230"/>
      <c r="TLU4" s="230"/>
      <c r="TLV4" s="230"/>
      <c r="TLW4" s="230"/>
      <c r="TLX4" s="230"/>
      <c r="TLY4" s="230"/>
      <c r="TLZ4" s="230"/>
      <c r="TMA4" s="230"/>
      <c r="TMB4" s="230"/>
      <c r="TMC4" s="230"/>
      <c r="TMD4" s="230"/>
      <c r="TME4" s="230"/>
      <c r="TMF4" s="230"/>
      <c r="TMG4" s="230"/>
      <c r="TMH4" s="230"/>
      <c r="TMI4" s="230"/>
      <c r="TMJ4" s="230"/>
      <c r="TMK4" s="230"/>
      <c r="TML4" s="230"/>
      <c r="TMM4" s="230"/>
      <c r="TMN4" s="230"/>
      <c r="TMO4" s="230"/>
      <c r="TMP4" s="230"/>
      <c r="TMQ4" s="230"/>
      <c r="TMR4" s="230"/>
      <c r="TMS4" s="230"/>
      <c r="TMT4" s="230"/>
      <c r="TMU4" s="230"/>
      <c r="TMV4" s="230"/>
      <c r="TMW4" s="230"/>
      <c r="TMX4" s="230"/>
      <c r="TMY4" s="230"/>
      <c r="TMZ4" s="230"/>
      <c r="TNA4" s="230"/>
      <c r="TNB4" s="230"/>
      <c r="TNC4" s="230"/>
      <c r="TND4" s="230"/>
      <c r="TNE4" s="230"/>
      <c r="TNF4" s="230"/>
      <c r="TNG4" s="230"/>
      <c r="TNH4" s="230"/>
      <c r="TNI4" s="230"/>
      <c r="TNJ4" s="230"/>
      <c r="TNK4" s="230"/>
      <c r="TNL4" s="230"/>
      <c r="TNM4" s="230"/>
      <c r="TNN4" s="230"/>
      <c r="TNO4" s="230"/>
      <c r="TNP4" s="230"/>
      <c r="TNQ4" s="230"/>
      <c r="TNR4" s="230"/>
      <c r="TNS4" s="230"/>
      <c r="TNT4" s="230"/>
      <c r="TNU4" s="230"/>
      <c r="TNV4" s="230"/>
      <c r="TNW4" s="230"/>
      <c r="TNX4" s="230"/>
      <c r="TNY4" s="230"/>
      <c r="TNZ4" s="230"/>
      <c r="TOA4" s="230"/>
      <c r="TOB4" s="230"/>
      <c r="TOC4" s="230"/>
      <c r="TOD4" s="230"/>
      <c r="TOE4" s="230"/>
      <c r="TOF4" s="230"/>
      <c r="TOG4" s="230"/>
      <c r="TOH4" s="230"/>
      <c r="TOI4" s="230"/>
      <c r="TOJ4" s="230"/>
      <c r="TOK4" s="230"/>
      <c r="TOL4" s="230"/>
      <c r="TOM4" s="230"/>
      <c r="TON4" s="230"/>
      <c r="TOO4" s="230"/>
      <c r="TOP4" s="230"/>
      <c r="TOQ4" s="230"/>
      <c r="TOR4" s="230"/>
      <c r="TOS4" s="230"/>
      <c r="TOT4" s="230"/>
      <c r="TOU4" s="230"/>
      <c r="TOV4" s="230"/>
      <c r="TOW4" s="230"/>
      <c r="TOX4" s="230"/>
      <c r="TOY4" s="230"/>
      <c r="TOZ4" s="230"/>
      <c r="TPA4" s="230"/>
      <c r="TPB4" s="230"/>
      <c r="TPC4" s="230"/>
      <c r="TPD4" s="230"/>
      <c r="TPE4" s="230"/>
      <c r="TPF4" s="230"/>
      <c r="TPG4" s="230"/>
      <c r="TPH4" s="230"/>
      <c r="TPI4" s="230"/>
      <c r="TPJ4" s="230"/>
      <c r="TPK4" s="230"/>
      <c r="TPL4" s="230"/>
      <c r="TPM4" s="230"/>
      <c r="TPN4" s="230"/>
      <c r="TPO4" s="230"/>
      <c r="TPP4" s="230"/>
      <c r="TPQ4" s="230"/>
      <c r="TPR4" s="230"/>
      <c r="TPS4" s="230"/>
      <c r="TPT4" s="230"/>
      <c r="TPU4" s="230"/>
      <c r="TPV4" s="230"/>
      <c r="TPW4" s="230"/>
      <c r="TPX4" s="230"/>
      <c r="TPY4" s="230"/>
      <c r="TPZ4" s="230"/>
      <c r="TQA4" s="230"/>
      <c r="TQB4" s="230"/>
      <c r="TQC4" s="230"/>
      <c r="TQD4" s="230"/>
      <c r="TQE4" s="230"/>
      <c r="TQF4" s="230"/>
      <c r="TQG4" s="230"/>
      <c r="TQH4" s="230"/>
      <c r="TQI4" s="230"/>
      <c r="TQJ4" s="230"/>
      <c r="TQK4" s="230"/>
      <c r="TQL4" s="230"/>
      <c r="TQM4" s="230"/>
      <c r="TQN4" s="230"/>
      <c r="TQO4" s="230"/>
      <c r="TQP4" s="230"/>
      <c r="TQQ4" s="230"/>
      <c r="TQR4" s="230"/>
      <c r="TQS4" s="230"/>
      <c r="TQT4" s="230"/>
      <c r="TQU4" s="230"/>
      <c r="TQV4" s="230"/>
      <c r="TQW4" s="230"/>
      <c r="TQX4" s="230"/>
      <c r="TQY4" s="230"/>
      <c r="TQZ4" s="230"/>
      <c r="TRA4" s="230"/>
      <c r="TRB4" s="230"/>
      <c r="TRC4" s="230"/>
      <c r="TRD4" s="230"/>
      <c r="TRE4" s="230"/>
      <c r="TRF4" s="230"/>
      <c r="TRG4" s="230"/>
      <c r="TRH4" s="230"/>
      <c r="TRI4" s="230"/>
      <c r="TRJ4" s="230"/>
      <c r="TRK4" s="230"/>
      <c r="TRL4" s="230"/>
      <c r="TRM4" s="230"/>
      <c r="TRN4" s="230"/>
      <c r="TRO4" s="230"/>
      <c r="TRP4" s="230"/>
      <c r="TRQ4" s="230"/>
      <c r="TRR4" s="230"/>
      <c r="TRS4" s="230"/>
      <c r="TRT4" s="230"/>
      <c r="TRU4" s="230"/>
      <c r="TRV4" s="230"/>
      <c r="TRW4" s="230"/>
      <c r="TRX4" s="230"/>
      <c r="TRY4" s="230"/>
      <c r="TRZ4" s="230"/>
      <c r="TSA4" s="230"/>
      <c r="TSB4" s="230"/>
      <c r="TSC4" s="230"/>
      <c r="TSD4" s="230"/>
      <c r="TSE4" s="230"/>
      <c r="TSF4" s="230"/>
      <c r="TSG4" s="230"/>
      <c r="TSH4" s="230"/>
      <c r="TSI4" s="230"/>
      <c r="TSJ4" s="230"/>
      <c r="TSK4" s="230"/>
      <c r="TSL4" s="230"/>
      <c r="TSM4" s="230"/>
      <c r="TSN4" s="230"/>
      <c r="TSO4" s="230"/>
      <c r="TSP4" s="230"/>
      <c r="TSQ4" s="230"/>
      <c r="TSR4" s="230"/>
      <c r="TSS4" s="230"/>
      <c r="TST4" s="230"/>
      <c r="TSU4" s="230"/>
      <c r="TSV4" s="230"/>
      <c r="TSW4" s="230"/>
      <c r="TSX4" s="230"/>
      <c r="TSY4" s="230"/>
      <c r="TSZ4" s="230"/>
      <c r="TTA4" s="230"/>
      <c r="TTB4" s="230"/>
      <c r="TTC4" s="230"/>
      <c r="TTD4" s="230"/>
      <c r="TTE4" s="230"/>
      <c r="TTF4" s="230"/>
      <c r="TTG4" s="230"/>
      <c r="TTH4" s="230"/>
      <c r="TTI4" s="230"/>
      <c r="TTJ4" s="230"/>
      <c r="TTK4" s="230"/>
      <c r="TTL4" s="230"/>
      <c r="TTM4" s="230"/>
      <c r="TTN4" s="230"/>
      <c r="TTO4" s="230"/>
      <c r="TTP4" s="230"/>
      <c r="TTQ4" s="230"/>
      <c r="TTR4" s="230"/>
      <c r="TTS4" s="230"/>
      <c r="TTT4" s="230"/>
      <c r="TTU4" s="230"/>
      <c r="TTV4" s="230"/>
      <c r="TTW4" s="230"/>
      <c r="TTX4" s="230"/>
      <c r="TTY4" s="230"/>
      <c r="TTZ4" s="230"/>
      <c r="TUA4" s="230"/>
      <c r="TUB4" s="230"/>
      <c r="TUC4" s="230"/>
      <c r="TUD4" s="230"/>
      <c r="TUE4" s="230"/>
      <c r="TUF4" s="230"/>
      <c r="TUG4" s="230"/>
      <c r="TUH4" s="230"/>
      <c r="TUI4" s="230"/>
      <c r="TUJ4" s="230"/>
      <c r="TUK4" s="230"/>
      <c r="TUL4" s="230"/>
      <c r="TUM4" s="230"/>
      <c r="TUN4" s="230"/>
      <c r="TUO4" s="230"/>
      <c r="TUP4" s="230"/>
      <c r="TUQ4" s="230"/>
      <c r="TUR4" s="230"/>
      <c r="TUS4" s="230"/>
      <c r="TUT4" s="230"/>
      <c r="TUU4" s="230"/>
      <c r="TUV4" s="230"/>
      <c r="TUW4" s="230"/>
      <c r="TUX4" s="230"/>
      <c r="TUY4" s="230"/>
      <c r="TUZ4" s="230"/>
      <c r="TVA4" s="230"/>
      <c r="TVB4" s="230"/>
      <c r="TVC4" s="230"/>
      <c r="TVD4" s="230"/>
      <c r="TVE4" s="230"/>
      <c r="TVF4" s="230"/>
      <c r="TVG4" s="230"/>
      <c r="TVH4" s="230"/>
      <c r="TVI4" s="230"/>
      <c r="TVJ4" s="230"/>
      <c r="TVK4" s="230"/>
      <c r="TVL4" s="230"/>
      <c r="TVM4" s="230"/>
      <c r="TVN4" s="230"/>
      <c r="TVO4" s="230"/>
      <c r="TVP4" s="230"/>
      <c r="TVQ4" s="230"/>
      <c r="TVR4" s="230"/>
      <c r="TVS4" s="230"/>
      <c r="TVT4" s="230"/>
      <c r="TVU4" s="230"/>
      <c r="TVV4" s="230"/>
      <c r="TVW4" s="230"/>
      <c r="TVX4" s="230"/>
      <c r="TVY4" s="230"/>
      <c r="TVZ4" s="230"/>
      <c r="TWA4" s="230"/>
      <c r="TWB4" s="230"/>
      <c r="TWC4" s="230"/>
      <c r="TWD4" s="230"/>
      <c r="TWE4" s="230"/>
      <c r="TWF4" s="230"/>
      <c r="TWG4" s="230"/>
      <c r="TWH4" s="230"/>
      <c r="TWI4" s="230"/>
      <c r="TWJ4" s="230"/>
      <c r="TWK4" s="230"/>
      <c r="TWL4" s="230"/>
      <c r="TWM4" s="230"/>
      <c r="TWN4" s="230"/>
      <c r="TWO4" s="230"/>
      <c r="TWP4" s="230"/>
      <c r="TWQ4" s="230"/>
      <c r="TWR4" s="230"/>
      <c r="TWS4" s="230"/>
      <c r="TWT4" s="230"/>
      <c r="TWU4" s="230"/>
      <c r="TWV4" s="230"/>
      <c r="TWW4" s="230"/>
      <c r="TWX4" s="230"/>
      <c r="TWY4" s="230"/>
      <c r="TWZ4" s="230"/>
      <c r="TXA4" s="230"/>
      <c r="TXB4" s="230"/>
      <c r="TXC4" s="230"/>
      <c r="TXD4" s="230"/>
      <c r="TXE4" s="230"/>
      <c r="TXF4" s="230"/>
      <c r="TXG4" s="230"/>
      <c r="TXH4" s="230"/>
      <c r="TXI4" s="230"/>
      <c r="TXJ4" s="230"/>
      <c r="TXK4" s="230"/>
      <c r="TXL4" s="230"/>
      <c r="TXM4" s="230"/>
      <c r="TXN4" s="230"/>
      <c r="TXO4" s="230"/>
      <c r="TXP4" s="230"/>
      <c r="TXQ4" s="230"/>
      <c r="TXR4" s="230"/>
      <c r="TXS4" s="230"/>
      <c r="TXT4" s="230"/>
      <c r="TXU4" s="230"/>
      <c r="TXV4" s="230"/>
      <c r="TXW4" s="230"/>
      <c r="TXX4" s="230"/>
      <c r="TXY4" s="230"/>
      <c r="TXZ4" s="230"/>
      <c r="TYA4" s="230"/>
      <c r="TYB4" s="230"/>
      <c r="TYC4" s="230"/>
      <c r="TYD4" s="230"/>
      <c r="TYE4" s="230"/>
      <c r="TYF4" s="230"/>
      <c r="TYG4" s="230"/>
      <c r="TYH4" s="230"/>
      <c r="TYI4" s="230"/>
      <c r="TYJ4" s="230"/>
      <c r="TYK4" s="230"/>
      <c r="TYL4" s="230"/>
      <c r="TYM4" s="230"/>
      <c r="TYN4" s="230"/>
      <c r="TYO4" s="230"/>
      <c r="TYP4" s="230"/>
      <c r="TYQ4" s="230"/>
      <c r="TYR4" s="230"/>
      <c r="TYS4" s="230"/>
      <c r="TYT4" s="230"/>
      <c r="TYU4" s="230"/>
      <c r="TYV4" s="230"/>
      <c r="TYW4" s="230"/>
      <c r="TYX4" s="230"/>
      <c r="TYY4" s="230"/>
      <c r="TYZ4" s="230"/>
      <c r="TZA4" s="230"/>
      <c r="TZB4" s="230"/>
      <c r="TZC4" s="230"/>
      <c r="TZD4" s="230"/>
      <c r="TZE4" s="230"/>
      <c r="TZF4" s="230"/>
      <c r="TZG4" s="230"/>
      <c r="TZH4" s="230"/>
      <c r="TZI4" s="230"/>
      <c r="TZJ4" s="230"/>
      <c r="TZK4" s="230"/>
      <c r="TZL4" s="230"/>
      <c r="TZM4" s="230"/>
      <c r="TZN4" s="230"/>
      <c r="TZO4" s="230"/>
      <c r="TZP4" s="230"/>
      <c r="TZQ4" s="230"/>
      <c r="TZR4" s="230"/>
      <c r="TZS4" s="230"/>
      <c r="TZT4" s="230"/>
      <c r="TZU4" s="230"/>
      <c r="TZV4" s="230"/>
      <c r="TZW4" s="230"/>
      <c r="TZX4" s="230"/>
      <c r="TZY4" s="230"/>
      <c r="TZZ4" s="230"/>
      <c r="UAA4" s="230"/>
      <c r="UAB4" s="230"/>
      <c r="UAC4" s="230"/>
      <c r="UAD4" s="230"/>
      <c r="UAE4" s="230"/>
      <c r="UAF4" s="230"/>
      <c r="UAG4" s="230"/>
      <c r="UAH4" s="230"/>
      <c r="UAI4" s="230"/>
      <c r="UAJ4" s="230"/>
      <c r="UAK4" s="230"/>
      <c r="UAL4" s="230"/>
      <c r="UAM4" s="230"/>
      <c r="UAN4" s="230"/>
      <c r="UAO4" s="230"/>
      <c r="UAP4" s="230"/>
      <c r="UAQ4" s="230"/>
      <c r="UAR4" s="230"/>
      <c r="UAS4" s="230"/>
      <c r="UAT4" s="230"/>
      <c r="UAU4" s="230"/>
      <c r="UAV4" s="230"/>
      <c r="UAW4" s="230"/>
      <c r="UAX4" s="230"/>
      <c r="UAY4" s="230"/>
      <c r="UAZ4" s="230"/>
      <c r="UBA4" s="230"/>
      <c r="UBB4" s="230"/>
      <c r="UBC4" s="230"/>
      <c r="UBD4" s="230"/>
      <c r="UBE4" s="230"/>
      <c r="UBF4" s="230"/>
      <c r="UBG4" s="230"/>
      <c r="UBH4" s="230"/>
      <c r="UBI4" s="230"/>
      <c r="UBJ4" s="230"/>
      <c r="UBK4" s="230"/>
      <c r="UBL4" s="230"/>
      <c r="UBM4" s="230"/>
      <c r="UBN4" s="230"/>
      <c r="UBO4" s="230"/>
      <c r="UBP4" s="230"/>
      <c r="UBQ4" s="230"/>
      <c r="UBR4" s="230"/>
      <c r="UBS4" s="230"/>
      <c r="UBT4" s="230"/>
      <c r="UBU4" s="230"/>
      <c r="UBV4" s="230"/>
      <c r="UBW4" s="230"/>
      <c r="UBX4" s="230"/>
      <c r="UBY4" s="230"/>
      <c r="UBZ4" s="230"/>
      <c r="UCA4" s="230"/>
      <c r="UCB4" s="230"/>
      <c r="UCC4" s="230"/>
      <c r="UCD4" s="230"/>
      <c r="UCE4" s="230"/>
      <c r="UCF4" s="230"/>
      <c r="UCG4" s="230"/>
      <c r="UCH4" s="230"/>
      <c r="UCI4" s="230"/>
      <c r="UCJ4" s="230"/>
      <c r="UCK4" s="230"/>
      <c r="UCL4" s="230"/>
      <c r="UCM4" s="230"/>
      <c r="UCN4" s="230"/>
      <c r="UCO4" s="230"/>
      <c r="UCP4" s="230"/>
      <c r="UCQ4" s="230"/>
      <c r="UCR4" s="230"/>
      <c r="UCS4" s="230"/>
      <c r="UCT4" s="230"/>
      <c r="UCU4" s="230"/>
      <c r="UCV4" s="230"/>
      <c r="UCW4" s="230"/>
      <c r="UCX4" s="230"/>
      <c r="UCY4" s="230"/>
      <c r="UCZ4" s="230"/>
      <c r="UDA4" s="230"/>
      <c r="UDB4" s="230"/>
      <c r="UDC4" s="230"/>
      <c r="UDD4" s="230"/>
      <c r="UDE4" s="230"/>
      <c r="UDF4" s="230"/>
      <c r="UDG4" s="230"/>
      <c r="UDH4" s="230"/>
      <c r="UDI4" s="230"/>
      <c r="UDJ4" s="230"/>
      <c r="UDK4" s="230"/>
      <c r="UDL4" s="230"/>
      <c r="UDM4" s="230"/>
      <c r="UDN4" s="230"/>
      <c r="UDO4" s="230"/>
      <c r="UDP4" s="230"/>
      <c r="UDQ4" s="230"/>
      <c r="UDR4" s="230"/>
      <c r="UDS4" s="230"/>
      <c r="UDT4" s="230"/>
      <c r="UDU4" s="230"/>
      <c r="UDV4" s="230"/>
      <c r="UDW4" s="230"/>
      <c r="UDX4" s="230"/>
      <c r="UDY4" s="230"/>
      <c r="UDZ4" s="230"/>
      <c r="UEA4" s="230"/>
      <c r="UEB4" s="230"/>
      <c r="UEC4" s="230"/>
      <c r="UED4" s="230"/>
      <c r="UEE4" s="230"/>
      <c r="UEF4" s="230"/>
      <c r="UEG4" s="230"/>
      <c r="UEH4" s="230"/>
      <c r="UEI4" s="230"/>
      <c r="UEJ4" s="230"/>
      <c r="UEK4" s="230"/>
      <c r="UEL4" s="230"/>
      <c r="UEM4" s="230"/>
      <c r="UEN4" s="230"/>
      <c r="UEO4" s="230"/>
      <c r="UEP4" s="230"/>
      <c r="UEQ4" s="230"/>
      <c r="UER4" s="230"/>
      <c r="UES4" s="230"/>
      <c r="UET4" s="230"/>
      <c r="UEU4" s="230"/>
      <c r="UEV4" s="230"/>
      <c r="UEW4" s="230"/>
      <c r="UEX4" s="230"/>
      <c r="UEY4" s="230"/>
      <c r="UEZ4" s="230"/>
      <c r="UFA4" s="230"/>
      <c r="UFB4" s="230"/>
      <c r="UFC4" s="230"/>
      <c r="UFD4" s="230"/>
      <c r="UFE4" s="230"/>
      <c r="UFF4" s="230"/>
      <c r="UFG4" s="230"/>
      <c r="UFH4" s="230"/>
      <c r="UFI4" s="230"/>
      <c r="UFJ4" s="230"/>
      <c r="UFK4" s="230"/>
      <c r="UFL4" s="230"/>
      <c r="UFM4" s="230"/>
      <c r="UFN4" s="230"/>
      <c r="UFO4" s="230"/>
      <c r="UFP4" s="230"/>
      <c r="UFQ4" s="230"/>
      <c r="UFR4" s="230"/>
      <c r="UFS4" s="230"/>
      <c r="UFT4" s="230"/>
      <c r="UFU4" s="230"/>
      <c r="UFV4" s="230"/>
      <c r="UFW4" s="230"/>
      <c r="UFX4" s="230"/>
      <c r="UFY4" s="230"/>
      <c r="UFZ4" s="230"/>
      <c r="UGA4" s="230"/>
      <c r="UGB4" s="230"/>
      <c r="UGC4" s="230"/>
      <c r="UGD4" s="230"/>
      <c r="UGE4" s="230"/>
      <c r="UGF4" s="230"/>
      <c r="UGG4" s="230"/>
      <c r="UGH4" s="230"/>
      <c r="UGI4" s="230"/>
      <c r="UGJ4" s="230"/>
      <c r="UGK4" s="230"/>
      <c r="UGL4" s="230"/>
      <c r="UGM4" s="230"/>
      <c r="UGN4" s="230"/>
      <c r="UGO4" s="230"/>
      <c r="UGP4" s="230"/>
      <c r="UGQ4" s="230"/>
      <c r="UGR4" s="230"/>
      <c r="UGS4" s="230"/>
      <c r="UGT4" s="230"/>
      <c r="UGU4" s="230"/>
      <c r="UGV4" s="230"/>
      <c r="UGW4" s="230"/>
      <c r="UGX4" s="230"/>
      <c r="UGY4" s="230"/>
      <c r="UGZ4" s="230"/>
      <c r="UHA4" s="230"/>
      <c r="UHB4" s="230"/>
      <c r="UHC4" s="230"/>
      <c r="UHD4" s="230"/>
      <c r="UHE4" s="230"/>
      <c r="UHF4" s="230"/>
      <c r="UHG4" s="230"/>
      <c r="UHH4" s="230"/>
      <c r="UHI4" s="230"/>
      <c r="UHJ4" s="230"/>
      <c r="UHK4" s="230"/>
      <c r="UHL4" s="230"/>
      <c r="UHM4" s="230"/>
      <c r="UHN4" s="230"/>
      <c r="UHO4" s="230"/>
      <c r="UHP4" s="230"/>
      <c r="UHQ4" s="230"/>
      <c r="UHR4" s="230"/>
      <c r="UHS4" s="230"/>
      <c r="UHT4" s="230"/>
      <c r="UHU4" s="230"/>
      <c r="UHV4" s="230"/>
      <c r="UHW4" s="230"/>
      <c r="UHX4" s="230"/>
      <c r="UHY4" s="230"/>
      <c r="UHZ4" s="230"/>
      <c r="UIA4" s="230"/>
      <c r="UIB4" s="230"/>
      <c r="UIC4" s="230"/>
      <c r="UID4" s="230"/>
      <c r="UIE4" s="230"/>
      <c r="UIF4" s="230"/>
      <c r="UIG4" s="230"/>
      <c r="UIH4" s="230"/>
      <c r="UII4" s="230"/>
      <c r="UIJ4" s="230"/>
      <c r="UIK4" s="230"/>
      <c r="UIL4" s="230"/>
      <c r="UIM4" s="230"/>
      <c r="UIN4" s="230"/>
      <c r="UIO4" s="230"/>
      <c r="UIP4" s="230"/>
      <c r="UIQ4" s="230"/>
      <c r="UIR4" s="230"/>
      <c r="UIS4" s="230"/>
      <c r="UIT4" s="230"/>
      <c r="UIU4" s="230"/>
      <c r="UIV4" s="230"/>
      <c r="UIW4" s="230"/>
      <c r="UIX4" s="230"/>
      <c r="UIY4" s="230"/>
      <c r="UIZ4" s="230"/>
      <c r="UJA4" s="230"/>
      <c r="UJB4" s="230"/>
      <c r="UJC4" s="230"/>
      <c r="UJD4" s="230"/>
      <c r="UJE4" s="230"/>
      <c r="UJF4" s="230"/>
      <c r="UJG4" s="230"/>
      <c r="UJH4" s="230"/>
      <c r="UJI4" s="230"/>
      <c r="UJJ4" s="230"/>
      <c r="UJK4" s="230"/>
      <c r="UJL4" s="230"/>
      <c r="UJM4" s="230"/>
      <c r="UJN4" s="230"/>
      <c r="UJO4" s="230"/>
      <c r="UJP4" s="230"/>
      <c r="UJQ4" s="230"/>
      <c r="UJR4" s="230"/>
      <c r="UJS4" s="230"/>
      <c r="UJT4" s="230"/>
      <c r="UJU4" s="230"/>
      <c r="UJV4" s="230"/>
      <c r="UJW4" s="230"/>
      <c r="UJX4" s="230"/>
      <c r="UJY4" s="230"/>
      <c r="UJZ4" s="230"/>
      <c r="UKA4" s="230"/>
      <c r="UKB4" s="230"/>
      <c r="UKC4" s="230"/>
      <c r="UKD4" s="230"/>
      <c r="UKE4" s="230"/>
      <c r="UKF4" s="230"/>
      <c r="UKG4" s="230"/>
      <c r="UKH4" s="230"/>
      <c r="UKI4" s="230"/>
      <c r="UKJ4" s="230"/>
      <c r="UKK4" s="230"/>
      <c r="UKL4" s="230"/>
      <c r="UKM4" s="230"/>
      <c r="UKN4" s="230"/>
      <c r="UKO4" s="230"/>
      <c r="UKP4" s="230"/>
      <c r="UKQ4" s="230"/>
      <c r="UKR4" s="230"/>
      <c r="UKS4" s="230"/>
      <c r="UKT4" s="230"/>
      <c r="UKU4" s="230"/>
      <c r="UKV4" s="230"/>
      <c r="UKW4" s="230"/>
      <c r="UKX4" s="230"/>
      <c r="UKY4" s="230"/>
      <c r="UKZ4" s="230"/>
      <c r="ULA4" s="230"/>
      <c r="ULB4" s="230"/>
      <c r="ULC4" s="230"/>
      <c r="ULD4" s="230"/>
      <c r="ULE4" s="230"/>
      <c r="ULF4" s="230"/>
      <c r="ULG4" s="230"/>
      <c r="ULH4" s="230"/>
      <c r="ULI4" s="230"/>
      <c r="ULJ4" s="230"/>
      <c r="ULK4" s="230"/>
      <c r="ULL4" s="230"/>
      <c r="ULM4" s="230"/>
      <c r="ULN4" s="230"/>
      <c r="ULO4" s="230"/>
      <c r="ULP4" s="230"/>
      <c r="ULQ4" s="230"/>
      <c r="ULR4" s="230"/>
      <c r="ULS4" s="230"/>
      <c r="ULT4" s="230"/>
      <c r="ULU4" s="230"/>
      <c r="ULV4" s="230"/>
      <c r="ULW4" s="230"/>
      <c r="ULX4" s="230"/>
      <c r="ULY4" s="230"/>
      <c r="ULZ4" s="230"/>
      <c r="UMA4" s="230"/>
      <c r="UMB4" s="230"/>
      <c r="UMC4" s="230"/>
      <c r="UMD4" s="230"/>
      <c r="UME4" s="230"/>
      <c r="UMF4" s="230"/>
      <c r="UMG4" s="230"/>
      <c r="UMH4" s="230"/>
      <c r="UMI4" s="230"/>
      <c r="UMJ4" s="230"/>
      <c r="UMK4" s="230"/>
      <c r="UML4" s="230"/>
      <c r="UMM4" s="230"/>
      <c r="UMN4" s="230"/>
      <c r="UMO4" s="230"/>
      <c r="UMP4" s="230"/>
      <c r="UMQ4" s="230"/>
      <c r="UMR4" s="230"/>
      <c r="UMS4" s="230"/>
      <c r="UMT4" s="230"/>
      <c r="UMU4" s="230"/>
      <c r="UMV4" s="230"/>
      <c r="UMW4" s="230"/>
      <c r="UMX4" s="230"/>
      <c r="UMY4" s="230"/>
      <c r="UMZ4" s="230"/>
      <c r="UNA4" s="230"/>
      <c r="UNB4" s="230"/>
      <c r="UNC4" s="230"/>
      <c r="UND4" s="230"/>
      <c r="UNE4" s="230"/>
      <c r="UNF4" s="230"/>
      <c r="UNG4" s="230"/>
      <c r="UNH4" s="230"/>
      <c r="UNI4" s="230"/>
      <c r="UNJ4" s="230"/>
      <c r="UNK4" s="230"/>
      <c r="UNL4" s="230"/>
      <c r="UNM4" s="230"/>
      <c r="UNN4" s="230"/>
      <c r="UNO4" s="230"/>
      <c r="UNP4" s="230"/>
      <c r="UNQ4" s="230"/>
      <c r="UNR4" s="230"/>
      <c r="UNS4" s="230"/>
      <c r="UNT4" s="230"/>
      <c r="UNU4" s="230"/>
      <c r="UNV4" s="230"/>
      <c r="UNW4" s="230"/>
      <c r="UNX4" s="230"/>
      <c r="UNY4" s="230"/>
      <c r="UNZ4" s="230"/>
      <c r="UOA4" s="230"/>
      <c r="UOB4" s="230"/>
      <c r="UOC4" s="230"/>
      <c r="UOD4" s="230"/>
      <c r="UOE4" s="230"/>
      <c r="UOF4" s="230"/>
      <c r="UOG4" s="230"/>
      <c r="UOH4" s="230"/>
      <c r="UOI4" s="230"/>
      <c r="UOJ4" s="230"/>
      <c r="UOK4" s="230"/>
      <c r="UOL4" s="230"/>
      <c r="UOM4" s="230"/>
      <c r="UON4" s="230"/>
      <c r="UOO4" s="230"/>
      <c r="UOP4" s="230"/>
      <c r="UOQ4" s="230"/>
      <c r="UOR4" s="230"/>
      <c r="UOS4" s="230"/>
      <c r="UOT4" s="230"/>
      <c r="UOU4" s="230"/>
      <c r="UOV4" s="230"/>
      <c r="UOW4" s="230"/>
      <c r="UOX4" s="230"/>
      <c r="UOY4" s="230"/>
      <c r="UOZ4" s="230"/>
      <c r="UPA4" s="230"/>
      <c r="UPB4" s="230"/>
      <c r="UPC4" s="230"/>
      <c r="UPD4" s="230"/>
      <c r="UPE4" s="230"/>
      <c r="UPF4" s="230"/>
      <c r="UPG4" s="230"/>
      <c r="UPH4" s="230"/>
      <c r="UPI4" s="230"/>
      <c r="UPJ4" s="230"/>
      <c r="UPK4" s="230"/>
      <c r="UPL4" s="230"/>
      <c r="UPM4" s="230"/>
      <c r="UPN4" s="230"/>
      <c r="UPO4" s="230"/>
      <c r="UPP4" s="230"/>
      <c r="UPQ4" s="230"/>
      <c r="UPR4" s="230"/>
      <c r="UPS4" s="230"/>
      <c r="UPT4" s="230"/>
      <c r="UPU4" s="230"/>
      <c r="UPV4" s="230"/>
      <c r="UPW4" s="230"/>
      <c r="UPX4" s="230"/>
      <c r="UPY4" s="230"/>
      <c r="UPZ4" s="230"/>
      <c r="UQA4" s="230"/>
      <c r="UQB4" s="230"/>
      <c r="UQC4" s="230"/>
      <c r="UQD4" s="230"/>
      <c r="UQE4" s="230"/>
      <c r="UQF4" s="230"/>
      <c r="UQG4" s="230"/>
      <c r="UQH4" s="230"/>
      <c r="UQI4" s="230"/>
      <c r="UQJ4" s="230"/>
      <c r="UQK4" s="230"/>
      <c r="UQL4" s="230"/>
      <c r="UQM4" s="230"/>
      <c r="UQN4" s="230"/>
      <c r="UQO4" s="230"/>
      <c r="UQP4" s="230"/>
      <c r="UQQ4" s="230"/>
      <c r="UQR4" s="230"/>
      <c r="UQS4" s="230"/>
      <c r="UQT4" s="230"/>
      <c r="UQU4" s="230"/>
      <c r="UQV4" s="230"/>
      <c r="UQW4" s="230"/>
      <c r="UQX4" s="230"/>
      <c r="UQY4" s="230"/>
      <c r="UQZ4" s="230"/>
      <c r="URA4" s="230"/>
      <c r="URB4" s="230"/>
      <c r="URC4" s="230"/>
      <c r="URD4" s="230"/>
      <c r="URE4" s="230"/>
      <c r="URF4" s="230"/>
      <c r="URG4" s="230"/>
      <c r="URH4" s="230"/>
      <c r="URI4" s="230"/>
      <c r="URJ4" s="230"/>
      <c r="URK4" s="230"/>
      <c r="URL4" s="230"/>
      <c r="URM4" s="230"/>
      <c r="URN4" s="230"/>
      <c r="URO4" s="230"/>
      <c r="URP4" s="230"/>
      <c r="URQ4" s="230"/>
      <c r="URR4" s="230"/>
      <c r="URS4" s="230"/>
      <c r="URT4" s="230"/>
      <c r="URU4" s="230"/>
      <c r="URV4" s="230"/>
      <c r="URW4" s="230"/>
      <c r="URX4" s="230"/>
      <c r="URY4" s="230"/>
      <c r="URZ4" s="230"/>
      <c r="USA4" s="230"/>
      <c r="USB4" s="230"/>
      <c r="USC4" s="230"/>
      <c r="USD4" s="230"/>
      <c r="USE4" s="230"/>
      <c r="USF4" s="230"/>
      <c r="USG4" s="230"/>
      <c r="USH4" s="230"/>
      <c r="USI4" s="230"/>
      <c r="USJ4" s="230"/>
      <c r="USK4" s="230"/>
      <c r="USL4" s="230"/>
      <c r="USM4" s="230"/>
      <c r="USN4" s="230"/>
      <c r="USO4" s="230"/>
      <c r="USP4" s="230"/>
      <c r="USQ4" s="230"/>
      <c r="USR4" s="230"/>
      <c r="USS4" s="230"/>
      <c r="UST4" s="230"/>
      <c r="USU4" s="230"/>
      <c r="USV4" s="230"/>
      <c r="USW4" s="230"/>
      <c r="USX4" s="230"/>
      <c r="USY4" s="230"/>
      <c r="USZ4" s="230"/>
      <c r="UTA4" s="230"/>
      <c r="UTB4" s="230"/>
      <c r="UTC4" s="230"/>
      <c r="UTD4" s="230"/>
      <c r="UTE4" s="230"/>
      <c r="UTF4" s="230"/>
      <c r="UTG4" s="230"/>
      <c r="UTH4" s="230"/>
      <c r="UTI4" s="230"/>
      <c r="UTJ4" s="230"/>
      <c r="UTK4" s="230"/>
      <c r="UTL4" s="230"/>
      <c r="UTM4" s="230"/>
      <c r="UTN4" s="230"/>
      <c r="UTO4" s="230"/>
      <c r="UTP4" s="230"/>
      <c r="UTQ4" s="230"/>
      <c r="UTR4" s="230"/>
      <c r="UTS4" s="230"/>
      <c r="UTT4" s="230"/>
      <c r="UTU4" s="230"/>
      <c r="UTV4" s="230"/>
      <c r="UTW4" s="230"/>
      <c r="UTX4" s="230"/>
      <c r="UTY4" s="230"/>
      <c r="UTZ4" s="230"/>
      <c r="UUA4" s="230"/>
      <c r="UUB4" s="230"/>
      <c r="UUC4" s="230"/>
      <c r="UUD4" s="230"/>
      <c r="UUE4" s="230"/>
      <c r="UUF4" s="230"/>
      <c r="UUG4" s="230"/>
      <c r="UUH4" s="230"/>
      <c r="UUI4" s="230"/>
      <c r="UUJ4" s="230"/>
      <c r="UUK4" s="230"/>
      <c r="UUL4" s="230"/>
      <c r="UUM4" s="230"/>
      <c r="UUN4" s="230"/>
      <c r="UUO4" s="230"/>
      <c r="UUP4" s="230"/>
      <c r="UUQ4" s="230"/>
      <c r="UUR4" s="230"/>
      <c r="UUS4" s="230"/>
      <c r="UUT4" s="230"/>
      <c r="UUU4" s="230"/>
      <c r="UUV4" s="230"/>
      <c r="UUW4" s="230"/>
      <c r="UUX4" s="230"/>
      <c r="UUY4" s="230"/>
      <c r="UUZ4" s="230"/>
      <c r="UVA4" s="230"/>
      <c r="UVB4" s="230"/>
      <c r="UVC4" s="230"/>
      <c r="UVD4" s="230"/>
      <c r="UVE4" s="230"/>
      <c r="UVF4" s="230"/>
      <c r="UVG4" s="230"/>
      <c r="UVH4" s="230"/>
      <c r="UVI4" s="230"/>
      <c r="UVJ4" s="230"/>
      <c r="UVK4" s="230"/>
      <c r="UVL4" s="230"/>
      <c r="UVM4" s="230"/>
      <c r="UVN4" s="230"/>
      <c r="UVO4" s="230"/>
      <c r="UVP4" s="230"/>
      <c r="UVQ4" s="230"/>
      <c r="UVR4" s="230"/>
      <c r="UVS4" s="230"/>
      <c r="UVT4" s="230"/>
      <c r="UVU4" s="230"/>
      <c r="UVV4" s="230"/>
      <c r="UVW4" s="230"/>
      <c r="UVX4" s="230"/>
      <c r="UVY4" s="230"/>
      <c r="UVZ4" s="230"/>
      <c r="UWA4" s="230"/>
      <c r="UWB4" s="230"/>
      <c r="UWC4" s="230"/>
      <c r="UWD4" s="230"/>
      <c r="UWE4" s="230"/>
      <c r="UWF4" s="230"/>
      <c r="UWG4" s="230"/>
      <c r="UWH4" s="230"/>
      <c r="UWI4" s="230"/>
      <c r="UWJ4" s="230"/>
      <c r="UWK4" s="230"/>
      <c r="UWL4" s="230"/>
      <c r="UWM4" s="230"/>
      <c r="UWN4" s="230"/>
      <c r="UWO4" s="230"/>
      <c r="UWP4" s="230"/>
      <c r="UWQ4" s="230"/>
      <c r="UWR4" s="230"/>
      <c r="UWS4" s="230"/>
      <c r="UWT4" s="230"/>
      <c r="UWU4" s="230"/>
      <c r="UWV4" s="230"/>
      <c r="UWW4" s="230"/>
      <c r="UWX4" s="230"/>
      <c r="UWY4" s="230"/>
      <c r="UWZ4" s="230"/>
      <c r="UXA4" s="230"/>
      <c r="UXB4" s="230"/>
      <c r="UXC4" s="230"/>
      <c r="UXD4" s="230"/>
      <c r="UXE4" s="230"/>
      <c r="UXF4" s="230"/>
      <c r="UXG4" s="230"/>
      <c r="UXH4" s="230"/>
      <c r="UXI4" s="230"/>
      <c r="UXJ4" s="230"/>
      <c r="UXK4" s="230"/>
      <c r="UXL4" s="230"/>
      <c r="UXM4" s="230"/>
      <c r="UXN4" s="230"/>
      <c r="UXO4" s="230"/>
      <c r="UXP4" s="230"/>
      <c r="UXQ4" s="230"/>
      <c r="UXR4" s="230"/>
      <c r="UXS4" s="230"/>
      <c r="UXT4" s="230"/>
      <c r="UXU4" s="230"/>
      <c r="UXV4" s="230"/>
      <c r="UXW4" s="230"/>
      <c r="UXX4" s="230"/>
      <c r="UXY4" s="230"/>
      <c r="UXZ4" s="230"/>
      <c r="UYA4" s="230"/>
      <c r="UYB4" s="230"/>
      <c r="UYC4" s="230"/>
      <c r="UYD4" s="230"/>
      <c r="UYE4" s="230"/>
      <c r="UYF4" s="230"/>
      <c r="UYG4" s="230"/>
      <c r="UYH4" s="230"/>
      <c r="UYI4" s="230"/>
      <c r="UYJ4" s="230"/>
      <c r="UYK4" s="230"/>
      <c r="UYL4" s="230"/>
      <c r="UYM4" s="230"/>
      <c r="UYN4" s="230"/>
      <c r="UYO4" s="230"/>
      <c r="UYP4" s="230"/>
      <c r="UYQ4" s="230"/>
      <c r="UYR4" s="230"/>
      <c r="UYS4" s="230"/>
      <c r="UYT4" s="230"/>
      <c r="UYU4" s="230"/>
      <c r="UYV4" s="230"/>
      <c r="UYW4" s="230"/>
      <c r="UYX4" s="230"/>
      <c r="UYY4" s="230"/>
      <c r="UYZ4" s="230"/>
      <c r="UZA4" s="230"/>
      <c r="UZB4" s="230"/>
      <c r="UZC4" s="230"/>
      <c r="UZD4" s="230"/>
      <c r="UZE4" s="230"/>
      <c r="UZF4" s="230"/>
      <c r="UZG4" s="230"/>
      <c r="UZH4" s="230"/>
      <c r="UZI4" s="230"/>
      <c r="UZJ4" s="230"/>
      <c r="UZK4" s="230"/>
      <c r="UZL4" s="230"/>
      <c r="UZM4" s="230"/>
      <c r="UZN4" s="230"/>
      <c r="UZO4" s="230"/>
      <c r="UZP4" s="230"/>
      <c r="UZQ4" s="230"/>
      <c r="UZR4" s="230"/>
      <c r="UZS4" s="230"/>
      <c r="UZT4" s="230"/>
      <c r="UZU4" s="230"/>
      <c r="UZV4" s="230"/>
      <c r="UZW4" s="230"/>
      <c r="UZX4" s="230"/>
      <c r="UZY4" s="230"/>
      <c r="UZZ4" s="230"/>
      <c r="VAA4" s="230"/>
      <c r="VAB4" s="230"/>
      <c r="VAC4" s="230"/>
      <c r="VAD4" s="230"/>
      <c r="VAE4" s="230"/>
      <c r="VAF4" s="230"/>
      <c r="VAG4" s="230"/>
      <c r="VAH4" s="230"/>
      <c r="VAI4" s="230"/>
      <c r="VAJ4" s="230"/>
      <c r="VAK4" s="230"/>
      <c r="VAL4" s="230"/>
      <c r="VAM4" s="230"/>
      <c r="VAN4" s="230"/>
      <c r="VAO4" s="230"/>
      <c r="VAP4" s="230"/>
      <c r="VAQ4" s="230"/>
      <c r="VAR4" s="230"/>
      <c r="VAS4" s="230"/>
      <c r="VAT4" s="230"/>
      <c r="VAU4" s="230"/>
      <c r="VAV4" s="230"/>
      <c r="VAW4" s="230"/>
      <c r="VAX4" s="230"/>
      <c r="VAY4" s="230"/>
      <c r="VAZ4" s="230"/>
      <c r="VBA4" s="230"/>
      <c r="VBB4" s="230"/>
      <c r="VBC4" s="230"/>
      <c r="VBD4" s="230"/>
      <c r="VBE4" s="230"/>
      <c r="VBF4" s="230"/>
      <c r="VBG4" s="230"/>
      <c r="VBH4" s="230"/>
      <c r="VBI4" s="230"/>
      <c r="VBJ4" s="230"/>
      <c r="VBK4" s="230"/>
      <c r="VBL4" s="230"/>
      <c r="VBM4" s="230"/>
      <c r="VBN4" s="230"/>
      <c r="VBO4" s="230"/>
      <c r="VBP4" s="230"/>
      <c r="VBQ4" s="230"/>
      <c r="VBR4" s="230"/>
      <c r="VBS4" s="230"/>
      <c r="VBT4" s="230"/>
      <c r="VBU4" s="230"/>
      <c r="VBV4" s="230"/>
      <c r="VBW4" s="230"/>
      <c r="VBX4" s="230"/>
      <c r="VBY4" s="230"/>
      <c r="VBZ4" s="230"/>
      <c r="VCA4" s="230"/>
      <c r="VCB4" s="230"/>
      <c r="VCC4" s="230"/>
      <c r="VCD4" s="230"/>
      <c r="VCE4" s="230"/>
      <c r="VCF4" s="230"/>
      <c r="VCG4" s="230"/>
      <c r="VCH4" s="230"/>
      <c r="VCI4" s="230"/>
      <c r="VCJ4" s="230"/>
      <c r="VCK4" s="230"/>
      <c r="VCL4" s="230"/>
      <c r="VCM4" s="230"/>
      <c r="VCN4" s="230"/>
      <c r="VCO4" s="230"/>
      <c r="VCP4" s="230"/>
      <c r="VCQ4" s="230"/>
      <c r="VCR4" s="230"/>
      <c r="VCS4" s="230"/>
      <c r="VCT4" s="230"/>
      <c r="VCU4" s="230"/>
      <c r="VCV4" s="230"/>
      <c r="VCW4" s="230"/>
      <c r="VCX4" s="230"/>
      <c r="VCY4" s="230"/>
      <c r="VCZ4" s="230"/>
      <c r="VDA4" s="230"/>
      <c r="VDB4" s="230"/>
      <c r="VDC4" s="230"/>
      <c r="VDD4" s="230"/>
      <c r="VDE4" s="230"/>
      <c r="VDF4" s="230"/>
      <c r="VDG4" s="230"/>
      <c r="VDH4" s="230"/>
      <c r="VDI4" s="230"/>
      <c r="VDJ4" s="230"/>
      <c r="VDK4" s="230"/>
      <c r="VDL4" s="230"/>
      <c r="VDM4" s="230"/>
      <c r="VDN4" s="230"/>
      <c r="VDO4" s="230"/>
      <c r="VDP4" s="230"/>
      <c r="VDQ4" s="230"/>
      <c r="VDR4" s="230"/>
      <c r="VDS4" s="230"/>
      <c r="VDT4" s="230"/>
      <c r="VDU4" s="230"/>
      <c r="VDV4" s="230"/>
      <c r="VDW4" s="230"/>
      <c r="VDX4" s="230"/>
      <c r="VDY4" s="230"/>
      <c r="VDZ4" s="230"/>
      <c r="VEA4" s="230"/>
      <c r="VEB4" s="230"/>
      <c r="VEC4" s="230"/>
      <c r="VED4" s="230"/>
      <c r="VEE4" s="230"/>
      <c r="VEF4" s="230"/>
      <c r="VEG4" s="230"/>
      <c r="VEH4" s="230"/>
      <c r="VEI4" s="230"/>
      <c r="VEJ4" s="230"/>
      <c r="VEK4" s="230"/>
      <c r="VEL4" s="230"/>
      <c r="VEM4" s="230"/>
      <c r="VEN4" s="230"/>
      <c r="VEO4" s="230"/>
      <c r="VEP4" s="230"/>
      <c r="VEQ4" s="230"/>
      <c r="VER4" s="230"/>
      <c r="VES4" s="230"/>
      <c r="VET4" s="230"/>
      <c r="VEU4" s="230"/>
      <c r="VEV4" s="230"/>
      <c r="VEW4" s="230"/>
      <c r="VEX4" s="230"/>
      <c r="VEY4" s="230"/>
      <c r="VEZ4" s="230"/>
      <c r="VFA4" s="230"/>
      <c r="VFB4" s="230"/>
      <c r="VFC4" s="230"/>
      <c r="VFD4" s="230"/>
      <c r="VFE4" s="230"/>
      <c r="VFF4" s="230"/>
      <c r="VFG4" s="230"/>
      <c r="VFH4" s="230"/>
      <c r="VFI4" s="230"/>
      <c r="VFJ4" s="230"/>
      <c r="VFK4" s="230"/>
      <c r="VFL4" s="230"/>
      <c r="VFM4" s="230"/>
      <c r="VFN4" s="230"/>
      <c r="VFO4" s="230"/>
      <c r="VFP4" s="230"/>
      <c r="VFQ4" s="230"/>
      <c r="VFR4" s="230"/>
      <c r="VFS4" s="230"/>
      <c r="VFT4" s="230"/>
      <c r="VFU4" s="230"/>
      <c r="VFV4" s="230"/>
      <c r="VFW4" s="230"/>
      <c r="VFX4" s="230"/>
      <c r="VFY4" s="230"/>
      <c r="VFZ4" s="230"/>
      <c r="VGA4" s="230"/>
      <c r="VGB4" s="230"/>
      <c r="VGC4" s="230"/>
      <c r="VGD4" s="230"/>
      <c r="VGE4" s="230"/>
      <c r="VGF4" s="230"/>
      <c r="VGG4" s="230"/>
      <c r="VGH4" s="230"/>
      <c r="VGI4" s="230"/>
      <c r="VGJ4" s="230"/>
      <c r="VGK4" s="230"/>
      <c r="VGL4" s="230"/>
      <c r="VGM4" s="230"/>
      <c r="VGN4" s="230"/>
      <c r="VGO4" s="230"/>
      <c r="VGP4" s="230"/>
      <c r="VGQ4" s="230"/>
      <c r="VGR4" s="230"/>
      <c r="VGS4" s="230"/>
      <c r="VGT4" s="230"/>
      <c r="VGU4" s="230"/>
      <c r="VGV4" s="230"/>
      <c r="VGW4" s="230"/>
      <c r="VGX4" s="230"/>
      <c r="VGY4" s="230"/>
      <c r="VGZ4" s="230"/>
      <c r="VHA4" s="230"/>
      <c r="VHB4" s="230"/>
      <c r="VHC4" s="230"/>
      <c r="VHD4" s="230"/>
      <c r="VHE4" s="230"/>
      <c r="VHF4" s="230"/>
      <c r="VHG4" s="230"/>
      <c r="VHH4" s="230"/>
      <c r="VHI4" s="230"/>
      <c r="VHJ4" s="230"/>
      <c r="VHK4" s="230"/>
      <c r="VHL4" s="230"/>
      <c r="VHM4" s="230"/>
      <c r="VHN4" s="230"/>
      <c r="VHO4" s="230"/>
      <c r="VHP4" s="230"/>
      <c r="VHQ4" s="230"/>
      <c r="VHR4" s="230"/>
      <c r="VHS4" s="230"/>
      <c r="VHT4" s="230"/>
      <c r="VHU4" s="230"/>
      <c r="VHV4" s="230"/>
      <c r="VHW4" s="230"/>
      <c r="VHX4" s="230"/>
      <c r="VHY4" s="230"/>
      <c r="VHZ4" s="230"/>
      <c r="VIA4" s="230"/>
      <c r="VIB4" s="230"/>
      <c r="VIC4" s="230"/>
      <c r="VID4" s="230"/>
      <c r="VIE4" s="230"/>
      <c r="VIF4" s="230"/>
      <c r="VIG4" s="230"/>
      <c r="VIH4" s="230"/>
      <c r="VII4" s="230"/>
      <c r="VIJ4" s="230"/>
      <c r="VIK4" s="230"/>
      <c r="VIL4" s="230"/>
      <c r="VIM4" s="230"/>
      <c r="VIN4" s="230"/>
      <c r="VIO4" s="230"/>
      <c r="VIP4" s="230"/>
      <c r="VIQ4" s="230"/>
      <c r="VIR4" s="230"/>
      <c r="VIS4" s="230"/>
      <c r="VIT4" s="230"/>
      <c r="VIU4" s="230"/>
      <c r="VIV4" s="230"/>
      <c r="VIW4" s="230"/>
      <c r="VIX4" s="230"/>
      <c r="VIY4" s="230"/>
      <c r="VIZ4" s="230"/>
      <c r="VJA4" s="230"/>
      <c r="VJB4" s="230"/>
      <c r="VJC4" s="230"/>
      <c r="VJD4" s="230"/>
      <c r="VJE4" s="230"/>
      <c r="VJF4" s="230"/>
      <c r="VJG4" s="230"/>
      <c r="VJH4" s="230"/>
      <c r="VJI4" s="230"/>
      <c r="VJJ4" s="230"/>
      <c r="VJK4" s="230"/>
      <c r="VJL4" s="230"/>
      <c r="VJM4" s="230"/>
      <c r="VJN4" s="230"/>
      <c r="VJO4" s="230"/>
      <c r="VJP4" s="230"/>
      <c r="VJQ4" s="230"/>
      <c r="VJR4" s="230"/>
      <c r="VJS4" s="230"/>
      <c r="VJT4" s="230"/>
      <c r="VJU4" s="230"/>
      <c r="VJV4" s="230"/>
      <c r="VJW4" s="230"/>
      <c r="VJX4" s="230"/>
      <c r="VJY4" s="230"/>
      <c r="VJZ4" s="230"/>
      <c r="VKA4" s="230"/>
      <c r="VKB4" s="230"/>
      <c r="VKC4" s="230"/>
      <c r="VKD4" s="230"/>
      <c r="VKE4" s="230"/>
      <c r="VKF4" s="230"/>
      <c r="VKG4" s="230"/>
      <c r="VKH4" s="230"/>
      <c r="VKI4" s="230"/>
      <c r="VKJ4" s="230"/>
      <c r="VKK4" s="230"/>
      <c r="VKL4" s="230"/>
      <c r="VKM4" s="230"/>
      <c r="VKN4" s="230"/>
      <c r="VKO4" s="230"/>
      <c r="VKP4" s="230"/>
      <c r="VKQ4" s="230"/>
      <c r="VKR4" s="230"/>
      <c r="VKS4" s="230"/>
      <c r="VKT4" s="230"/>
      <c r="VKU4" s="230"/>
      <c r="VKV4" s="230"/>
      <c r="VKW4" s="230"/>
      <c r="VKX4" s="230"/>
      <c r="VKY4" s="230"/>
      <c r="VKZ4" s="230"/>
      <c r="VLA4" s="230"/>
      <c r="VLB4" s="230"/>
      <c r="VLC4" s="230"/>
      <c r="VLD4" s="230"/>
      <c r="VLE4" s="230"/>
      <c r="VLF4" s="230"/>
      <c r="VLG4" s="230"/>
      <c r="VLH4" s="230"/>
      <c r="VLI4" s="230"/>
      <c r="VLJ4" s="230"/>
      <c r="VLK4" s="230"/>
      <c r="VLL4" s="230"/>
      <c r="VLM4" s="230"/>
      <c r="VLN4" s="230"/>
      <c r="VLO4" s="230"/>
      <c r="VLP4" s="230"/>
      <c r="VLQ4" s="230"/>
      <c r="VLR4" s="230"/>
      <c r="VLS4" s="230"/>
      <c r="VLT4" s="230"/>
      <c r="VLU4" s="230"/>
      <c r="VLV4" s="230"/>
      <c r="VLW4" s="230"/>
      <c r="VLX4" s="230"/>
      <c r="VLY4" s="230"/>
      <c r="VLZ4" s="230"/>
      <c r="VMA4" s="230"/>
      <c r="VMB4" s="230"/>
      <c r="VMC4" s="230"/>
      <c r="VMD4" s="230"/>
      <c r="VME4" s="230"/>
      <c r="VMF4" s="230"/>
      <c r="VMG4" s="230"/>
      <c r="VMH4" s="230"/>
      <c r="VMI4" s="230"/>
      <c r="VMJ4" s="230"/>
      <c r="VMK4" s="230"/>
      <c r="VML4" s="230"/>
      <c r="VMM4" s="230"/>
      <c r="VMN4" s="230"/>
      <c r="VMO4" s="230"/>
      <c r="VMP4" s="230"/>
      <c r="VMQ4" s="230"/>
      <c r="VMR4" s="230"/>
      <c r="VMS4" s="230"/>
      <c r="VMT4" s="230"/>
      <c r="VMU4" s="230"/>
      <c r="VMV4" s="230"/>
      <c r="VMW4" s="230"/>
      <c r="VMX4" s="230"/>
      <c r="VMY4" s="230"/>
      <c r="VMZ4" s="230"/>
      <c r="VNA4" s="230"/>
      <c r="VNB4" s="230"/>
      <c r="VNC4" s="230"/>
      <c r="VND4" s="230"/>
      <c r="VNE4" s="230"/>
      <c r="VNF4" s="230"/>
      <c r="VNG4" s="230"/>
      <c r="VNH4" s="230"/>
      <c r="VNI4" s="230"/>
      <c r="VNJ4" s="230"/>
      <c r="VNK4" s="230"/>
      <c r="VNL4" s="230"/>
      <c r="VNM4" s="230"/>
      <c r="VNN4" s="230"/>
      <c r="VNO4" s="230"/>
      <c r="VNP4" s="230"/>
      <c r="VNQ4" s="230"/>
      <c r="VNR4" s="230"/>
      <c r="VNS4" s="230"/>
      <c r="VNT4" s="230"/>
      <c r="VNU4" s="230"/>
      <c r="VNV4" s="230"/>
      <c r="VNW4" s="230"/>
      <c r="VNX4" s="230"/>
      <c r="VNY4" s="230"/>
      <c r="VNZ4" s="230"/>
      <c r="VOA4" s="230"/>
      <c r="VOB4" s="230"/>
      <c r="VOC4" s="230"/>
      <c r="VOD4" s="230"/>
      <c r="VOE4" s="230"/>
      <c r="VOF4" s="230"/>
      <c r="VOG4" s="230"/>
      <c r="VOH4" s="230"/>
      <c r="VOI4" s="230"/>
      <c r="VOJ4" s="230"/>
      <c r="VOK4" s="230"/>
      <c r="VOL4" s="230"/>
      <c r="VOM4" s="230"/>
      <c r="VON4" s="230"/>
      <c r="VOO4" s="230"/>
      <c r="VOP4" s="230"/>
      <c r="VOQ4" s="230"/>
      <c r="VOR4" s="230"/>
      <c r="VOS4" s="230"/>
      <c r="VOT4" s="230"/>
      <c r="VOU4" s="230"/>
      <c r="VOV4" s="230"/>
      <c r="VOW4" s="230"/>
      <c r="VOX4" s="230"/>
      <c r="VOY4" s="230"/>
      <c r="VOZ4" s="230"/>
      <c r="VPA4" s="230"/>
      <c r="VPB4" s="230"/>
      <c r="VPC4" s="230"/>
      <c r="VPD4" s="230"/>
      <c r="VPE4" s="230"/>
      <c r="VPF4" s="230"/>
      <c r="VPG4" s="230"/>
      <c r="VPH4" s="230"/>
      <c r="VPI4" s="230"/>
      <c r="VPJ4" s="230"/>
      <c r="VPK4" s="230"/>
      <c r="VPL4" s="230"/>
      <c r="VPM4" s="230"/>
      <c r="VPN4" s="230"/>
      <c r="VPO4" s="230"/>
      <c r="VPP4" s="230"/>
      <c r="VPQ4" s="230"/>
      <c r="VPR4" s="230"/>
      <c r="VPS4" s="230"/>
      <c r="VPT4" s="230"/>
      <c r="VPU4" s="230"/>
      <c r="VPV4" s="230"/>
      <c r="VPW4" s="230"/>
      <c r="VPX4" s="230"/>
      <c r="VPY4" s="230"/>
      <c r="VPZ4" s="230"/>
      <c r="VQA4" s="230"/>
      <c r="VQB4" s="230"/>
      <c r="VQC4" s="230"/>
      <c r="VQD4" s="230"/>
      <c r="VQE4" s="230"/>
      <c r="VQF4" s="230"/>
      <c r="VQG4" s="230"/>
      <c r="VQH4" s="230"/>
      <c r="VQI4" s="230"/>
      <c r="VQJ4" s="230"/>
      <c r="VQK4" s="230"/>
      <c r="VQL4" s="230"/>
      <c r="VQM4" s="230"/>
      <c r="VQN4" s="230"/>
      <c r="VQO4" s="230"/>
      <c r="VQP4" s="230"/>
      <c r="VQQ4" s="230"/>
      <c r="VQR4" s="230"/>
      <c r="VQS4" s="230"/>
      <c r="VQT4" s="230"/>
      <c r="VQU4" s="230"/>
      <c r="VQV4" s="230"/>
      <c r="VQW4" s="230"/>
      <c r="VQX4" s="230"/>
      <c r="VQY4" s="230"/>
      <c r="VQZ4" s="230"/>
      <c r="VRA4" s="230"/>
      <c r="VRB4" s="230"/>
      <c r="VRC4" s="230"/>
      <c r="VRD4" s="230"/>
      <c r="VRE4" s="230"/>
      <c r="VRF4" s="230"/>
      <c r="VRG4" s="230"/>
      <c r="VRH4" s="230"/>
      <c r="VRI4" s="230"/>
      <c r="VRJ4" s="230"/>
      <c r="VRK4" s="230"/>
      <c r="VRL4" s="230"/>
      <c r="VRM4" s="230"/>
      <c r="VRN4" s="230"/>
      <c r="VRO4" s="230"/>
      <c r="VRP4" s="230"/>
      <c r="VRQ4" s="230"/>
      <c r="VRR4" s="230"/>
      <c r="VRS4" s="230"/>
      <c r="VRT4" s="230"/>
      <c r="VRU4" s="230"/>
      <c r="VRV4" s="230"/>
      <c r="VRW4" s="230"/>
      <c r="VRX4" s="230"/>
      <c r="VRY4" s="230"/>
      <c r="VRZ4" s="230"/>
      <c r="VSA4" s="230"/>
      <c r="VSB4" s="230"/>
      <c r="VSC4" s="230"/>
      <c r="VSD4" s="230"/>
      <c r="VSE4" s="230"/>
      <c r="VSF4" s="230"/>
      <c r="VSG4" s="230"/>
      <c r="VSH4" s="230"/>
      <c r="VSI4" s="230"/>
      <c r="VSJ4" s="230"/>
      <c r="VSK4" s="230"/>
      <c r="VSL4" s="230"/>
      <c r="VSM4" s="230"/>
      <c r="VSN4" s="230"/>
      <c r="VSO4" s="230"/>
      <c r="VSP4" s="230"/>
      <c r="VSQ4" s="230"/>
      <c r="VSR4" s="230"/>
      <c r="VSS4" s="230"/>
      <c r="VST4" s="230"/>
      <c r="VSU4" s="230"/>
      <c r="VSV4" s="230"/>
      <c r="VSW4" s="230"/>
      <c r="VSX4" s="230"/>
      <c r="VSY4" s="230"/>
      <c r="VSZ4" s="230"/>
      <c r="VTA4" s="230"/>
      <c r="VTB4" s="230"/>
      <c r="VTC4" s="230"/>
      <c r="VTD4" s="230"/>
      <c r="VTE4" s="230"/>
      <c r="VTF4" s="230"/>
      <c r="VTG4" s="230"/>
      <c r="VTH4" s="230"/>
      <c r="VTI4" s="230"/>
      <c r="VTJ4" s="230"/>
      <c r="VTK4" s="230"/>
      <c r="VTL4" s="230"/>
      <c r="VTM4" s="230"/>
      <c r="VTN4" s="230"/>
      <c r="VTO4" s="230"/>
      <c r="VTP4" s="230"/>
      <c r="VTQ4" s="230"/>
      <c r="VTR4" s="230"/>
      <c r="VTS4" s="230"/>
      <c r="VTT4" s="230"/>
      <c r="VTU4" s="230"/>
      <c r="VTV4" s="230"/>
      <c r="VTW4" s="230"/>
      <c r="VTX4" s="230"/>
      <c r="VTY4" s="230"/>
      <c r="VTZ4" s="230"/>
      <c r="VUA4" s="230"/>
      <c r="VUB4" s="230"/>
      <c r="VUC4" s="230"/>
      <c r="VUD4" s="230"/>
      <c r="VUE4" s="230"/>
      <c r="VUF4" s="230"/>
      <c r="VUG4" s="230"/>
      <c r="VUH4" s="230"/>
      <c r="VUI4" s="230"/>
      <c r="VUJ4" s="230"/>
      <c r="VUK4" s="230"/>
      <c r="VUL4" s="230"/>
      <c r="VUM4" s="230"/>
      <c r="VUN4" s="230"/>
      <c r="VUO4" s="230"/>
      <c r="VUP4" s="230"/>
      <c r="VUQ4" s="230"/>
      <c r="VUR4" s="230"/>
      <c r="VUS4" s="230"/>
      <c r="VUT4" s="230"/>
      <c r="VUU4" s="230"/>
      <c r="VUV4" s="230"/>
      <c r="VUW4" s="230"/>
      <c r="VUX4" s="230"/>
      <c r="VUY4" s="230"/>
      <c r="VUZ4" s="230"/>
      <c r="VVA4" s="230"/>
      <c r="VVB4" s="230"/>
      <c r="VVC4" s="230"/>
      <c r="VVD4" s="230"/>
      <c r="VVE4" s="230"/>
      <c r="VVF4" s="230"/>
      <c r="VVG4" s="230"/>
      <c r="VVH4" s="230"/>
      <c r="VVI4" s="230"/>
      <c r="VVJ4" s="230"/>
      <c r="VVK4" s="230"/>
      <c r="VVL4" s="230"/>
      <c r="VVM4" s="230"/>
      <c r="VVN4" s="230"/>
      <c r="VVO4" s="230"/>
      <c r="VVP4" s="230"/>
      <c r="VVQ4" s="230"/>
      <c r="VVR4" s="230"/>
      <c r="VVS4" s="230"/>
      <c r="VVT4" s="230"/>
      <c r="VVU4" s="230"/>
      <c r="VVV4" s="230"/>
      <c r="VVW4" s="230"/>
      <c r="VVX4" s="230"/>
      <c r="VVY4" s="230"/>
      <c r="VVZ4" s="230"/>
      <c r="VWA4" s="230"/>
      <c r="VWB4" s="230"/>
      <c r="VWC4" s="230"/>
      <c r="VWD4" s="230"/>
      <c r="VWE4" s="230"/>
      <c r="VWF4" s="230"/>
      <c r="VWG4" s="230"/>
      <c r="VWH4" s="230"/>
      <c r="VWI4" s="230"/>
      <c r="VWJ4" s="230"/>
      <c r="VWK4" s="230"/>
      <c r="VWL4" s="230"/>
      <c r="VWM4" s="230"/>
      <c r="VWN4" s="230"/>
      <c r="VWO4" s="230"/>
      <c r="VWP4" s="230"/>
      <c r="VWQ4" s="230"/>
      <c r="VWR4" s="230"/>
      <c r="VWS4" s="230"/>
      <c r="VWT4" s="230"/>
      <c r="VWU4" s="230"/>
      <c r="VWV4" s="230"/>
      <c r="VWW4" s="230"/>
      <c r="VWX4" s="230"/>
      <c r="VWY4" s="230"/>
      <c r="VWZ4" s="230"/>
      <c r="VXA4" s="230"/>
      <c r="VXB4" s="230"/>
      <c r="VXC4" s="230"/>
      <c r="VXD4" s="230"/>
      <c r="VXE4" s="230"/>
      <c r="VXF4" s="230"/>
      <c r="VXG4" s="230"/>
      <c r="VXH4" s="230"/>
      <c r="VXI4" s="230"/>
      <c r="VXJ4" s="230"/>
      <c r="VXK4" s="230"/>
      <c r="VXL4" s="230"/>
      <c r="VXM4" s="230"/>
      <c r="VXN4" s="230"/>
      <c r="VXO4" s="230"/>
      <c r="VXP4" s="230"/>
      <c r="VXQ4" s="230"/>
      <c r="VXR4" s="230"/>
      <c r="VXS4" s="230"/>
      <c r="VXT4" s="230"/>
      <c r="VXU4" s="230"/>
      <c r="VXV4" s="230"/>
      <c r="VXW4" s="230"/>
      <c r="VXX4" s="230"/>
      <c r="VXY4" s="230"/>
      <c r="VXZ4" s="230"/>
      <c r="VYA4" s="230"/>
      <c r="VYB4" s="230"/>
      <c r="VYC4" s="230"/>
      <c r="VYD4" s="230"/>
      <c r="VYE4" s="230"/>
      <c r="VYF4" s="230"/>
      <c r="VYG4" s="230"/>
      <c r="VYH4" s="230"/>
      <c r="VYI4" s="230"/>
      <c r="VYJ4" s="230"/>
      <c r="VYK4" s="230"/>
      <c r="VYL4" s="230"/>
      <c r="VYM4" s="230"/>
      <c r="VYN4" s="230"/>
      <c r="VYO4" s="230"/>
      <c r="VYP4" s="230"/>
      <c r="VYQ4" s="230"/>
      <c r="VYR4" s="230"/>
      <c r="VYS4" s="230"/>
      <c r="VYT4" s="230"/>
      <c r="VYU4" s="230"/>
      <c r="VYV4" s="230"/>
      <c r="VYW4" s="230"/>
      <c r="VYX4" s="230"/>
      <c r="VYY4" s="230"/>
      <c r="VYZ4" s="230"/>
      <c r="VZA4" s="230"/>
      <c r="VZB4" s="230"/>
      <c r="VZC4" s="230"/>
      <c r="VZD4" s="230"/>
      <c r="VZE4" s="230"/>
      <c r="VZF4" s="230"/>
      <c r="VZG4" s="230"/>
      <c r="VZH4" s="230"/>
      <c r="VZI4" s="230"/>
      <c r="VZJ4" s="230"/>
      <c r="VZK4" s="230"/>
      <c r="VZL4" s="230"/>
      <c r="VZM4" s="230"/>
      <c r="VZN4" s="230"/>
      <c r="VZO4" s="230"/>
      <c r="VZP4" s="230"/>
      <c r="VZQ4" s="230"/>
      <c r="VZR4" s="230"/>
      <c r="VZS4" s="230"/>
      <c r="VZT4" s="230"/>
      <c r="VZU4" s="230"/>
      <c r="VZV4" s="230"/>
      <c r="VZW4" s="230"/>
      <c r="VZX4" s="230"/>
      <c r="VZY4" s="230"/>
      <c r="VZZ4" s="230"/>
      <c r="WAA4" s="230"/>
      <c r="WAB4" s="230"/>
      <c r="WAC4" s="230"/>
      <c r="WAD4" s="230"/>
      <c r="WAE4" s="230"/>
      <c r="WAF4" s="230"/>
      <c r="WAG4" s="230"/>
      <c r="WAH4" s="230"/>
      <c r="WAI4" s="230"/>
      <c r="WAJ4" s="230"/>
      <c r="WAK4" s="230"/>
      <c r="WAL4" s="230"/>
      <c r="WAM4" s="230"/>
      <c r="WAN4" s="230"/>
      <c r="WAO4" s="230"/>
      <c r="WAP4" s="230"/>
      <c r="WAQ4" s="230"/>
      <c r="WAR4" s="230"/>
      <c r="WAS4" s="230"/>
      <c r="WAT4" s="230"/>
      <c r="WAU4" s="230"/>
      <c r="WAV4" s="230"/>
      <c r="WAW4" s="230"/>
      <c r="WAX4" s="230"/>
      <c r="WAY4" s="230"/>
      <c r="WAZ4" s="230"/>
      <c r="WBA4" s="230"/>
      <c r="WBB4" s="230"/>
      <c r="WBC4" s="230"/>
      <c r="WBD4" s="230"/>
      <c r="WBE4" s="230"/>
      <c r="WBF4" s="230"/>
      <c r="WBG4" s="230"/>
      <c r="WBH4" s="230"/>
      <c r="WBI4" s="230"/>
      <c r="WBJ4" s="230"/>
      <c r="WBK4" s="230"/>
      <c r="WBL4" s="230"/>
      <c r="WBM4" s="230"/>
      <c r="WBN4" s="230"/>
      <c r="WBO4" s="230"/>
      <c r="WBP4" s="230"/>
      <c r="WBQ4" s="230"/>
      <c r="WBR4" s="230"/>
      <c r="WBS4" s="230"/>
      <c r="WBT4" s="230"/>
      <c r="WBU4" s="230"/>
      <c r="WBV4" s="230"/>
      <c r="WBW4" s="230"/>
      <c r="WBX4" s="230"/>
      <c r="WBY4" s="230"/>
      <c r="WBZ4" s="230"/>
      <c r="WCA4" s="230"/>
      <c r="WCB4" s="230"/>
      <c r="WCC4" s="230"/>
      <c r="WCD4" s="230"/>
      <c r="WCE4" s="230"/>
      <c r="WCF4" s="230"/>
      <c r="WCG4" s="230"/>
      <c r="WCH4" s="230"/>
      <c r="WCI4" s="230"/>
      <c r="WCJ4" s="230"/>
      <c r="WCK4" s="230"/>
      <c r="WCL4" s="230"/>
      <c r="WCM4" s="230"/>
      <c r="WCN4" s="230"/>
      <c r="WCO4" s="230"/>
      <c r="WCP4" s="230"/>
      <c r="WCQ4" s="230"/>
      <c r="WCR4" s="230"/>
      <c r="WCS4" s="230"/>
      <c r="WCT4" s="230"/>
      <c r="WCU4" s="230"/>
      <c r="WCV4" s="230"/>
      <c r="WCW4" s="230"/>
      <c r="WCX4" s="230"/>
      <c r="WCY4" s="230"/>
      <c r="WCZ4" s="230"/>
      <c r="WDA4" s="230"/>
      <c r="WDB4" s="230"/>
      <c r="WDC4" s="230"/>
      <c r="WDD4" s="230"/>
      <c r="WDE4" s="230"/>
      <c r="WDF4" s="230"/>
      <c r="WDG4" s="230"/>
      <c r="WDH4" s="230"/>
      <c r="WDI4" s="230"/>
      <c r="WDJ4" s="230"/>
      <c r="WDK4" s="230"/>
      <c r="WDL4" s="230"/>
      <c r="WDM4" s="230"/>
      <c r="WDN4" s="230"/>
      <c r="WDO4" s="230"/>
      <c r="WDP4" s="230"/>
      <c r="WDQ4" s="230"/>
      <c r="WDR4" s="230"/>
      <c r="WDS4" s="230"/>
      <c r="WDT4" s="230"/>
      <c r="WDU4" s="230"/>
      <c r="WDV4" s="230"/>
      <c r="WDW4" s="230"/>
      <c r="WDX4" s="230"/>
      <c r="WDY4" s="230"/>
      <c r="WDZ4" s="230"/>
      <c r="WEA4" s="230"/>
      <c r="WEB4" s="230"/>
      <c r="WEC4" s="230"/>
      <c r="WED4" s="230"/>
      <c r="WEE4" s="230"/>
      <c r="WEF4" s="230"/>
      <c r="WEG4" s="230"/>
      <c r="WEH4" s="230"/>
      <c r="WEI4" s="230"/>
      <c r="WEJ4" s="230"/>
      <c r="WEK4" s="230"/>
      <c r="WEL4" s="230"/>
      <c r="WEM4" s="230"/>
      <c r="WEN4" s="230"/>
      <c r="WEO4" s="230"/>
      <c r="WEP4" s="230"/>
      <c r="WEQ4" s="230"/>
      <c r="WER4" s="230"/>
      <c r="WES4" s="230"/>
      <c r="WET4" s="230"/>
      <c r="WEU4" s="230"/>
      <c r="WEV4" s="230"/>
      <c r="WEW4" s="230"/>
      <c r="WEX4" s="230"/>
      <c r="WEY4" s="230"/>
      <c r="WEZ4" s="230"/>
      <c r="WFA4" s="230"/>
      <c r="WFB4" s="230"/>
      <c r="WFC4" s="230"/>
      <c r="WFD4" s="230"/>
      <c r="WFE4" s="230"/>
      <c r="WFF4" s="230"/>
      <c r="WFG4" s="230"/>
      <c r="WFH4" s="230"/>
      <c r="WFI4" s="230"/>
      <c r="WFJ4" s="230"/>
      <c r="WFK4" s="230"/>
      <c r="WFL4" s="230"/>
      <c r="WFM4" s="230"/>
      <c r="WFN4" s="230"/>
      <c r="WFO4" s="230"/>
      <c r="WFP4" s="230"/>
      <c r="WFQ4" s="230"/>
      <c r="WFR4" s="230"/>
      <c r="WFS4" s="230"/>
      <c r="WFT4" s="230"/>
      <c r="WFU4" s="230"/>
      <c r="WFV4" s="230"/>
      <c r="WFW4" s="230"/>
      <c r="WFX4" s="230"/>
      <c r="WFY4" s="230"/>
      <c r="WFZ4" s="230"/>
      <c r="WGA4" s="230"/>
      <c r="WGB4" s="230"/>
      <c r="WGC4" s="230"/>
      <c r="WGD4" s="230"/>
      <c r="WGE4" s="230"/>
      <c r="WGF4" s="230"/>
      <c r="WGG4" s="230"/>
      <c r="WGH4" s="230"/>
      <c r="WGI4" s="230"/>
      <c r="WGJ4" s="230"/>
      <c r="WGK4" s="230"/>
      <c r="WGL4" s="230"/>
      <c r="WGM4" s="230"/>
      <c r="WGN4" s="230"/>
      <c r="WGO4" s="230"/>
      <c r="WGP4" s="230"/>
      <c r="WGQ4" s="230"/>
      <c r="WGR4" s="230"/>
      <c r="WGS4" s="230"/>
      <c r="WGT4" s="230"/>
      <c r="WGU4" s="230"/>
      <c r="WGV4" s="230"/>
      <c r="WGW4" s="230"/>
      <c r="WGX4" s="230"/>
      <c r="WGY4" s="230"/>
      <c r="WGZ4" s="230"/>
      <c r="WHA4" s="230"/>
      <c r="WHB4" s="230"/>
      <c r="WHC4" s="230"/>
      <c r="WHD4" s="230"/>
      <c r="WHE4" s="230"/>
      <c r="WHF4" s="230"/>
      <c r="WHG4" s="230"/>
      <c r="WHH4" s="230"/>
      <c r="WHI4" s="230"/>
      <c r="WHJ4" s="230"/>
      <c r="WHK4" s="230"/>
      <c r="WHL4" s="230"/>
      <c r="WHM4" s="230"/>
      <c r="WHN4" s="230"/>
      <c r="WHO4" s="230"/>
      <c r="WHP4" s="230"/>
      <c r="WHQ4" s="230"/>
      <c r="WHR4" s="230"/>
      <c r="WHS4" s="230"/>
      <c r="WHT4" s="230"/>
      <c r="WHU4" s="230"/>
      <c r="WHV4" s="230"/>
      <c r="WHW4" s="230"/>
      <c r="WHX4" s="230"/>
      <c r="WHY4" s="230"/>
      <c r="WHZ4" s="230"/>
      <c r="WIA4" s="230"/>
      <c r="WIB4" s="230"/>
      <c r="WIC4" s="230"/>
      <c r="WID4" s="230"/>
      <c r="WIE4" s="230"/>
      <c r="WIF4" s="230"/>
      <c r="WIG4" s="230"/>
      <c r="WIH4" s="230"/>
      <c r="WII4" s="230"/>
      <c r="WIJ4" s="230"/>
      <c r="WIK4" s="230"/>
      <c r="WIL4" s="230"/>
      <c r="WIM4" s="230"/>
      <c r="WIN4" s="230"/>
      <c r="WIO4" s="230"/>
      <c r="WIP4" s="230"/>
      <c r="WIQ4" s="230"/>
      <c r="WIR4" s="230"/>
      <c r="WIS4" s="230"/>
      <c r="WIT4" s="230"/>
      <c r="WIU4" s="230"/>
      <c r="WIV4" s="230"/>
      <c r="WIW4" s="230"/>
      <c r="WIX4" s="230"/>
      <c r="WIY4" s="230"/>
      <c r="WIZ4" s="230"/>
      <c r="WJA4" s="230"/>
      <c r="WJB4" s="230"/>
      <c r="WJC4" s="230"/>
      <c r="WJD4" s="230"/>
      <c r="WJE4" s="230"/>
      <c r="WJF4" s="230"/>
      <c r="WJG4" s="230"/>
      <c r="WJH4" s="230"/>
      <c r="WJI4" s="230"/>
      <c r="WJJ4" s="230"/>
      <c r="WJK4" s="230"/>
      <c r="WJL4" s="230"/>
      <c r="WJM4" s="230"/>
      <c r="WJN4" s="230"/>
      <c r="WJO4" s="230"/>
      <c r="WJP4" s="230"/>
      <c r="WJQ4" s="230"/>
      <c r="WJR4" s="230"/>
      <c r="WJS4" s="230"/>
      <c r="WJT4" s="230"/>
      <c r="WJU4" s="230"/>
      <c r="WJV4" s="230"/>
      <c r="WJW4" s="230"/>
      <c r="WJX4" s="230"/>
      <c r="WJY4" s="230"/>
      <c r="WJZ4" s="230"/>
      <c r="WKA4" s="230"/>
      <c r="WKB4" s="230"/>
      <c r="WKC4" s="230"/>
      <c r="WKD4" s="230"/>
      <c r="WKE4" s="230"/>
      <c r="WKF4" s="230"/>
      <c r="WKG4" s="230"/>
      <c r="WKH4" s="230"/>
      <c r="WKI4" s="230"/>
      <c r="WKJ4" s="230"/>
      <c r="WKK4" s="230"/>
      <c r="WKL4" s="230"/>
      <c r="WKM4" s="230"/>
      <c r="WKN4" s="230"/>
      <c r="WKO4" s="230"/>
      <c r="WKP4" s="230"/>
      <c r="WKQ4" s="230"/>
      <c r="WKR4" s="230"/>
      <c r="WKS4" s="230"/>
      <c r="WKT4" s="230"/>
      <c r="WKU4" s="230"/>
      <c r="WKV4" s="230"/>
      <c r="WKW4" s="230"/>
      <c r="WKX4" s="230"/>
      <c r="WKY4" s="230"/>
      <c r="WKZ4" s="230"/>
      <c r="WLA4" s="230"/>
      <c r="WLB4" s="230"/>
      <c r="WLC4" s="230"/>
      <c r="WLD4" s="230"/>
      <c r="WLE4" s="230"/>
      <c r="WLF4" s="230"/>
      <c r="WLG4" s="230"/>
      <c r="WLH4" s="230"/>
      <c r="WLI4" s="230"/>
      <c r="WLJ4" s="230"/>
      <c r="WLK4" s="230"/>
      <c r="WLL4" s="230"/>
      <c r="WLM4" s="230"/>
      <c r="WLN4" s="230"/>
      <c r="WLO4" s="230"/>
      <c r="WLP4" s="230"/>
      <c r="WLQ4" s="230"/>
      <c r="WLR4" s="230"/>
      <c r="WLS4" s="230"/>
      <c r="WLT4" s="230"/>
      <c r="WLU4" s="230"/>
      <c r="WLV4" s="230"/>
      <c r="WLW4" s="230"/>
      <c r="WLX4" s="230"/>
      <c r="WLY4" s="230"/>
      <c r="WLZ4" s="230"/>
      <c r="WMA4" s="230"/>
      <c r="WMB4" s="230"/>
      <c r="WMC4" s="230"/>
      <c r="WMD4" s="230"/>
      <c r="WME4" s="230"/>
      <c r="WMF4" s="230"/>
      <c r="WMG4" s="230"/>
      <c r="WMH4" s="230"/>
      <c r="WMI4" s="230"/>
      <c r="WMJ4" s="230"/>
      <c r="WMK4" s="230"/>
      <c r="WML4" s="230"/>
      <c r="WMM4" s="230"/>
      <c r="WMN4" s="230"/>
      <c r="WMO4" s="230"/>
      <c r="WMP4" s="230"/>
      <c r="WMQ4" s="230"/>
      <c r="WMR4" s="230"/>
      <c r="WMS4" s="230"/>
      <c r="WMT4" s="230"/>
      <c r="WMU4" s="230"/>
      <c r="WMV4" s="230"/>
      <c r="WMW4" s="230"/>
      <c r="WMX4" s="230"/>
      <c r="WMY4" s="230"/>
      <c r="WMZ4" s="230"/>
      <c r="WNA4" s="230"/>
      <c r="WNB4" s="230"/>
      <c r="WNC4" s="230"/>
      <c r="WND4" s="230"/>
      <c r="WNE4" s="230"/>
      <c r="WNF4" s="230"/>
      <c r="WNG4" s="230"/>
      <c r="WNH4" s="230"/>
      <c r="WNI4" s="230"/>
      <c r="WNJ4" s="230"/>
      <c r="WNK4" s="230"/>
      <c r="WNL4" s="230"/>
      <c r="WNM4" s="230"/>
      <c r="WNN4" s="230"/>
      <c r="WNO4" s="230"/>
      <c r="WNP4" s="230"/>
      <c r="WNQ4" s="230"/>
      <c r="WNR4" s="230"/>
      <c r="WNS4" s="230"/>
      <c r="WNT4" s="230"/>
      <c r="WNU4" s="230"/>
      <c r="WNV4" s="230"/>
      <c r="WNW4" s="230"/>
      <c r="WNX4" s="230"/>
      <c r="WNY4" s="230"/>
      <c r="WNZ4" s="230"/>
      <c r="WOA4" s="230"/>
      <c r="WOB4" s="230"/>
      <c r="WOC4" s="230"/>
      <c r="WOD4" s="230"/>
      <c r="WOE4" s="230"/>
      <c r="WOF4" s="230"/>
      <c r="WOG4" s="230"/>
      <c r="WOH4" s="230"/>
      <c r="WOI4" s="230"/>
      <c r="WOJ4" s="230"/>
      <c r="WOK4" s="230"/>
      <c r="WOL4" s="230"/>
      <c r="WOM4" s="230"/>
      <c r="WON4" s="230"/>
      <c r="WOO4" s="230"/>
      <c r="WOP4" s="230"/>
      <c r="WOQ4" s="230"/>
      <c r="WOR4" s="230"/>
      <c r="WOS4" s="230"/>
      <c r="WOT4" s="230"/>
      <c r="WOU4" s="230"/>
      <c r="WOV4" s="230"/>
      <c r="WOW4" s="230"/>
      <c r="WOX4" s="230"/>
      <c r="WOY4" s="230"/>
      <c r="WOZ4" s="230"/>
      <c r="WPA4" s="230"/>
      <c r="WPB4" s="230"/>
      <c r="WPC4" s="230"/>
      <c r="WPD4" s="230"/>
      <c r="WPE4" s="230"/>
      <c r="WPF4" s="230"/>
      <c r="WPG4" s="230"/>
      <c r="WPH4" s="230"/>
      <c r="WPI4" s="230"/>
      <c r="WPJ4" s="230"/>
      <c r="WPK4" s="230"/>
      <c r="WPL4" s="230"/>
      <c r="WPM4" s="230"/>
      <c r="WPN4" s="230"/>
      <c r="WPO4" s="230"/>
      <c r="WPP4" s="230"/>
      <c r="WPQ4" s="230"/>
      <c r="WPR4" s="230"/>
      <c r="WPS4" s="230"/>
      <c r="WPT4" s="230"/>
      <c r="WPU4" s="230"/>
      <c r="WPV4" s="230"/>
      <c r="WPW4" s="230"/>
      <c r="WPX4" s="230"/>
      <c r="WPY4" s="230"/>
      <c r="WPZ4" s="230"/>
      <c r="WQA4" s="230"/>
      <c r="WQB4" s="230"/>
      <c r="WQC4" s="230"/>
      <c r="WQD4" s="230"/>
      <c r="WQE4" s="230"/>
      <c r="WQF4" s="230"/>
      <c r="WQG4" s="230"/>
      <c r="WQH4" s="230"/>
      <c r="WQI4" s="230"/>
      <c r="WQJ4" s="230"/>
      <c r="WQK4" s="230"/>
      <c r="WQL4" s="230"/>
      <c r="WQM4" s="230"/>
      <c r="WQN4" s="230"/>
      <c r="WQO4" s="230"/>
      <c r="WQP4" s="230"/>
      <c r="WQQ4" s="230"/>
      <c r="WQR4" s="230"/>
      <c r="WQS4" s="230"/>
      <c r="WQT4" s="230"/>
      <c r="WQU4" s="230"/>
      <c r="WQV4" s="230"/>
      <c r="WQW4" s="230"/>
      <c r="WQX4" s="230"/>
      <c r="WQY4" s="230"/>
      <c r="WQZ4" s="230"/>
      <c r="WRA4" s="230"/>
      <c r="WRB4" s="230"/>
      <c r="WRC4" s="230"/>
      <c r="WRD4" s="230"/>
      <c r="WRE4" s="230"/>
      <c r="WRF4" s="230"/>
      <c r="WRG4" s="230"/>
      <c r="WRH4" s="230"/>
      <c r="WRI4" s="230"/>
      <c r="WRJ4" s="230"/>
      <c r="WRK4" s="230"/>
      <c r="WRL4" s="230"/>
      <c r="WRM4" s="230"/>
      <c r="WRN4" s="230"/>
      <c r="WRO4" s="230"/>
      <c r="WRP4" s="230"/>
      <c r="WRQ4" s="230"/>
      <c r="WRR4" s="230"/>
      <c r="WRS4" s="230"/>
      <c r="WRT4" s="230"/>
      <c r="WRU4" s="230"/>
      <c r="WRV4" s="230"/>
      <c r="WRW4" s="230"/>
      <c r="WRX4" s="230"/>
      <c r="WRY4" s="230"/>
      <c r="WRZ4" s="230"/>
      <c r="WSA4" s="230"/>
      <c r="WSB4" s="230"/>
      <c r="WSC4" s="230"/>
      <c r="WSD4" s="230"/>
      <c r="WSE4" s="230"/>
      <c r="WSF4" s="230"/>
      <c r="WSG4" s="230"/>
      <c r="WSH4" s="230"/>
      <c r="WSI4" s="230"/>
      <c r="WSJ4" s="230"/>
      <c r="WSK4" s="230"/>
      <c r="WSL4" s="230"/>
      <c r="WSM4" s="230"/>
      <c r="WSN4" s="230"/>
      <c r="WSO4" s="230"/>
      <c r="WSP4" s="230"/>
      <c r="WSQ4" s="230"/>
      <c r="WSR4" s="230"/>
      <c r="WSS4" s="230"/>
      <c r="WST4" s="230"/>
      <c r="WSU4" s="230"/>
      <c r="WSV4" s="230"/>
      <c r="WSW4" s="230"/>
      <c r="WSX4" s="230"/>
      <c r="WSY4" s="230"/>
      <c r="WSZ4" s="230"/>
      <c r="WTA4" s="230"/>
      <c r="WTB4" s="230"/>
      <c r="WTC4" s="230"/>
      <c r="WTD4" s="230"/>
      <c r="WTE4" s="230"/>
      <c r="WTF4" s="230"/>
      <c r="WTG4" s="230"/>
      <c r="WTH4" s="230"/>
      <c r="WTI4" s="230"/>
      <c r="WTJ4" s="230"/>
      <c r="WTK4" s="230"/>
      <c r="WTL4" s="230"/>
      <c r="WTM4" s="230"/>
      <c r="WTN4" s="230"/>
      <c r="WTO4" s="230"/>
      <c r="WTP4" s="230"/>
      <c r="WTQ4" s="230"/>
      <c r="WTR4" s="230"/>
      <c r="WTS4" s="230"/>
      <c r="WTT4" s="230"/>
      <c r="WTU4" s="230"/>
      <c r="WTV4" s="230"/>
      <c r="WTW4" s="230"/>
      <c r="WTX4" s="230"/>
      <c r="WTY4" s="230"/>
      <c r="WTZ4" s="230"/>
      <c r="WUA4" s="230"/>
      <c r="WUB4" s="230"/>
      <c r="WUC4" s="230"/>
      <c r="WUD4" s="230"/>
      <c r="WUE4" s="230"/>
      <c r="WUF4" s="230"/>
      <c r="WUG4" s="230"/>
      <c r="WUH4" s="230"/>
      <c r="WUI4" s="230"/>
      <c r="WUJ4" s="230"/>
      <c r="WUK4" s="230"/>
      <c r="WUL4" s="230"/>
      <c r="WUM4" s="230"/>
      <c r="WUN4" s="230"/>
      <c r="WUO4" s="230"/>
      <c r="WUP4" s="230"/>
      <c r="WUQ4" s="230"/>
      <c r="WUR4" s="230"/>
      <c r="WUS4" s="230"/>
      <c r="WUT4" s="230"/>
      <c r="WUU4" s="230"/>
      <c r="WUV4" s="230"/>
      <c r="WUW4" s="230"/>
      <c r="WUX4" s="230"/>
      <c r="WUY4" s="230"/>
      <c r="WUZ4" s="230"/>
      <c r="WVA4" s="230"/>
      <c r="WVB4" s="230"/>
      <c r="WVC4" s="230"/>
      <c r="WVD4" s="230"/>
      <c r="WVE4" s="230"/>
      <c r="WVF4" s="230"/>
      <c r="WVG4" s="230"/>
      <c r="WVH4" s="230"/>
      <c r="WVI4" s="230"/>
      <c r="WVJ4" s="230"/>
      <c r="WVK4" s="230"/>
      <c r="WVL4" s="230"/>
      <c r="WVM4" s="230"/>
      <c r="WVN4" s="230"/>
      <c r="WVO4" s="230"/>
      <c r="WVP4" s="230"/>
      <c r="WVQ4" s="230"/>
      <c r="WVR4" s="230"/>
      <c r="WVS4" s="230"/>
      <c r="WVT4" s="230"/>
      <c r="WVU4" s="230"/>
      <c r="WVV4" s="230"/>
      <c r="WVW4" s="230"/>
      <c r="WVX4" s="230"/>
      <c r="WVY4" s="230"/>
      <c r="WVZ4" s="230"/>
      <c r="WWA4" s="230"/>
      <c r="WWB4" s="230"/>
      <c r="WWC4" s="230"/>
      <c r="WWD4" s="230"/>
      <c r="WWE4" s="230"/>
      <c r="WWF4" s="230"/>
      <c r="WWG4" s="230"/>
      <c r="WWH4" s="230"/>
      <c r="WWI4" s="230"/>
      <c r="WWJ4" s="230"/>
      <c r="WWK4" s="230"/>
      <c r="WWL4" s="230"/>
      <c r="WWM4" s="230"/>
      <c r="WWN4" s="230"/>
      <c r="WWO4" s="230"/>
      <c r="WWP4" s="230"/>
      <c r="WWQ4" s="230"/>
      <c r="WWR4" s="230"/>
      <c r="WWS4" s="230"/>
      <c r="WWT4" s="230"/>
      <c r="WWU4" s="230"/>
      <c r="WWV4" s="230"/>
      <c r="WWW4" s="230"/>
      <c r="WWX4" s="230"/>
      <c r="WWY4" s="230"/>
      <c r="WWZ4" s="230"/>
      <c r="WXA4" s="230"/>
      <c r="WXB4" s="230"/>
      <c r="WXC4" s="230"/>
      <c r="WXD4" s="230"/>
      <c r="WXE4" s="230"/>
      <c r="WXF4" s="230"/>
      <c r="WXG4" s="230"/>
      <c r="WXH4" s="230"/>
      <c r="WXI4" s="230"/>
      <c r="WXJ4" s="230"/>
      <c r="WXK4" s="230"/>
      <c r="WXL4" s="230"/>
      <c r="WXM4" s="230"/>
      <c r="WXN4" s="230"/>
      <c r="WXO4" s="230"/>
      <c r="WXP4" s="230"/>
      <c r="WXQ4" s="230"/>
      <c r="WXR4" s="230"/>
      <c r="WXS4" s="230"/>
      <c r="WXT4" s="230"/>
      <c r="WXU4" s="230"/>
      <c r="WXV4" s="230"/>
      <c r="WXW4" s="230"/>
      <c r="WXX4" s="230"/>
      <c r="WXY4" s="230"/>
      <c r="WXZ4" s="230"/>
      <c r="WYA4" s="230"/>
      <c r="WYB4" s="230"/>
      <c r="WYC4" s="230"/>
      <c r="WYD4" s="230"/>
      <c r="WYE4" s="230"/>
      <c r="WYF4" s="230"/>
      <c r="WYG4" s="230"/>
      <c r="WYH4" s="230"/>
      <c r="WYI4" s="230"/>
      <c r="WYJ4" s="230"/>
      <c r="WYK4" s="230"/>
      <c r="WYL4" s="230"/>
      <c r="WYM4" s="230"/>
      <c r="WYN4" s="230"/>
      <c r="WYO4" s="230"/>
      <c r="WYP4" s="230"/>
      <c r="WYQ4" s="230"/>
      <c r="WYR4" s="230"/>
      <c r="WYS4" s="230"/>
      <c r="WYT4" s="230"/>
      <c r="WYU4" s="230"/>
      <c r="WYV4" s="230"/>
      <c r="WYW4" s="230"/>
      <c r="WYX4" s="230"/>
      <c r="WYY4" s="230"/>
      <c r="WYZ4" s="230"/>
      <c r="WZA4" s="230"/>
      <c r="WZB4" s="230"/>
      <c r="WZC4" s="230"/>
      <c r="WZD4" s="230"/>
      <c r="WZE4" s="230"/>
      <c r="WZF4" s="230"/>
      <c r="WZG4" s="230"/>
      <c r="WZH4" s="230"/>
      <c r="WZI4" s="230"/>
      <c r="WZJ4" s="230"/>
      <c r="WZK4" s="230"/>
      <c r="WZL4" s="230"/>
      <c r="WZM4" s="230"/>
      <c r="WZN4" s="230"/>
      <c r="WZO4" s="230"/>
      <c r="WZP4" s="230"/>
      <c r="WZQ4" s="230"/>
      <c r="WZR4" s="230"/>
      <c r="WZS4" s="230"/>
      <c r="WZT4" s="230"/>
      <c r="WZU4" s="230"/>
      <c r="WZV4" s="230"/>
      <c r="WZW4" s="230"/>
      <c r="WZX4" s="230"/>
      <c r="WZY4" s="230"/>
      <c r="WZZ4" s="230"/>
      <c r="XAA4" s="230"/>
      <c r="XAB4" s="230"/>
      <c r="XAC4" s="230"/>
      <c r="XAD4" s="230"/>
      <c r="XAE4" s="230"/>
      <c r="XAF4" s="230"/>
      <c r="XAG4" s="230"/>
      <c r="XAH4" s="230"/>
      <c r="XAI4" s="230"/>
      <c r="XAJ4" s="230"/>
      <c r="XAK4" s="230"/>
      <c r="XAL4" s="230"/>
      <c r="XAM4" s="230"/>
      <c r="XAN4" s="230"/>
      <c r="XAO4" s="230"/>
      <c r="XAP4" s="230"/>
      <c r="XAQ4" s="230"/>
      <c r="XAR4" s="230"/>
      <c r="XAS4" s="230"/>
      <c r="XAT4" s="230"/>
      <c r="XAU4" s="230"/>
      <c r="XAV4" s="230"/>
      <c r="XAW4" s="230"/>
      <c r="XAX4" s="230"/>
      <c r="XAY4" s="230"/>
      <c r="XAZ4" s="230"/>
      <c r="XBA4" s="230"/>
      <c r="XBB4" s="230"/>
      <c r="XBC4" s="230"/>
      <c r="XBD4" s="230"/>
      <c r="XBE4" s="230"/>
      <c r="XBF4" s="230"/>
      <c r="XBG4" s="230"/>
      <c r="XBH4" s="230"/>
      <c r="XBI4" s="230"/>
      <c r="XBJ4" s="230"/>
      <c r="XBK4" s="230"/>
      <c r="XBL4" s="230"/>
      <c r="XBM4" s="230"/>
      <c r="XBN4" s="230"/>
      <c r="XBO4" s="230"/>
      <c r="XBP4" s="230"/>
      <c r="XBQ4" s="230"/>
      <c r="XBR4" s="230"/>
      <c r="XBS4" s="230"/>
      <c r="XBT4" s="230"/>
      <c r="XBU4" s="230"/>
      <c r="XBV4" s="230"/>
      <c r="XBW4" s="230"/>
      <c r="XBX4" s="230"/>
      <c r="XBY4" s="230"/>
      <c r="XBZ4" s="230"/>
      <c r="XCA4" s="230"/>
      <c r="XCB4" s="230"/>
      <c r="XCC4" s="230"/>
      <c r="XCD4" s="230"/>
      <c r="XCE4" s="230"/>
      <c r="XCF4" s="230"/>
      <c r="XCG4" s="230"/>
      <c r="XCH4" s="230"/>
      <c r="XCI4" s="230"/>
      <c r="XCJ4" s="230"/>
      <c r="XCK4" s="230"/>
      <c r="XCL4" s="230"/>
      <c r="XCM4" s="230"/>
      <c r="XCN4" s="230"/>
      <c r="XCO4" s="230"/>
      <c r="XCP4" s="230"/>
      <c r="XCQ4" s="230"/>
      <c r="XCR4" s="230"/>
      <c r="XCS4" s="230"/>
      <c r="XCT4" s="230"/>
      <c r="XCU4" s="230"/>
      <c r="XCV4" s="230"/>
      <c r="XCW4" s="230"/>
      <c r="XCX4" s="230"/>
      <c r="XCY4" s="230"/>
      <c r="XCZ4" s="230"/>
      <c r="XDA4" s="230"/>
      <c r="XDB4" s="230"/>
      <c r="XDC4" s="230"/>
      <c r="XDD4" s="230"/>
      <c r="XDE4" s="230"/>
      <c r="XDF4" s="230"/>
      <c r="XDG4" s="230"/>
      <c r="XDH4" s="230"/>
      <c r="XDI4" s="230"/>
      <c r="XDJ4" s="230"/>
      <c r="XDK4" s="230"/>
      <c r="XDL4" s="230"/>
      <c r="XDM4" s="230"/>
      <c r="XDN4" s="230"/>
      <c r="XDO4" s="230"/>
      <c r="XDP4" s="230"/>
      <c r="XDQ4" s="230"/>
      <c r="XDR4" s="230"/>
      <c r="XDS4" s="230"/>
      <c r="XDT4" s="230"/>
      <c r="XDU4" s="230"/>
      <c r="XDV4" s="230"/>
      <c r="XDW4" s="230"/>
      <c r="XDX4" s="230"/>
      <c r="XDY4" s="230"/>
      <c r="XDZ4" s="230"/>
      <c r="XEA4" s="230"/>
      <c r="XEB4" s="230"/>
      <c r="XEC4" s="230"/>
      <c r="XED4" s="230"/>
      <c r="XEE4" s="230"/>
      <c r="XEF4" s="230"/>
      <c r="XEG4" s="230"/>
      <c r="XEH4" s="230"/>
      <c r="XEI4" s="230"/>
      <c r="XEJ4" s="230"/>
      <c r="XEK4" s="230"/>
      <c r="XEL4" s="230"/>
      <c r="XEM4" s="230"/>
      <c r="XEN4" s="230"/>
      <c r="XEO4" s="230"/>
      <c r="XEP4" s="230"/>
      <c r="XEQ4" s="230"/>
      <c r="XER4" s="230"/>
      <c r="XES4" s="230"/>
      <c r="XET4" s="230"/>
      <c r="XEU4" s="230"/>
      <c r="XEV4" s="230"/>
      <c r="XEW4" s="230"/>
      <c r="XEX4" s="230"/>
      <c r="XEY4" s="230"/>
      <c r="XEZ4" s="230"/>
      <c r="XFA4" s="230"/>
      <c r="XFB4" s="230"/>
      <c r="XFC4" s="230"/>
    </row>
    <row r="5" spans="1:16383" ht="63.75">
      <c r="A5" s="314" t="s">
        <v>166</v>
      </c>
      <c r="B5" s="314" t="s">
        <v>167</v>
      </c>
      <c r="C5" s="314" t="s">
        <v>168</v>
      </c>
      <c r="D5" s="314" t="s">
        <v>169</v>
      </c>
      <c r="E5" s="314" t="s">
        <v>170</v>
      </c>
      <c r="F5" s="314" t="s">
        <v>171</v>
      </c>
      <c r="G5" s="324">
        <v>934400481</v>
      </c>
      <c r="H5" s="314" t="s">
        <v>197</v>
      </c>
      <c r="I5" s="314" t="s">
        <v>198</v>
      </c>
      <c r="J5" s="314" t="s">
        <v>199</v>
      </c>
      <c r="K5" s="315" t="s">
        <v>5</v>
      </c>
      <c r="L5" s="315" t="s">
        <v>176</v>
      </c>
      <c r="M5" s="316" t="s">
        <v>183</v>
      </c>
      <c r="N5" s="316" t="s">
        <v>177</v>
      </c>
      <c r="O5" s="314" t="s">
        <v>178</v>
      </c>
      <c r="P5" s="314" t="s">
        <v>179</v>
      </c>
      <c r="Q5" s="314" t="s">
        <v>180</v>
      </c>
      <c r="R5" s="314" t="s">
        <v>181</v>
      </c>
      <c r="S5" s="314" t="s">
        <v>182</v>
      </c>
      <c r="T5" s="314" t="s">
        <v>183</v>
      </c>
      <c r="U5" s="314" t="s">
        <v>167</v>
      </c>
      <c r="V5" s="314" t="s">
        <v>183</v>
      </c>
      <c r="W5" s="314" t="s">
        <v>184</v>
      </c>
      <c r="X5" s="314"/>
      <c r="Y5" s="314"/>
      <c r="Z5" s="314"/>
      <c r="AA5" s="314"/>
      <c r="AB5" s="314"/>
      <c r="AC5" s="324" t="s">
        <v>185</v>
      </c>
      <c r="AD5" s="317">
        <v>44404.7844982639</v>
      </c>
      <c r="AE5" s="325">
        <v>44464</v>
      </c>
      <c r="AF5" s="325">
        <v>44468</v>
      </c>
      <c r="AG5" s="315">
        <v>60</v>
      </c>
      <c r="AH5" s="314" t="s">
        <v>186</v>
      </c>
      <c r="AI5" s="315">
        <v>0</v>
      </c>
      <c r="AJ5" s="315">
        <v>4</v>
      </c>
      <c r="AK5" s="314" t="s">
        <v>187</v>
      </c>
      <c r="AL5" s="314" t="s">
        <v>200</v>
      </c>
      <c r="AM5" s="314" t="s">
        <v>189</v>
      </c>
      <c r="AN5" s="318">
        <v>0</v>
      </c>
      <c r="AO5" s="318">
        <v>0</v>
      </c>
      <c r="AP5" s="319" t="b">
        <v>0</v>
      </c>
      <c r="AQ5" s="318">
        <v>85</v>
      </c>
      <c r="AR5" s="318">
        <v>292.5</v>
      </c>
      <c r="AS5" s="318">
        <v>292.5</v>
      </c>
      <c r="AT5" s="318">
        <v>0</v>
      </c>
      <c r="AU5" s="314" t="s">
        <v>190</v>
      </c>
      <c r="AV5" s="326">
        <v>1170</v>
      </c>
      <c r="AW5" s="318">
        <v>292.5</v>
      </c>
      <c r="AX5" s="318">
        <v>830</v>
      </c>
      <c r="AY5" s="314" t="s">
        <v>167</v>
      </c>
      <c r="AZ5" s="314" t="s">
        <v>191</v>
      </c>
      <c r="BA5" s="314" t="s">
        <v>192</v>
      </c>
      <c r="BB5" s="314" t="s">
        <v>193</v>
      </c>
      <c r="BC5" s="318">
        <v>55.6</v>
      </c>
      <c r="BD5" s="320">
        <v>1</v>
      </c>
      <c r="BE5" s="320">
        <v>1</v>
      </c>
      <c r="BF5" s="321">
        <v>0</v>
      </c>
      <c r="BG5" s="321">
        <v>0</v>
      </c>
      <c r="BH5" s="320">
        <v>0</v>
      </c>
      <c r="BI5" s="320">
        <v>1</v>
      </c>
      <c r="BJ5" s="321">
        <v>1</v>
      </c>
      <c r="BK5" s="322">
        <v>2</v>
      </c>
      <c r="BL5" s="318">
        <v>585</v>
      </c>
      <c r="BM5" s="314" t="s">
        <v>183</v>
      </c>
      <c r="BN5" s="314" t="s">
        <v>183</v>
      </c>
      <c r="BO5" s="314" t="s">
        <v>183</v>
      </c>
      <c r="BP5" s="314" t="s">
        <v>183</v>
      </c>
      <c r="BQ5" s="314" t="s">
        <v>183</v>
      </c>
      <c r="BR5" s="314" t="s">
        <v>183</v>
      </c>
      <c r="BS5" s="314" t="s">
        <v>183</v>
      </c>
      <c r="BT5" s="314"/>
      <c r="BU5" s="314"/>
      <c r="BV5" s="314"/>
      <c r="BW5" s="314" t="s">
        <v>201</v>
      </c>
      <c r="BX5" s="323">
        <v>0</v>
      </c>
      <c r="BY5" s="314"/>
      <c r="BZ5" s="314" t="s">
        <v>202</v>
      </c>
      <c r="CA5" s="230"/>
      <c r="CB5" s="230"/>
      <c r="CC5" s="230"/>
      <c r="CD5" s="230"/>
      <c r="CE5" s="230"/>
      <c r="CF5" s="230"/>
      <c r="CG5" s="230"/>
      <c r="CH5" s="230"/>
      <c r="CI5" s="230"/>
      <c r="CJ5" s="230"/>
      <c r="CK5" s="230"/>
      <c r="CL5" s="230"/>
      <c r="CM5" s="230"/>
      <c r="CN5" s="230"/>
      <c r="CO5" s="230"/>
      <c r="CP5" s="230"/>
      <c r="CQ5" s="230"/>
      <c r="CR5" s="230"/>
      <c r="CS5" s="230"/>
      <c r="CT5" s="230"/>
      <c r="CU5" s="230"/>
      <c r="CV5" s="230"/>
      <c r="CW5" s="230"/>
      <c r="CX5" s="230"/>
      <c r="CY5" s="230"/>
      <c r="CZ5" s="230"/>
      <c r="DA5" s="230"/>
      <c r="DB5" s="230"/>
      <c r="DC5" s="230"/>
      <c r="DD5" s="230"/>
      <c r="DE5" s="230"/>
      <c r="DF5" s="230"/>
      <c r="DG5" s="230"/>
      <c r="DH5" s="230"/>
      <c r="DI5" s="230"/>
      <c r="DJ5" s="230"/>
      <c r="DK5" s="230"/>
      <c r="DL5" s="230"/>
      <c r="DM5" s="230"/>
      <c r="DN5" s="230"/>
      <c r="DO5" s="230"/>
      <c r="DP5" s="230"/>
      <c r="DQ5" s="230"/>
      <c r="DR5" s="230"/>
      <c r="DS5" s="230"/>
      <c r="DT5" s="230"/>
      <c r="DU5" s="230"/>
      <c r="DV5" s="230"/>
      <c r="DW5" s="230"/>
      <c r="DX5" s="230"/>
      <c r="DY5" s="230"/>
      <c r="DZ5" s="230"/>
      <c r="EA5" s="230"/>
      <c r="EB5" s="230"/>
      <c r="EC5" s="230"/>
      <c r="ED5" s="230"/>
      <c r="EE5" s="230"/>
      <c r="EF5" s="230"/>
      <c r="EG5" s="230"/>
      <c r="EH5" s="230"/>
      <c r="EI5" s="230"/>
      <c r="EJ5" s="230"/>
      <c r="EK5" s="230"/>
      <c r="EL5" s="230"/>
      <c r="EM5" s="230"/>
      <c r="EN5" s="230"/>
      <c r="EO5" s="230"/>
      <c r="EP5" s="230"/>
      <c r="EQ5" s="230"/>
      <c r="ER5" s="230"/>
      <c r="ES5" s="230"/>
      <c r="ET5" s="230"/>
      <c r="EU5" s="230"/>
      <c r="EV5" s="230"/>
      <c r="EW5" s="230"/>
      <c r="EX5" s="230"/>
      <c r="EY5" s="230"/>
      <c r="EZ5" s="230"/>
      <c r="FA5" s="230"/>
      <c r="FB5" s="230"/>
      <c r="FC5" s="230"/>
      <c r="FD5" s="230"/>
      <c r="FE5" s="230"/>
      <c r="FF5" s="230"/>
      <c r="FG5" s="230"/>
      <c r="FH5" s="230"/>
      <c r="FI5" s="230"/>
      <c r="FJ5" s="230"/>
      <c r="FK5" s="230"/>
      <c r="FL5" s="230"/>
      <c r="FM5" s="230"/>
      <c r="FN5" s="230"/>
      <c r="FO5" s="230"/>
      <c r="FP5" s="230"/>
      <c r="FQ5" s="230"/>
      <c r="FR5" s="230"/>
      <c r="FS5" s="230"/>
      <c r="FT5" s="230"/>
      <c r="FU5" s="230"/>
      <c r="FV5" s="230"/>
      <c r="FW5" s="230"/>
      <c r="FX5" s="230"/>
      <c r="FY5" s="230"/>
      <c r="FZ5" s="230"/>
      <c r="GA5" s="230"/>
      <c r="GB5" s="230"/>
      <c r="GC5" s="230"/>
      <c r="GD5" s="230"/>
      <c r="GE5" s="230"/>
      <c r="GF5" s="230"/>
      <c r="GG5" s="230"/>
      <c r="GH5" s="230"/>
      <c r="GI5" s="230"/>
      <c r="GJ5" s="230"/>
      <c r="GK5" s="230"/>
      <c r="GL5" s="230"/>
      <c r="GM5" s="230"/>
      <c r="GN5" s="230"/>
      <c r="GO5" s="230"/>
      <c r="GP5" s="230"/>
      <c r="GQ5" s="230"/>
      <c r="GR5" s="230"/>
      <c r="GS5" s="230"/>
      <c r="GT5" s="230"/>
      <c r="GU5" s="230"/>
      <c r="GV5" s="230"/>
      <c r="GW5" s="230"/>
      <c r="GX5" s="230"/>
      <c r="GY5" s="230"/>
      <c r="GZ5" s="230"/>
      <c r="HA5" s="230"/>
      <c r="HB5" s="230"/>
      <c r="HC5" s="230"/>
      <c r="HD5" s="230"/>
      <c r="HE5" s="230"/>
      <c r="HF5" s="230"/>
      <c r="HG5" s="230"/>
      <c r="HH5" s="230"/>
      <c r="HI5" s="230"/>
      <c r="HJ5" s="230"/>
      <c r="HK5" s="230"/>
      <c r="HL5" s="230"/>
      <c r="HM5" s="230"/>
      <c r="HN5" s="230"/>
      <c r="HO5" s="230"/>
      <c r="HP5" s="230"/>
      <c r="HQ5" s="230"/>
      <c r="HR5" s="230"/>
      <c r="HS5" s="230"/>
      <c r="HT5" s="230"/>
      <c r="HU5" s="230"/>
      <c r="HV5" s="230"/>
      <c r="HW5" s="230"/>
      <c r="HX5" s="230"/>
      <c r="HY5" s="230"/>
      <c r="HZ5" s="230"/>
      <c r="IA5" s="230"/>
      <c r="IB5" s="230"/>
      <c r="IC5" s="230"/>
      <c r="ID5" s="230"/>
      <c r="IE5" s="230"/>
      <c r="IF5" s="230"/>
      <c r="IG5" s="230"/>
      <c r="IH5" s="230"/>
      <c r="II5" s="230"/>
      <c r="IJ5" s="230"/>
      <c r="IK5" s="230"/>
      <c r="IL5" s="230"/>
      <c r="IM5" s="230"/>
      <c r="IN5" s="230"/>
      <c r="IO5" s="230"/>
      <c r="IP5" s="230"/>
      <c r="IQ5" s="230"/>
      <c r="IR5" s="230"/>
      <c r="IS5" s="230"/>
      <c r="IT5" s="230"/>
      <c r="IU5" s="230"/>
      <c r="IV5" s="230"/>
      <c r="IW5" s="230"/>
      <c r="IX5" s="230"/>
      <c r="IY5" s="230"/>
      <c r="IZ5" s="230"/>
      <c r="JA5" s="230"/>
      <c r="JB5" s="230"/>
      <c r="JC5" s="230"/>
      <c r="JD5" s="230"/>
      <c r="JE5" s="230"/>
      <c r="JF5" s="230"/>
      <c r="JG5" s="230"/>
      <c r="JH5" s="230"/>
      <c r="JI5" s="230"/>
      <c r="JJ5" s="230"/>
      <c r="JK5" s="230"/>
      <c r="JL5" s="230"/>
      <c r="JM5" s="230"/>
      <c r="JN5" s="230"/>
      <c r="JO5" s="230"/>
      <c r="JP5" s="230"/>
      <c r="JQ5" s="230"/>
      <c r="JR5" s="230"/>
      <c r="JS5" s="230"/>
      <c r="JT5" s="230"/>
      <c r="JU5" s="230"/>
      <c r="JV5" s="230"/>
      <c r="JW5" s="230"/>
      <c r="JX5" s="230"/>
      <c r="JY5" s="230"/>
      <c r="JZ5" s="230"/>
      <c r="KA5" s="230"/>
      <c r="KB5" s="230"/>
      <c r="KC5" s="230"/>
      <c r="KD5" s="230"/>
      <c r="KE5" s="230"/>
      <c r="KF5" s="230"/>
      <c r="KG5" s="230"/>
      <c r="KH5" s="230"/>
      <c r="KI5" s="230"/>
      <c r="KJ5" s="230"/>
      <c r="KK5" s="230"/>
      <c r="KL5" s="230"/>
      <c r="KM5" s="230"/>
      <c r="KN5" s="230"/>
      <c r="KO5" s="230"/>
      <c r="KP5" s="230"/>
      <c r="KQ5" s="230"/>
      <c r="KR5" s="230"/>
      <c r="KS5" s="230"/>
      <c r="KT5" s="230"/>
      <c r="KU5" s="230"/>
      <c r="KV5" s="230"/>
      <c r="KW5" s="230"/>
      <c r="KX5" s="230"/>
      <c r="KY5" s="230"/>
      <c r="KZ5" s="230"/>
      <c r="LA5" s="230"/>
      <c r="LB5" s="230"/>
      <c r="LC5" s="230"/>
      <c r="LD5" s="230"/>
      <c r="LE5" s="230"/>
      <c r="LF5" s="230"/>
      <c r="LG5" s="230"/>
      <c r="LH5" s="230"/>
      <c r="LI5" s="230"/>
      <c r="LJ5" s="230"/>
      <c r="LK5" s="230"/>
      <c r="LL5" s="230"/>
      <c r="LM5" s="230"/>
      <c r="LN5" s="230"/>
      <c r="LO5" s="230"/>
      <c r="LP5" s="230"/>
      <c r="LQ5" s="230"/>
      <c r="LR5" s="230"/>
      <c r="LS5" s="230"/>
      <c r="LT5" s="230"/>
      <c r="LU5" s="230"/>
      <c r="LV5" s="230"/>
      <c r="LW5" s="230"/>
      <c r="LX5" s="230"/>
      <c r="LY5" s="230"/>
      <c r="LZ5" s="230"/>
      <c r="MA5" s="230"/>
      <c r="MB5" s="230"/>
      <c r="MC5" s="230"/>
      <c r="MD5" s="230"/>
      <c r="ME5" s="230"/>
      <c r="MF5" s="230"/>
      <c r="MG5" s="230"/>
      <c r="MH5" s="230"/>
      <c r="MI5" s="230"/>
      <c r="MJ5" s="230"/>
      <c r="MK5" s="230"/>
      <c r="ML5" s="230"/>
      <c r="MM5" s="230"/>
      <c r="MN5" s="230"/>
      <c r="MO5" s="230"/>
      <c r="MP5" s="230"/>
      <c r="MQ5" s="230"/>
      <c r="MR5" s="230"/>
      <c r="MS5" s="230"/>
      <c r="MT5" s="230"/>
      <c r="MU5" s="230"/>
      <c r="MV5" s="230"/>
      <c r="MW5" s="230"/>
      <c r="MX5" s="230"/>
      <c r="MY5" s="230"/>
      <c r="MZ5" s="230"/>
      <c r="NA5" s="230"/>
      <c r="NB5" s="230"/>
      <c r="NC5" s="230"/>
      <c r="ND5" s="230"/>
      <c r="NE5" s="230"/>
      <c r="NF5" s="230"/>
      <c r="NG5" s="230"/>
      <c r="NH5" s="230"/>
      <c r="NI5" s="230"/>
      <c r="NJ5" s="230"/>
      <c r="NK5" s="230"/>
      <c r="NL5" s="230"/>
      <c r="NM5" s="230"/>
      <c r="NN5" s="230"/>
      <c r="NO5" s="230"/>
      <c r="NP5" s="230"/>
      <c r="NQ5" s="230"/>
      <c r="NR5" s="230"/>
      <c r="NS5" s="230"/>
      <c r="NT5" s="230"/>
      <c r="NU5" s="230"/>
      <c r="NV5" s="230"/>
      <c r="NW5" s="230"/>
      <c r="NX5" s="230"/>
      <c r="NY5" s="230"/>
      <c r="NZ5" s="230"/>
      <c r="OA5" s="230"/>
      <c r="OB5" s="230"/>
      <c r="OC5" s="230"/>
      <c r="OD5" s="230"/>
      <c r="OE5" s="230"/>
      <c r="OF5" s="230"/>
      <c r="OG5" s="230"/>
      <c r="OH5" s="230"/>
      <c r="OI5" s="230"/>
      <c r="OJ5" s="230"/>
      <c r="OK5" s="230"/>
      <c r="OL5" s="230"/>
      <c r="OM5" s="230"/>
      <c r="ON5" s="230"/>
      <c r="OO5" s="230"/>
      <c r="OP5" s="230"/>
      <c r="OQ5" s="230"/>
      <c r="OR5" s="230"/>
      <c r="OS5" s="230"/>
      <c r="OT5" s="230"/>
      <c r="OU5" s="230"/>
      <c r="OV5" s="230"/>
      <c r="OW5" s="230"/>
      <c r="OX5" s="230"/>
      <c r="OY5" s="230"/>
      <c r="OZ5" s="230"/>
      <c r="PA5" s="230"/>
      <c r="PB5" s="230"/>
      <c r="PC5" s="230"/>
      <c r="PD5" s="230"/>
      <c r="PE5" s="230"/>
      <c r="PF5" s="230"/>
      <c r="PG5" s="230"/>
      <c r="PH5" s="230"/>
      <c r="PI5" s="230"/>
      <c r="PJ5" s="230"/>
      <c r="PK5" s="230"/>
      <c r="PL5" s="230"/>
      <c r="PM5" s="230"/>
      <c r="PN5" s="230"/>
      <c r="PO5" s="230"/>
      <c r="PP5" s="230"/>
      <c r="PQ5" s="230"/>
      <c r="PR5" s="230"/>
      <c r="PS5" s="230"/>
      <c r="PT5" s="230"/>
      <c r="PU5" s="230"/>
      <c r="PV5" s="230"/>
      <c r="PW5" s="230"/>
      <c r="PX5" s="230"/>
      <c r="PY5" s="230"/>
      <c r="PZ5" s="230"/>
      <c r="QA5" s="230"/>
      <c r="QB5" s="230"/>
      <c r="QC5" s="230"/>
      <c r="QD5" s="230"/>
      <c r="QE5" s="230"/>
      <c r="QF5" s="230"/>
      <c r="QG5" s="230"/>
      <c r="QH5" s="230"/>
      <c r="QI5" s="230"/>
      <c r="QJ5" s="230"/>
      <c r="QK5" s="230"/>
      <c r="QL5" s="230"/>
      <c r="QM5" s="230"/>
      <c r="QN5" s="230"/>
      <c r="QO5" s="230"/>
      <c r="QP5" s="230"/>
      <c r="QQ5" s="230"/>
      <c r="QR5" s="230"/>
      <c r="QS5" s="230"/>
      <c r="QT5" s="230"/>
      <c r="QU5" s="230"/>
      <c r="QV5" s="230"/>
      <c r="QW5" s="230"/>
      <c r="QX5" s="230"/>
      <c r="QY5" s="230"/>
      <c r="QZ5" s="230"/>
      <c r="RA5" s="230"/>
      <c r="RB5" s="230"/>
      <c r="RC5" s="230"/>
      <c r="RD5" s="230"/>
      <c r="RE5" s="230"/>
      <c r="RF5" s="230"/>
      <c r="RG5" s="230"/>
      <c r="RH5" s="230"/>
      <c r="RI5" s="230"/>
      <c r="RJ5" s="230"/>
      <c r="RK5" s="230"/>
      <c r="RL5" s="230"/>
      <c r="RM5" s="230"/>
      <c r="RN5" s="230"/>
      <c r="RO5" s="230"/>
      <c r="RP5" s="230"/>
      <c r="RQ5" s="230"/>
      <c r="RR5" s="230"/>
      <c r="RS5" s="230"/>
      <c r="RT5" s="230"/>
      <c r="RU5" s="230"/>
      <c r="RV5" s="230"/>
      <c r="RW5" s="230"/>
      <c r="RX5" s="230"/>
      <c r="RY5" s="230"/>
      <c r="RZ5" s="230"/>
      <c r="SA5" s="230"/>
      <c r="SB5" s="230"/>
      <c r="SC5" s="230"/>
      <c r="SD5" s="230"/>
      <c r="SE5" s="230"/>
      <c r="SF5" s="230"/>
      <c r="SG5" s="230"/>
      <c r="SH5" s="230"/>
      <c r="SI5" s="230"/>
      <c r="SJ5" s="230"/>
      <c r="SK5" s="230"/>
      <c r="SL5" s="230"/>
      <c r="SM5" s="230"/>
      <c r="SN5" s="230"/>
      <c r="SO5" s="230"/>
      <c r="SP5" s="230"/>
      <c r="SQ5" s="230"/>
      <c r="SR5" s="230"/>
      <c r="SS5" s="230"/>
      <c r="ST5" s="230"/>
      <c r="SU5" s="230"/>
      <c r="SV5" s="230"/>
      <c r="SW5" s="230"/>
      <c r="SX5" s="230"/>
      <c r="SY5" s="230"/>
      <c r="SZ5" s="230"/>
      <c r="TA5" s="230"/>
      <c r="TB5" s="230"/>
      <c r="TC5" s="230"/>
      <c r="TD5" s="230"/>
      <c r="TE5" s="230"/>
      <c r="TF5" s="230"/>
      <c r="TG5" s="230"/>
      <c r="TH5" s="230"/>
      <c r="TI5" s="230"/>
      <c r="TJ5" s="230"/>
      <c r="TK5" s="230"/>
      <c r="TL5" s="230"/>
      <c r="TM5" s="230"/>
      <c r="TN5" s="230"/>
      <c r="TO5" s="230"/>
      <c r="TP5" s="230"/>
      <c r="TQ5" s="230"/>
      <c r="TR5" s="230"/>
      <c r="TS5" s="230"/>
      <c r="TT5" s="230"/>
      <c r="TU5" s="230"/>
      <c r="TV5" s="230"/>
      <c r="TW5" s="230"/>
      <c r="TX5" s="230"/>
      <c r="TY5" s="230"/>
      <c r="TZ5" s="230"/>
      <c r="UA5" s="230"/>
      <c r="UB5" s="230"/>
      <c r="UC5" s="230"/>
      <c r="UD5" s="230"/>
      <c r="UE5" s="230"/>
      <c r="UF5" s="230"/>
      <c r="UG5" s="230"/>
      <c r="UH5" s="230"/>
      <c r="UI5" s="230"/>
      <c r="UJ5" s="230"/>
      <c r="UK5" s="230"/>
      <c r="UL5" s="230"/>
      <c r="UM5" s="230"/>
      <c r="UN5" s="230"/>
      <c r="UO5" s="230"/>
      <c r="UP5" s="230"/>
      <c r="UQ5" s="230"/>
      <c r="UR5" s="230"/>
      <c r="US5" s="230"/>
      <c r="UT5" s="230"/>
      <c r="UU5" s="230"/>
      <c r="UV5" s="230"/>
      <c r="UW5" s="230"/>
      <c r="UX5" s="230"/>
      <c r="UY5" s="230"/>
      <c r="UZ5" s="230"/>
      <c r="VA5" s="230"/>
      <c r="VB5" s="230"/>
      <c r="VC5" s="230"/>
      <c r="VD5" s="230"/>
      <c r="VE5" s="230"/>
      <c r="VF5" s="230"/>
      <c r="VG5" s="230"/>
      <c r="VH5" s="230"/>
      <c r="VI5" s="230"/>
      <c r="VJ5" s="230"/>
      <c r="VK5" s="230"/>
      <c r="VL5" s="230"/>
      <c r="VM5" s="230"/>
      <c r="VN5" s="230"/>
      <c r="VO5" s="230"/>
      <c r="VP5" s="230"/>
      <c r="VQ5" s="230"/>
      <c r="VR5" s="230"/>
      <c r="VS5" s="230"/>
      <c r="VT5" s="230"/>
      <c r="VU5" s="230"/>
      <c r="VV5" s="230"/>
      <c r="VW5" s="230"/>
      <c r="VX5" s="230"/>
      <c r="VY5" s="230"/>
      <c r="VZ5" s="230"/>
      <c r="WA5" s="230"/>
      <c r="WB5" s="230"/>
      <c r="WC5" s="230"/>
      <c r="WD5" s="230"/>
      <c r="WE5" s="230"/>
      <c r="WF5" s="230"/>
      <c r="WG5" s="230"/>
      <c r="WH5" s="230"/>
      <c r="WI5" s="230"/>
      <c r="WJ5" s="230"/>
      <c r="WK5" s="230"/>
      <c r="WL5" s="230"/>
      <c r="WM5" s="230"/>
      <c r="WN5" s="230"/>
      <c r="WO5" s="230"/>
      <c r="WP5" s="230"/>
      <c r="WQ5" s="230"/>
      <c r="WR5" s="230"/>
      <c r="WS5" s="230"/>
      <c r="WT5" s="230"/>
      <c r="WU5" s="230"/>
      <c r="WV5" s="230"/>
      <c r="WW5" s="230"/>
      <c r="WX5" s="230"/>
      <c r="WY5" s="230"/>
      <c r="WZ5" s="230"/>
      <c r="XA5" s="230"/>
      <c r="XB5" s="230"/>
      <c r="XC5" s="230"/>
      <c r="XD5" s="230"/>
      <c r="XE5" s="230"/>
      <c r="XF5" s="230"/>
      <c r="XG5" s="230"/>
      <c r="XH5" s="230"/>
      <c r="XI5" s="230"/>
      <c r="XJ5" s="230"/>
      <c r="XK5" s="230"/>
      <c r="XL5" s="230"/>
      <c r="XM5" s="230"/>
      <c r="XN5" s="230"/>
      <c r="XO5" s="230"/>
      <c r="XP5" s="230"/>
      <c r="XQ5" s="230"/>
      <c r="XR5" s="230"/>
      <c r="XS5" s="230"/>
      <c r="XT5" s="230"/>
      <c r="XU5" s="230"/>
      <c r="XV5" s="230"/>
      <c r="XW5" s="230"/>
      <c r="XX5" s="230"/>
      <c r="XY5" s="230"/>
      <c r="XZ5" s="230"/>
      <c r="YA5" s="230"/>
      <c r="YB5" s="230"/>
      <c r="YC5" s="230"/>
      <c r="YD5" s="230"/>
      <c r="YE5" s="230"/>
      <c r="YF5" s="230"/>
      <c r="YG5" s="230"/>
      <c r="YH5" s="230"/>
      <c r="YI5" s="230"/>
      <c r="YJ5" s="230"/>
      <c r="YK5" s="230"/>
      <c r="YL5" s="230"/>
      <c r="YM5" s="230"/>
      <c r="YN5" s="230"/>
      <c r="YO5" s="230"/>
      <c r="YP5" s="230"/>
      <c r="YQ5" s="230"/>
      <c r="YR5" s="230"/>
      <c r="YS5" s="230"/>
      <c r="YT5" s="230"/>
      <c r="YU5" s="230"/>
      <c r="YV5" s="230"/>
      <c r="YW5" s="230"/>
      <c r="YX5" s="230"/>
      <c r="YY5" s="230"/>
      <c r="YZ5" s="230"/>
      <c r="ZA5" s="230"/>
      <c r="ZB5" s="230"/>
      <c r="ZC5" s="230"/>
      <c r="ZD5" s="230"/>
      <c r="ZE5" s="230"/>
      <c r="ZF5" s="230"/>
      <c r="ZG5" s="230"/>
      <c r="ZH5" s="230"/>
      <c r="ZI5" s="230"/>
      <c r="ZJ5" s="230"/>
      <c r="ZK5" s="230"/>
      <c r="ZL5" s="230"/>
      <c r="ZM5" s="230"/>
      <c r="ZN5" s="230"/>
      <c r="ZO5" s="230"/>
      <c r="ZP5" s="230"/>
      <c r="ZQ5" s="230"/>
      <c r="ZR5" s="230"/>
      <c r="ZS5" s="230"/>
      <c r="ZT5" s="230"/>
      <c r="ZU5" s="230"/>
      <c r="ZV5" s="230"/>
      <c r="ZW5" s="230"/>
      <c r="ZX5" s="230"/>
      <c r="ZY5" s="230"/>
      <c r="ZZ5" s="230"/>
      <c r="AAA5" s="230"/>
      <c r="AAB5" s="230"/>
      <c r="AAC5" s="230"/>
      <c r="AAD5" s="230"/>
      <c r="AAE5" s="230"/>
      <c r="AAF5" s="230"/>
      <c r="AAG5" s="230"/>
      <c r="AAH5" s="230"/>
      <c r="AAI5" s="230"/>
      <c r="AAJ5" s="230"/>
      <c r="AAK5" s="230"/>
      <c r="AAL5" s="230"/>
      <c r="AAM5" s="230"/>
      <c r="AAN5" s="230"/>
      <c r="AAO5" s="230"/>
      <c r="AAP5" s="230"/>
      <c r="AAQ5" s="230"/>
      <c r="AAR5" s="230"/>
      <c r="AAS5" s="230"/>
      <c r="AAT5" s="230"/>
      <c r="AAU5" s="230"/>
      <c r="AAV5" s="230"/>
      <c r="AAW5" s="230"/>
      <c r="AAX5" s="230"/>
      <c r="AAY5" s="230"/>
      <c r="AAZ5" s="230"/>
      <c r="ABA5" s="230"/>
      <c r="ABB5" s="230"/>
      <c r="ABC5" s="230"/>
      <c r="ABD5" s="230"/>
      <c r="ABE5" s="230"/>
      <c r="ABF5" s="230"/>
      <c r="ABG5" s="230"/>
      <c r="ABH5" s="230"/>
      <c r="ABI5" s="230"/>
      <c r="ABJ5" s="230"/>
      <c r="ABK5" s="230"/>
      <c r="ABL5" s="230"/>
      <c r="ABM5" s="230"/>
      <c r="ABN5" s="230"/>
      <c r="ABO5" s="230"/>
      <c r="ABP5" s="230"/>
      <c r="ABQ5" s="230"/>
      <c r="ABR5" s="230"/>
      <c r="ABS5" s="230"/>
      <c r="ABT5" s="230"/>
      <c r="ABU5" s="230"/>
      <c r="ABV5" s="230"/>
      <c r="ABW5" s="230"/>
      <c r="ABX5" s="230"/>
      <c r="ABY5" s="230"/>
      <c r="ABZ5" s="230"/>
      <c r="ACA5" s="230"/>
      <c r="ACB5" s="230"/>
      <c r="ACC5" s="230"/>
      <c r="ACD5" s="230"/>
      <c r="ACE5" s="230"/>
      <c r="ACF5" s="230"/>
      <c r="ACG5" s="230"/>
      <c r="ACH5" s="230"/>
      <c r="ACI5" s="230"/>
      <c r="ACJ5" s="230"/>
      <c r="ACK5" s="230"/>
      <c r="ACL5" s="230"/>
      <c r="ACM5" s="230"/>
      <c r="ACN5" s="230"/>
      <c r="ACO5" s="230"/>
      <c r="ACP5" s="230"/>
      <c r="ACQ5" s="230"/>
      <c r="ACR5" s="230"/>
      <c r="ACS5" s="230"/>
      <c r="ACT5" s="230"/>
      <c r="ACU5" s="230"/>
      <c r="ACV5" s="230"/>
      <c r="ACW5" s="230"/>
      <c r="ACX5" s="230"/>
      <c r="ACY5" s="230"/>
      <c r="ACZ5" s="230"/>
      <c r="ADA5" s="230"/>
      <c r="ADB5" s="230"/>
      <c r="ADC5" s="230"/>
      <c r="ADD5" s="230"/>
      <c r="ADE5" s="230"/>
      <c r="ADF5" s="230"/>
      <c r="ADG5" s="230"/>
      <c r="ADH5" s="230"/>
      <c r="ADI5" s="230"/>
      <c r="ADJ5" s="230"/>
      <c r="ADK5" s="230"/>
      <c r="ADL5" s="230"/>
      <c r="ADM5" s="230"/>
      <c r="ADN5" s="230"/>
      <c r="ADO5" s="230"/>
      <c r="ADP5" s="230"/>
      <c r="ADQ5" s="230"/>
      <c r="ADR5" s="230"/>
      <c r="ADS5" s="230"/>
      <c r="ADT5" s="230"/>
      <c r="ADU5" s="230"/>
      <c r="ADV5" s="230"/>
      <c r="ADW5" s="230"/>
      <c r="ADX5" s="230"/>
      <c r="ADY5" s="230"/>
      <c r="ADZ5" s="230"/>
      <c r="AEA5" s="230"/>
      <c r="AEB5" s="230"/>
      <c r="AEC5" s="230"/>
      <c r="AED5" s="230"/>
      <c r="AEE5" s="230"/>
      <c r="AEF5" s="230"/>
      <c r="AEG5" s="230"/>
      <c r="AEH5" s="230"/>
      <c r="AEI5" s="230"/>
      <c r="AEJ5" s="230"/>
      <c r="AEK5" s="230"/>
      <c r="AEL5" s="230"/>
      <c r="AEM5" s="230"/>
      <c r="AEN5" s="230"/>
      <c r="AEO5" s="230"/>
      <c r="AEP5" s="230"/>
      <c r="AEQ5" s="230"/>
      <c r="AER5" s="230"/>
      <c r="AES5" s="230"/>
      <c r="AET5" s="230"/>
      <c r="AEU5" s="230"/>
      <c r="AEV5" s="230"/>
      <c r="AEW5" s="230"/>
      <c r="AEX5" s="230"/>
      <c r="AEY5" s="230"/>
      <c r="AEZ5" s="230"/>
      <c r="AFA5" s="230"/>
      <c r="AFB5" s="230"/>
      <c r="AFC5" s="230"/>
      <c r="AFD5" s="230"/>
      <c r="AFE5" s="230"/>
      <c r="AFF5" s="230"/>
      <c r="AFG5" s="230"/>
      <c r="AFH5" s="230"/>
      <c r="AFI5" s="230"/>
      <c r="AFJ5" s="230"/>
      <c r="AFK5" s="230"/>
      <c r="AFL5" s="230"/>
      <c r="AFM5" s="230"/>
      <c r="AFN5" s="230"/>
      <c r="AFO5" s="230"/>
      <c r="AFP5" s="230"/>
      <c r="AFQ5" s="230"/>
      <c r="AFR5" s="230"/>
      <c r="AFS5" s="230"/>
      <c r="AFT5" s="230"/>
      <c r="AFU5" s="230"/>
      <c r="AFV5" s="230"/>
      <c r="AFW5" s="230"/>
      <c r="AFX5" s="230"/>
      <c r="AFY5" s="230"/>
      <c r="AFZ5" s="230"/>
      <c r="AGA5" s="230"/>
      <c r="AGB5" s="230"/>
      <c r="AGC5" s="230"/>
      <c r="AGD5" s="230"/>
      <c r="AGE5" s="230"/>
      <c r="AGF5" s="230"/>
      <c r="AGG5" s="230"/>
      <c r="AGH5" s="230"/>
      <c r="AGI5" s="230"/>
      <c r="AGJ5" s="230"/>
      <c r="AGK5" s="230"/>
      <c r="AGL5" s="230"/>
      <c r="AGM5" s="230"/>
      <c r="AGN5" s="230"/>
      <c r="AGO5" s="230"/>
      <c r="AGP5" s="230"/>
      <c r="AGQ5" s="230"/>
      <c r="AGR5" s="230"/>
      <c r="AGS5" s="230"/>
      <c r="AGT5" s="230"/>
      <c r="AGU5" s="230"/>
      <c r="AGV5" s="230"/>
      <c r="AGW5" s="230"/>
      <c r="AGX5" s="230"/>
      <c r="AGY5" s="230"/>
      <c r="AGZ5" s="230"/>
      <c r="AHA5" s="230"/>
      <c r="AHB5" s="230"/>
      <c r="AHC5" s="230"/>
      <c r="AHD5" s="230"/>
      <c r="AHE5" s="230"/>
      <c r="AHF5" s="230"/>
      <c r="AHG5" s="230"/>
      <c r="AHH5" s="230"/>
      <c r="AHI5" s="230"/>
      <c r="AHJ5" s="230"/>
      <c r="AHK5" s="230"/>
      <c r="AHL5" s="230"/>
      <c r="AHM5" s="230"/>
      <c r="AHN5" s="230"/>
      <c r="AHO5" s="230"/>
      <c r="AHP5" s="230"/>
      <c r="AHQ5" s="230"/>
      <c r="AHR5" s="230"/>
      <c r="AHS5" s="230"/>
      <c r="AHT5" s="230"/>
      <c r="AHU5" s="230"/>
      <c r="AHV5" s="230"/>
      <c r="AHW5" s="230"/>
      <c r="AHX5" s="230"/>
      <c r="AHY5" s="230"/>
      <c r="AHZ5" s="230"/>
      <c r="AIA5" s="230"/>
      <c r="AIB5" s="230"/>
      <c r="AIC5" s="230"/>
      <c r="AID5" s="230"/>
      <c r="AIE5" s="230"/>
      <c r="AIF5" s="230"/>
      <c r="AIG5" s="230"/>
      <c r="AIH5" s="230"/>
      <c r="AII5" s="230"/>
      <c r="AIJ5" s="230"/>
      <c r="AIK5" s="230"/>
      <c r="AIL5" s="230"/>
      <c r="AIM5" s="230"/>
      <c r="AIN5" s="230"/>
      <c r="AIO5" s="230"/>
      <c r="AIP5" s="230"/>
      <c r="AIQ5" s="230"/>
      <c r="AIR5" s="230"/>
      <c r="AIS5" s="230"/>
      <c r="AIT5" s="230"/>
      <c r="AIU5" s="230"/>
      <c r="AIV5" s="230"/>
      <c r="AIW5" s="230"/>
      <c r="AIX5" s="230"/>
      <c r="AIY5" s="230"/>
      <c r="AIZ5" s="230"/>
      <c r="AJA5" s="230"/>
      <c r="AJB5" s="230"/>
      <c r="AJC5" s="230"/>
      <c r="AJD5" s="230"/>
      <c r="AJE5" s="230"/>
      <c r="AJF5" s="230"/>
      <c r="AJG5" s="230"/>
      <c r="AJH5" s="230"/>
      <c r="AJI5" s="230"/>
      <c r="AJJ5" s="230"/>
      <c r="AJK5" s="230"/>
      <c r="AJL5" s="230"/>
      <c r="AJM5" s="230"/>
      <c r="AJN5" s="230"/>
      <c r="AJO5" s="230"/>
      <c r="AJP5" s="230"/>
      <c r="AJQ5" s="230"/>
      <c r="AJR5" s="230"/>
      <c r="AJS5" s="230"/>
      <c r="AJT5" s="230"/>
      <c r="AJU5" s="230"/>
      <c r="AJV5" s="230"/>
      <c r="AJW5" s="230"/>
      <c r="AJX5" s="230"/>
      <c r="AJY5" s="230"/>
      <c r="AJZ5" s="230"/>
      <c r="AKA5" s="230"/>
      <c r="AKB5" s="230"/>
      <c r="AKC5" s="230"/>
      <c r="AKD5" s="230"/>
      <c r="AKE5" s="230"/>
      <c r="AKF5" s="230"/>
      <c r="AKG5" s="230"/>
      <c r="AKH5" s="230"/>
      <c r="AKI5" s="230"/>
      <c r="AKJ5" s="230"/>
      <c r="AKK5" s="230"/>
      <c r="AKL5" s="230"/>
      <c r="AKM5" s="230"/>
      <c r="AKN5" s="230"/>
      <c r="AKO5" s="230"/>
      <c r="AKP5" s="230"/>
      <c r="AKQ5" s="230"/>
      <c r="AKR5" s="230"/>
      <c r="AKS5" s="230"/>
      <c r="AKT5" s="230"/>
      <c r="AKU5" s="230"/>
      <c r="AKV5" s="230"/>
      <c r="AKW5" s="230"/>
      <c r="AKX5" s="230"/>
      <c r="AKY5" s="230"/>
      <c r="AKZ5" s="230"/>
      <c r="ALA5" s="230"/>
      <c r="ALB5" s="230"/>
      <c r="ALC5" s="230"/>
      <c r="ALD5" s="230"/>
      <c r="ALE5" s="230"/>
      <c r="ALF5" s="230"/>
      <c r="ALG5" s="230"/>
      <c r="ALH5" s="230"/>
      <c r="ALI5" s="230"/>
      <c r="ALJ5" s="230"/>
      <c r="ALK5" s="230"/>
      <c r="ALL5" s="230"/>
      <c r="ALM5" s="230"/>
      <c r="ALN5" s="230"/>
      <c r="ALO5" s="230"/>
      <c r="ALP5" s="230"/>
      <c r="ALQ5" s="230"/>
      <c r="ALR5" s="230"/>
      <c r="ALS5" s="230"/>
      <c r="ALT5" s="230"/>
      <c r="ALU5" s="230"/>
      <c r="ALV5" s="230"/>
      <c r="ALW5" s="230"/>
      <c r="ALX5" s="230"/>
      <c r="ALY5" s="230"/>
      <c r="ALZ5" s="230"/>
      <c r="AMA5" s="230"/>
      <c r="AMB5" s="230"/>
      <c r="AMC5" s="230"/>
      <c r="AMD5" s="230"/>
      <c r="AME5" s="230"/>
      <c r="AMF5" s="230"/>
      <c r="AMG5" s="230"/>
      <c r="AMH5" s="230"/>
      <c r="AMI5" s="230"/>
      <c r="AMJ5" s="230"/>
      <c r="AMK5" s="230"/>
      <c r="AML5" s="230"/>
      <c r="AMM5" s="230"/>
      <c r="AMN5" s="230"/>
      <c r="AMO5" s="230"/>
      <c r="AMP5" s="230"/>
      <c r="AMQ5" s="230"/>
      <c r="AMR5" s="230"/>
      <c r="AMS5" s="230"/>
      <c r="AMT5" s="230"/>
      <c r="AMU5" s="230"/>
      <c r="AMV5" s="230"/>
      <c r="AMW5" s="230"/>
      <c r="AMX5" s="230"/>
      <c r="AMY5" s="230"/>
      <c r="AMZ5" s="230"/>
      <c r="ANA5" s="230"/>
      <c r="ANB5" s="230"/>
      <c r="ANC5" s="230"/>
      <c r="AND5" s="230"/>
      <c r="ANE5" s="230"/>
      <c r="ANF5" s="230"/>
      <c r="ANG5" s="230"/>
      <c r="ANH5" s="230"/>
      <c r="ANI5" s="230"/>
      <c r="ANJ5" s="230"/>
      <c r="ANK5" s="230"/>
      <c r="ANL5" s="230"/>
      <c r="ANM5" s="230"/>
      <c r="ANN5" s="230"/>
      <c r="ANO5" s="230"/>
      <c r="ANP5" s="230"/>
      <c r="ANQ5" s="230"/>
      <c r="ANR5" s="230"/>
      <c r="ANS5" s="230"/>
      <c r="ANT5" s="230"/>
      <c r="ANU5" s="230"/>
      <c r="ANV5" s="230"/>
      <c r="ANW5" s="230"/>
      <c r="ANX5" s="230"/>
      <c r="ANY5" s="230"/>
      <c r="ANZ5" s="230"/>
      <c r="AOA5" s="230"/>
      <c r="AOB5" s="230"/>
      <c r="AOC5" s="230"/>
      <c r="AOD5" s="230"/>
      <c r="AOE5" s="230"/>
      <c r="AOF5" s="230"/>
      <c r="AOG5" s="230"/>
      <c r="AOH5" s="230"/>
      <c r="AOI5" s="230"/>
      <c r="AOJ5" s="230"/>
      <c r="AOK5" s="230"/>
      <c r="AOL5" s="230"/>
      <c r="AOM5" s="230"/>
      <c r="AON5" s="230"/>
      <c r="AOO5" s="230"/>
      <c r="AOP5" s="230"/>
      <c r="AOQ5" s="230"/>
      <c r="AOR5" s="230"/>
      <c r="AOS5" s="230"/>
      <c r="AOT5" s="230"/>
      <c r="AOU5" s="230"/>
      <c r="AOV5" s="230"/>
      <c r="AOW5" s="230"/>
      <c r="AOX5" s="230"/>
      <c r="AOY5" s="230"/>
      <c r="AOZ5" s="230"/>
      <c r="APA5" s="230"/>
      <c r="APB5" s="230"/>
      <c r="APC5" s="230"/>
      <c r="APD5" s="230"/>
      <c r="APE5" s="230"/>
      <c r="APF5" s="230"/>
      <c r="APG5" s="230"/>
      <c r="APH5" s="230"/>
      <c r="API5" s="230"/>
      <c r="APJ5" s="230"/>
      <c r="APK5" s="230"/>
      <c r="APL5" s="230"/>
      <c r="APM5" s="230"/>
      <c r="APN5" s="230"/>
      <c r="APO5" s="230"/>
      <c r="APP5" s="230"/>
      <c r="APQ5" s="230"/>
      <c r="APR5" s="230"/>
      <c r="APS5" s="230"/>
      <c r="APT5" s="230"/>
      <c r="APU5" s="230"/>
      <c r="APV5" s="230"/>
      <c r="APW5" s="230"/>
      <c r="APX5" s="230"/>
      <c r="APY5" s="230"/>
      <c r="APZ5" s="230"/>
      <c r="AQA5" s="230"/>
      <c r="AQB5" s="230"/>
      <c r="AQC5" s="230"/>
      <c r="AQD5" s="230"/>
      <c r="AQE5" s="230"/>
      <c r="AQF5" s="230"/>
      <c r="AQG5" s="230"/>
      <c r="AQH5" s="230"/>
      <c r="AQI5" s="230"/>
      <c r="AQJ5" s="230"/>
      <c r="AQK5" s="230"/>
      <c r="AQL5" s="230"/>
      <c r="AQM5" s="230"/>
      <c r="AQN5" s="230"/>
      <c r="AQO5" s="230"/>
      <c r="AQP5" s="230"/>
      <c r="AQQ5" s="230"/>
      <c r="AQR5" s="230"/>
      <c r="AQS5" s="230"/>
      <c r="AQT5" s="230"/>
      <c r="AQU5" s="230"/>
      <c r="AQV5" s="230"/>
      <c r="AQW5" s="230"/>
      <c r="AQX5" s="230"/>
      <c r="AQY5" s="230"/>
      <c r="AQZ5" s="230"/>
      <c r="ARA5" s="230"/>
      <c r="ARB5" s="230"/>
      <c r="ARC5" s="230"/>
      <c r="ARD5" s="230"/>
      <c r="ARE5" s="230"/>
      <c r="ARF5" s="230"/>
      <c r="ARG5" s="230"/>
      <c r="ARH5" s="230"/>
      <c r="ARI5" s="230"/>
      <c r="ARJ5" s="230"/>
      <c r="ARK5" s="230"/>
      <c r="ARL5" s="230"/>
      <c r="ARM5" s="230"/>
      <c r="ARN5" s="230"/>
      <c r="ARO5" s="230"/>
      <c r="ARP5" s="230"/>
      <c r="ARQ5" s="230"/>
      <c r="ARR5" s="230"/>
      <c r="ARS5" s="230"/>
      <c r="ART5" s="230"/>
      <c r="ARU5" s="230"/>
      <c r="ARV5" s="230"/>
      <c r="ARW5" s="230"/>
      <c r="ARX5" s="230"/>
      <c r="ARY5" s="230"/>
      <c r="ARZ5" s="230"/>
      <c r="ASA5" s="230"/>
      <c r="ASB5" s="230"/>
      <c r="ASC5" s="230"/>
      <c r="ASD5" s="230"/>
      <c r="ASE5" s="230"/>
      <c r="ASF5" s="230"/>
      <c r="ASG5" s="230"/>
      <c r="ASH5" s="230"/>
      <c r="ASI5" s="230"/>
      <c r="ASJ5" s="230"/>
      <c r="ASK5" s="230"/>
      <c r="ASL5" s="230"/>
      <c r="ASM5" s="230"/>
      <c r="ASN5" s="230"/>
      <c r="ASO5" s="230"/>
      <c r="ASP5" s="230"/>
      <c r="ASQ5" s="230"/>
      <c r="ASR5" s="230"/>
      <c r="ASS5" s="230"/>
      <c r="AST5" s="230"/>
      <c r="ASU5" s="230"/>
      <c r="ASV5" s="230"/>
      <c r="ASW5" s="230"/>
      <c r="ASX5" s="230"/>
      <c r="ASY5" s="230"/>
      <c r="ASZ5" s="230"/>
      <c r="ATA5" s="230"/>
      <c r="ATB5" s="230"/>
      <c r="ATC5" s="230"/>
      <c r="ATD5" s="230"/>
      <c r="ATE5" s="230"/>
      <c r="ATF5" s="230"/>
      <c r="ATG5" s="230"/>
      <c r="ATH5" s="230"/>
      <c r="ATI5" s="230"/>
      <c r="ATJ5" s="230"/>
      <c r="ATK5" s="230"/>
      <c r="ATL5" s="230"/>
      <c r="ATM5" s="230"/>
      <c r="ATN5" s="230"/>
      <c r="ATO5" s="230"/>
      <c r="ATP5" s="230"/>
      <c r="ATQ5" s="230"/>
      <c r="ATR5" s="230"/>
      <c r="ATS5" s="230"/>
      <c r="ATT5" s="230"/>
      <c r="ATU5" s="230"/>
      <c r="ATV5" s="230"/>
      <c r="ATW5" s="230"/>
      <c r="ATX5" s="230"/>
      <c r="ATY5" s="230"/>
      <c r="ATZ5" s="230"/>
      <c r="AUA5" s="230"/>
      <c r="AUB5" s="230"/>
      <c r="AUC5" s="230"/>
      <c r="AUD5" s="230"/>
      <c r="AUE5" s="230"/>
      <c r="AUF5" s="230"/>
      <c r="AUG5" s="230"/>
      <c r="AUH5" s="230"/>
      <c r="AUI5" s="230"/>
      <c r="AUJ5" s="230"/>
      <c r="AUK5" s="230"/>
      <c r="AUL5" s="230"/>
      <c r="AUM5" s="230"/>
      <c r="AUN5" s="230"/>
      <c r="AUO5" s="230"/>
      <c r="AUP5" s="230"/>
      <c r="AUQ5" s="230"/>
      <c r="AUR5" s="230"/>
      <c r="AUS5" s="230"/>
      <c r="AUT5" s="230"/>
      <c r="AUU5" s="230"/>
      <c r="AUV5" s="230"/>
      <c r="AUW5" s="230"/>
      <c r="AUX5" s="230"/>
      <c r="AUY5" s="230"/>
      <c r="AUZ5" s="230"/>
      <c r="AVA5" s="230"/>
      <c r="AVB5" s="230"/>
      <c r="AVC5" s="230"/>
      <c r="AVD5" s="230"/>
      <c r="AVE5" s="230"/>
      <c r="AVF5" s="230"/>
      <c r="AVG5" s="230"/>
      <c r="AVH5" s="230"/>
      <c r="AVI5" s="230"/>
      <c r="AVJ5" s="230"/>
      <c r="AVK5" s="230"/>
      <c r="AVL5" s="230"/>
      <c r="AVM5" s="230"/>
      <c r="AVN5" s="230"/>
      <c r="AVO5" s="230"/>
      <c r="AVP5" s="230"/>
      <c r="AVQ5" s="230"/>
      <c r="AVR5" s="230"/>
      <c r="AVS5" s="230"/>
      <c r="AVT5" s="230"/>
      <c r="AVU5" s="230"/>
      <c r="AVV5" s="230"/>
      <c r="AVW5" s="230"/>
      <c r="AVX5" s="230"/>
      <c r="AVY5" s="230"/>
      <c r="AVZ5" s="230"/>
      <c r="AWA5" s="230"/>
      <c r="AWB5" s="230"/>
      <c r="AWC5" s="230"/>
      <c r="AWD5" s="230"/>
      <c r="AWE5" s="230"/>
      <c r="AWF5" s="230"/>
      <c r="AWG5" s="230"/>
      <c r="AWH5" s="230"/>
      <c r="AWI5" s="230"/>
      <c r="AWJ5" s="230"/>
      <c r="AWK5" s="230"/>
      <c r="AWL5" s="230"/>
      <c r="AWM5" s="230"/>
      <c r="AWN5" s="230"/>
      <c r="AWO5" s="230"/>
      <c r="AWP5" s="230"/>
      <c r="AWQ5" s="230"/>
      <c r="AWR5" s="230"/>
      <c r="AWS5" s="230"/>
      <c r="AWT5" s="230"/>
      <c r="AWU5" s="230"/>
      <c r="AWV5" s="230"/>
      <c r="AWW5" s="230"/>
      <c r="AWX5" s="230"/>
      <c r="AWY5" s="230"/>
      <c r="AWZ5" s="230"/>
      <c r="AXA5" s="230"/>
      <c r="AXB5" s="230"/>
      <c r="AXC5" s="230"/>
      <c r="AXD5" s="230"/>
      <c r="AXE5" s="230"/>
      <c r="AXF5" s="230"/>
      <c r="AXG5" s="230"/>
      <c r="AXH5" s="230"/>
      <c r="AXI5" s="230"/>
      <c r="AXJ5" s="230"/>
      <c r="AXK5" s="230"/>
      <c r="AXL5" s="230"/>
      <c r="AXM5" s="230"/>
      <c r="AXN5" s="230"/>
      <c r="AXO5" s="230"/>
      <c r="AXP5" s="230"/>
      <c r="AXQ5" s="230"/>
      <c r="AXR5" s="230"/>
      <c r="AXS5" s="230"/>
      <c r="AXT5" s="230"/>
      <c r="AXU5" s="230"/>
      <c r="AXV5" s="230"/>
      <c r="AXW5" s="230"/>
      <c r="AXX5" s="230"/>
      <c r="AXY5" s="230"/>
      <c r="AXZ5" s="230"/>
      <c r="AYA5" s="230"/>
      <c r="AYB5" s="230"/>
      <c r="AYC5" s="230"/>
      <c r="AYD5" s="230"/>
      <c r="AYE5" s="230"/>
      <c r="AYF5" s="230"/>
      <c r="AYG5" s="230"/>
      <c r="AYH5" s="230"/>
      <c r="AYI5" s="230"/>
      <c r="AYJ5" s="230"/>
      <c r="AYK5" s="230"/>
      <c r="AYL5" s="230"/>
      <c r="AYM5" s="230"/>
      <c r="AYN5" s="230"/>
      <c r="AYO5" s="230"/>
      <c r="AYP5" s="230"/>
      <c r="AYQ5" s="230"/>
      <c r="AYR5" s="230"/>
      <c r="AYS5" s="230"/>
      <c r="AYT5" s="230"/>
      <c r="AYU5" s="230"/>
      <c r="AYV5" s="230"/>
      <c r="AYW5" s="230"/>
      <c r="AYX5" s="230"/>
      <c r="AYY5" s="230"/>
      <c r="AYZ5" s="230"/>
      <c r="AZA5" s="230"/>
      <c r="AZB5" s="230"/>
      <c r="AZC5" s="230"/>
      <c r="AZD5" s="230"/>
      <c r="AZE5" s="230"/>
      <c r="AZF5" s="230"/>
      <c r="AZG5" s="230"/>
      <c r="AZH5" s="230"/>
      <c r="AZI5" s="230"/>
      <c r="AZJ5" s="230"/>
      <c r="AZK5" s="230"/>
      <c r="AZL5" s="230"/>
      <c r="AZM5" s="230"/>
      <c r="AZN5" s="230"/>
      <c r="AZO5" s="230"/>
      <c r="AZP5" s="230"/>
      <c r="AZQ5" s="230"/>
      <c r="AZR5" s="230"/>
      <c r="AZS5" s="230"/>
      <c r="AZT5" s="230"/>
      <c r="AZU5" s="230"/>
      <c r="AZV5" s="230"/>
      <c r="AZW5" s="230"/>
      <c r="AZX5" s="230"/>
      <c r="AZY5" s="230"/>
      <c r="AZZ5" s="230"/>
      <c r="BAA5" s="230"/>
      <c r="BAB5" s="230"/>
      <c r="BAC5" s="230"/>
      <c r="BAD5" s="230"/>
      <c r="BAE5" s="230"/>
      <c r="BAF5" s="230"/>
      <c r="BAG5" s="230"/>
      <c r="BAH5" s="230"/>
      <c r="BAI5" s="230"/>
      <c r="BAJ5" s="230"/>
      <c r="BAK5" s="230"/>
      <c r="BAL5" s="230"/>
      <c r="BAM5" s="230"/>
      <c r="BAN5" s="230"/>
      <c r="BAO5" s="230"/>
      <c r="BAP5" s="230"/>
      <c r="BAQ5" s="230"/>
      <c r="BAR5" s="230"/>
      <c r="BAS5" s="230"/>
      <c r="BAT5" s="230"/>
      <c r="BAU5" s="230"/>
      <c r="BAV5" s="230"/>
      <c r="BAW5" s="230"/>
      <c r="BAX5" s="230"/>
      <c r="BAY5" s="230"/>
      <c r="BAZ5" s="230"/>
      <c r="BBA5" s="230"/>
      <c r="BBB5" s="230"/>
      <c r="BBC5" s="230"/>
      <c r="BBD5" s="230"/>
      <c r="BBE5" s="230"/>
      <c r="BBF5" s="230"/>
      <c r="BBG5" s="230"/>
      <c r="BBH5" s="230"/>
      <c r="BBI5" s="230"/>
      <c r="BBJ5" s="230"/>
      <c r="BBK5" s="230"/>
      <c r="BBL5" s="230"/>
      <c r="BBM5" s="230"/>
      <c r="BBN5" s="230"/>
      <c r="BBO5" s="230"/>
      <c r="BBP5" s="230"/>
      <c r="BBQ5" s="230"/>
      <c r="BBR5" s="230"/>
      <c r="BBS5" s="230"/>
      <c r="BBT5" s="230"/>
      <c r="BBU5" s="230"/>
      <c r="BBV5" s="230"/>
      <c r="BBW5" s="230"/>
      <c r="BBX5" s="230"/>
      <c r="BBY5" s="230"/>
      <c r="BBZ5" s="230"/>
      <c r="BCA5" s="230"/>
      <c r="BCB5" s="230"/>
      <c r="BCC5" s="230"/>
      <c r="BCD5" s="230"/>
      <c r="BCE5" s="230"/>
      <c r="BCF5" s="230"/>
      <c r="BCG5" s="230"/>
      <c r="BCH5" s="230"/>
      <c r="BCI5" s="230"/>
      <c r="BCJ5" s="230"/>
      <c r="BCK5" s="230"/>
      <c r="BCL5" s="230"/>
      <c r="BCM5" s="230"/>
      <c r="BCN5" s="230"/>
      <c r="BCO5" s="230"/>
      <c r="BCP5" s="230"/>
      <c r="BCQ5" s="230"/>
      <c r="BCR5" s="230"/>
      <c r="BCS5" s="230"/>
      <c r="BCT5" s="230"/>
      <c r="BCU5" s="230"/>
      <c r="BCV5" s="230"/>
      <c r="BCW5" s="230"/>
      <c r="BCX5" s="230"/>
      <c r="BCY5" s="230"/>
      <c r="BCZ5" s="230"/>
      <c r="BDA5" s="230"/>
      <c r="BDB5" s="230"/>
      <c r="BDC5" s="230"/>
      <c r="BDD5" s="230"/>
      <c r="BDE5" s="230"/>
      <c r="BDF5" s="230"/>
      <c r="BDG5" s="230"/>
      <c r="BDH5" s="230"/>
      <c r="BDI5" s="230"/>
      <c r="BDJ5" s="230"/>
      <c r="BDK5" s="230"/>
      <c r="BDL5" s="230"/>
      <c r="BDM5" s="230"/>
      <c r="BDN5" s="230"/>
      <c r="BDO5" s="230"/>
      <c r="BDP5" s="230"/>
      <c r="BDQ5" s="230"/>
      <c r="BDR5" s="230"/>
      <c r="BDS5" s="230"/>
      <c r="BDT5" s="230"/>
      <c r="BDU5" s="230"/>
      <c r="BDV5" s="230"/>
      <c r="BDW5" s="230"/>
      <c r="BDX5" s="230"/>
      <c r="BDY5" s="230"/>
      <c r="BDZ5" s="230"/>
      <c r="BEA5" s="230"/>
      <c r="BEB5" s="230"/>
      <c r="BEC5" s="230"/>
      <c r="BED5" s="230"/>
      <c r="BEE5" s="230"/>
      <c r="BEF5" s="230"/>
      <c r="BEG5" s="230"/>
      <c r="BEH5" s="230"/>
      <c r="BEI5" s="230"/>
      <c r="BEJ5" s="230"/>
      <c r="BEK5" s="230"/>
      <c r="BEL5" s="230"/>
      <c r="BEM5" s="230"/>
      <c r="BEN5" s="230"/>
      <c r="BEO5" s="230"/>
      <c r="BEP5" s="230"/>
      <c r="BEQ5" s="230"/>
      <c r="BER5" s="230"/>
      <c r="BES5" s="230"/>
      <c r="BET5" s="230"/>
      <c r="BEU5" s="230"/>
      <c r="BEV5" s="230"/>
      <c r="BEW5" s="230"/>
      <c r="BEX5" s="230"/>
      <c r="BEY5" s="230"/>
      <c r="BEZ5" s="230"/>
      <c r="BFA5" s="230"/>
      <c r="BFB5" s="230"/>
      <c r="BFC5" s="230"/>
      <c r="BFD5" s="230"/>
      <c r="BFE5" s="230"/>
      <c r="BFF5" s="230"/>
      <c r="BFG5" s="230"/>
      <c r="BFH5" s="230"/>
      <c r="BFI5" s="230"/>
      <c r="BFJ5" s="230"/>
      <c r="BFK5" s="230"/>
      <c r="BFL5" s="230"/>
      <c r="BFM5" s="230"/>
      <c r="BFN5" s="230"/>
      <c r="BFO5" s="230"/>
      <c r="BFP5" s="230"/>
      <c r="BFQ5" s="230"/>
      <c r="BFR5" s="230"/>
      <c r="BFS5" s="230"/>
      <c r="BFT5" s="230"/>
      <c r="BFU5" s="230"/>
      <c r="BFV5" s="230"/>
      <c r="BFW5" s="230"/>
      <c r="BFX5" s="230"/>
      <c r="BFY5" s="230"/>
      <c r="BFZ5" s="230"/>
      <c r="BGA5" s="230"/>
      <c r="BGB5" s="230"/>
      <c r="BGC5" s="230"/>
      <c r="BGD5" s="230"/>
      <c r="BGE5" s="230"/>
      <c r="BGF5" s="230"/>
      <c r="BGG5" s="230"/>
      <c r="BGH5" s="230"/>
      <c r="BGI5" s="230"/>
      <c r="BGJ5" s="230"/>
      <c r="BGK5" s="230"/>
      <c r="BGL5" s="230"/>
      <c r="BGM5" s="230"/>
      <c r="BGN5" s="230"/>
      <c r="BGO5" s="230"/>
      <c r="BGP5" s="230"/>
      <c r="BGQ5" s="230"/>
      <c r="BGR5" s="230"/>
      <c r="BGS5" s="230"/>
      <c r="BGT5" s="230"/>
      <c r="BGU5" s="230"/>
      <c r="BGV5" s="230"/>
      <c r="BGW5" s="230"/>
      <c r="BGX5" s="230"/>
      <c r="BGY5" s="230"/>
      <c r="BGZ5" s="230"/>
      <c r="BHA5" s="230"/>
      <c r="BHB5" s="230"/>
      <c r="BHC5" s="230"/>
      <c r="BHD5" s="230"/>
      <c r="BHE5" s="230"/>
      <c r="BHF5" s="230"/>
      <c r="BHG5" s="230"/>
      <c r="BHH5" s="230"/>
      <c r="BHI5" s="230"/>
      <c r="BHJ5" s="230"/>
      <c r="BHK5" s="230"/>
      <c r="BHL5" s="230"/>
      <c r="BHM5" s="230"/>
      <c r="BHN5" s="230"/>
      <c r="BHO5" s="230"/>
      <c r="BHP5" s="230"/>
      <c r="BHQ5" s="230"/>
      <c r="BHR5" s="230"/>
      <c r="BHS5" s="230"/>
      <c r="BHT5" s="230"/>
      <c r="BHU5" s="230"/>
      <c r="BHV5" s="230"/>
      <c r="BHW5" s="230"/>
      <c r="BHX5" s="230"/>
      <c r="BHY5" s="230"/>
      <c r="BHZ5" s="230"/>
      <c r="BIA5" s="230"/>
      <c r="BIB5" s="230"/>
      <c r="BIC5" s="230"/>
      <c r="BID5" s="230"/>
      <c r="BIE5" s="230"/>
      <c r="BIF5" s="230"/>
      <c r="BIG5" s="230"/>
      <c r="BIH5" s="230"/>
      <c r="BII5" s="230"/>
      <c r="BIJ5" s="230"/>
      <c r="BIK5" s="230"/>
      <c r="BIL5" s="230"/>
      <c r="BIM5" s="230"/>
      <c r="BIN5" s="230"/>
      <c r="BIO5" s="230"/>
      <c r="BIP5" s="230"/>
      <c r="BIQ5" s="230"/>
      <c r="BIR5" s="230"/>
      <c r="BIS5" s="230"/>
      <c r="BIT5" s="230"/>
      <c r="BIU5" s="230"/>
      <c r="BIV5" s="230"/>
      <c r="BIW5" s="230"/>
      <c r="BIX5" s="230"/>
      <c r="BIY5" s="230"/>
      <c r="BIZ5" s="230"/>
      <c r="BJA5" s="230"/>
      <c r="BJB5" s="230"/>
      <c r="BJC5" s="230"/>
      <c r="BJD5" s="230"/>
      <c r="BJE5" s="230"/>
      <c r="BJF5" s="230"/>
      <c r="BJG5" s="230"/>
      <c r="BJH5" s="230"/>
      <c r="BJI5" s="230"/>
      <c r="BJJ5" s="230"/>
      <c r="BJK5" s="230"/>
      <c r="BJL5" s="230"/>
      <c r="BJM5" s="230"/>
      <c r="BJN5" s="230"/>
      <c r="BJO5" s="230"/>
      <c r="BJP5" s="230"/>
      <c r="BJQ5" s="230"/>
      <c r="BJR5" s="230"/>
      <c r="BJS5" s="230"/>
      <c r="BJT5" s="230"/>
      <c r="BJU5" s="230"/>
      <c r="BJV5" s="230"/>
      <c r="BJW5" s="230"/>
      <c r="BJX5" s="230"/>
      <c r="BJY5" s="230"/>
      <c r="BJZ5" s="230"/>
      <c r="BKA5" s="230"/>
      <c r="BKB5" s="230"/>
      <c r="BKC5" s="230"/>
      <c r="BKD5" s="230"/>
      <c r="BKE5" s="230"/>
      <c r="BKF5" s="230"/>
      <c r="BKG5" s="230"/>
      <c r="BKH5" s="230"/>
      <c r="BKI5" s="230"/>
      <c r="BKJ5" s="230"/>
      <c r="BKK5" s="230"/>
      <c r="BKL5" s="230"/>
      <c r="BKM5" s="230"/>
      <c r="BKN5" s="230"/>
      <c r="BKO5" s="230"/>
      <c r="BKP5" s="230"/>
      <c r="BKQ5" s="230"/>
      <c r="BKR5" s="230"/>
      <c r="BKS5" s="230"/>
      <c r="BKT5" s="230"/>
      <c r="BKU5" s="230"/>
      <c r="BKV5" s="230"/>
      <c r="BKW5" s="230"/>
      <c r="BKX5" s="230"/>
      <c r="BKY5" s="230"/>
      <c r="BKZ5" s="230"/>
      <c r="BLA5" s="230"/>
      <c r="BLB5" s="230"/>
      <c r="BLC5" s="230"/>
      <c r="BLD5" s="230"/>
      <c r="BLE5" s="230"/>
      <c r="BLF5" s="230"/>
      <c r="BLG5" s="230"/>
      <c r="BLH5" s="230"/>
      <c r="BLI5" s="230"/>
      <c r="BLJ5" s="230"/>
      <c r="BLK5" s="230"/>
      <c r="BLL5" s="230"/>
      <c r="BLM5" s="230"/>
      <c r="BLN5" s="230"/>
      <c r="BLO5" s="230"/>
      <c r="BLP5" s="230"/>
      <c r="BLQ5" s="230"/>
      <c r="BLR5" s="230"/>
      <c r="BLS5" s="230"/>
      <c r="BLT5" s="230"/>
      <c r="BLU5" s="230"/>
      <c r="BLV5" s="230"/>
      <c r="BLW5" s="230"/>
      <c r="BLX5" s="230"/>
      <c r="BLY5" s="230"/>
      <c r="BLZ5" s="230"/>
      <c r="BMA5" s="230"/>
      <c r="BMB5" s="230"/>
      <c r="BMC5" s="230"/>
      <c r="BMD5" s="230"/>
      <c r="BME5" s="230"/>
      <c r="BMF5" s="230"/>
      <c r="BMG5" s="230"/>
      <c r="BMH5" s="230"/>
      <c r="BMI5" s="230"/>
      <c r="BMJ5" s="230"/>
      <c r="BMK5" s="230"/>
      <c r="BML5" s="230"/>
      <c r="BMM5" s="230"/>
      <c r="BMN5" s="230"/>
      <c r="BMO5" s="230"/>
      <c r="BMP5" s="230"/>
      <c r="BMQ5" s="230"/>
      <c r="BMR5" s="230"/>
      <c r="BMS5" s="230"/>
      <c r="BMT5" s="230"/>
      <c r="BMU5" s="230"/>
      <c r="BMV5" s="230"/>
      <c r="BMW5" s="230"/>
      <c r="BMX5" s="230"/>
      <c r="BMY5" s="230"/>
      <c r="BMZ5" s="230"/>
      <c r="BNA5" s="230"/>
      <c r="BNB5" s="230"/>
      <c r="BNC5" s="230"/>
      <c r="BND5" s="230"/>
      <c r="BNE5" s="230"/>
      <c r="BNF5" s="230"/>
      <c r="BNG5" s="230"/>
      <c r="BNH5" s="230"/>
      <c r="BNI5" s="230"/>
      <c r="BNJ5" s="230"/>
      <c r="BNK5" s="230"/>
      <c r="BNL5" s="230"/>
      <c r="BNM5" s="230"/>
      <c r="BNN5" s="230"/>
      <c r="BNO5" s="230"/>
      <c r="BNP5" s="230"/>
      <c r="BNQ5" s="230"/>
      <c r="BNR5" s="230"/>
      <c r="BNS5" s="230"/>
      <c r="BNT5" s="230"/>
      <c r="BNU5" s="230"/>
      <c r="BNV5" s="230"/>
      <c r="BNW5" s="230"/>
      <c r="BNX5" s="230"/>
      <c r="BNY5" s="230"/>
      <c r="BNZ5" s="230"/>
      <c r="BOA5" s="230"/>
      <c r="BOB5" s="230"/>
      <c r="BOC5" s="230"/>
      <c r="BOD5" s="230"/>
      <c r="BOE5" s="230"/>
      <c r="BOF5" s="230"/>
      <c r="BOG5" s="230"/>
      <c r="BOH5" s="230"/>
      <c r="BOI5" s="230"/>
      <c r="BOJ5" s="230"/>
      <c r="BOK5" s="230"/>
      <c r="BOL5" s="230"/>
      <c r="BOM5" s="230"/>
      <c r="BON5" s="230"/>
      <c r="BOO5" s="230"/>
      <c r="BOP5" s="230"/>
      <c r="BOQ5" s="230"/>
      <c r="BOR5" s="230"/>
      <c r="BOS5" s="230"/>
      <c r="BOT5" s="230"/>
      <c r="BOU5" s="230"/>
      <c r="BOV5" s="230"/>
      <c r="BOW5" s="230"/>
      <c r="BOX5" s="230"/>
      <c r="BOY5" s="230"/>
      <c r="BOZ5" s="230"/>
      <c r="BPA5" s="230"/>
      <c r="BPB5" s="230"/>
      <c r="BPC5" s="230"/>
      <c r="BPD5" s="230"/>
      <c r="BPE5" s="230"/>
      <c r="BPF5" s="230"/>
      <c r="BPG5" s="230"/>
      <c r="BPH5" s="230"/>
      <c r="BPI5" s="230"/>
      <c r="BPJ5" s="230"/>
      <c r="BPK5" s="230"/>
      <c r="BPL5" s="230"/>
      <c r="BPM5" s="230"/>
      <c r="BPN5" s="230"/>
      <c r="BPO5" s="230"/>
      <c r="BPP5" s="230"/>
      <c r="BPQ5" s="230"/>
      <c r="BPR5" s="230"/>
      <c r="BPS5" s="230"/>
      <c r="BPT5" s="230"/>
      <c r="BPU5" s="230"/>
      <c r="BPV5" s="230"/>
      <c r="BPW5" s="230"/>
      <c r="BPX5" s="230"/>
      <c r="BPY5" s="230"/>
      <c r="BPZ5" s="230"/>
      <c r="BQA5" s="230"/>
      <c r="BQB5" s="230"/>
      <c r="BQC5" s="230"/>
      <c r="BQD5" s="230"/>
      <c r="BQE5" s="230"/>
      <c r="BQF5" s="230"/>
      <c r="BQG5" s="230"/>
      <c r="BQH5" s="230"/>
      <c r="BQI5" s="230"/>
      <c r="BQJ5" s="230"/>
      <c r="BQK5" s="230"/>
      <c r="BQL5" s="230"/>
      <c r="BQM5" s="230"/>
      <c r="BQN5" s="230"/>
      <c r="BQO5" s="230"/>
      <c r="BQP5" s="230"/>
      <c r="BQQ5" s="230"/>
      <c r="BQR5" s="230"/>
      <c r="BQS5" s="230"/>
      <c r="BQT5" s="230"/>
      <c r="BQU5" s="230"/>
      <c r="BQV5" s="230"/>
      <c r="BQW5" s="230"/>
      <c r="BQX5" s="230"/>
      <c r="BQY5" s="230"/>
      <c r="BQZ5" s="230"/>
      <c r="BRA5" s="230"/>
      <c r="BRB5" s="230"/>
      <c r="BRC5" s="230"/>
      <c r="BRD5" s="230"/>
      <c r="BRE5" s="230"/>
      <c r="BRF5" s="230"/>
      <c r="BRG5" s="230"/>
      <c r="BRH5" s="230"/>
      <c r="BRI5" s="230"/>
      <c r="BRJ5" s="230"/>
      <c r="BRK5" s="230"/>
      <c r="BRL5" s="230"/>
      <c r="BRM5" s="230"/>
      <c r="BRN5" s="230"/>
      <c r="BRO5" s="230"/>
      <c r="BRP5" s="230"/>
      <c r="BRQ5" s="230"/>
      <c r="BRR5" s="230"/>
      <c r="BRS5" s="230"/>
      <c r="BRT5" s="230"/>
      <c r="BRU5" s="230"/>
      <c r="BRV5" s="230"/>
      <c r="BRW5" s="230"/>
      <c r="BRX5" s="230"/>
      <c r="BRY5" s="230"/>
      <c r="BRZ5" s="230"/>
      <c r="BSA5" s="230"/>
      <c r="BSB5" s="230"/>
      <c r="BSC5" s="230"/>
      <c r="BSD5" s="230"/>
      <c r="BSE5" s="230"/>
      <c r="BSF5" s="230"/>
      <c r="BSG5" s="230"/>
      <c r="BSH5" s="230"/>
      <c r="BSI5" s="230"/>
      <c r="BSJ5" s="230"/>
      <c r="BSK5" s="230"/>
      <c r="BSL5" s="230"/>
      <c r="BSM5" s="230"/>
      <c r="BSN5" s="230"/>
      <c r="BSO5" s="230"/>
      <c r="BSP5" s="230"/>
      <c r="BSQ5" s="230"/>
      <c r="BSR5" s="230"/>
      <c r="BSS5" s="230"/>
      <c r="BST5" s="230"/>
      <c r="BSU5" s="230"/>
      <c r="BSV5" s="230"/>
      <c r="BSW5" s="230"/>
      <c r="BSX5" s="230"/>
      <c r="BSY5" s="230"/>
      <c r="BSZ5" s="230"/>
      <c r="BTA5" s="230"/>
      <c r="BTB5" s="230"/>
      <c r="BTC5" s="230"/>
      <c r="BTD5" s="230"/>
      <c r="BTE5" s="230"/>
      <c r="BTF5" s="230"/>
      <c r="BTG5" s="230"/>
      <c r="BTH5" s="230"/>
      <c r="BTI5" s="230"/>
      <c r="BTJ5" s="230"/>
      <c r="BTK5" s="230"/>
      <c r="BTL5" s="230"/>
      <c r="BTM5" s="230"/>
      <c r="BTN5" s="230"/>
      <c r="BTO5" s="230"/>
      <c r="BTP5" s="230"/>
      <c r="BTQ5" s="230"/>
      <c r="BTR5" s="230"/>
      <c r="BTS5" s="230"/>
      <c r="BTT5" s="230"/>
      <c r="BTU5" s="230"/>
      <c r="BTV5" s="230"/>
      <c r="BTW5" s="230"/>
      <c r="BTX5" s="230"/>
      <c r="BTY5" s="230"/>
      <c r="BTZ5" s="230"/>
      <c r="BUA5" s="230"/>
      <c r="BUB5" s="230"/>
      <c r="BUC5" s="230"/>
      <c r="BUD5" s="230"/>
      <c r="BUE5" s="230"/>
      <c r="BUF5" s="230"/>
      <c r="BUG5" s="230"/>
      <c r="BUH5" s="230"/>
      <c r="BUI5" s="230"/>
      <c r="BUJ5" s="230"/>
      <c r="BUK5" s="230"/>
      <c r="BUL5" s="230"/>
      <c r="BUM5" s="230"/>
      <c r="BUN5" s="230"/>
      <c r="BUO5" s="230"/>
      <c r="BUP5" s="230"/>
      <c r="BUQ5" s="230"/>
      <c r="BUR5" s="230"/>
      <c r="BUS5" s="230"/>
      <c r="BUT5" s="230"/>
      <c r="BUU5" s="230"/>
      <c r="BUV5" s="230"/>
      <c r="BUW5" s="230"/>
      <c r="BUX5" s="230"/>
      <c r="BUY5" s="230"/>
      <c r="BUZ5" s="230"/>
      <c r="BVA5" s="230"/>
      <c r="BVB5" s="230"/>
      <c r="BVC5" s="230"/>
      <c r="BVD5" s="230"/>
      <c r="BVE5" s="230"/>
      <c r="BVF5" s="230"/>
      <c r="BVG5" s="230"/>
      <c r="BVH5" s="230"/>
      <c r="BVI5" s="230"/>
      <c r="BVJ5" s="230"/>
      <c r="BVK5" s="230"/>
      <c r="BVL5" s="230"/>
      <c r="BVM5" s="230"/>
      <c r="BVN5" s="230"/>
      <c r="BVO5" s="230"/>
      <c r="BVP5" s="230"/>
      <c r="BVQ5" s="230"/>
      <c r="BVR5" s="230"/>
      <c r="BVS5" s="230"/>
      <c r="BVT5" s="230"/>
      <c r="BVU5" s="230"/>
      <c r="BVV5" s="230"/>
      <c r="BVW5" s="230"/>
      <c r="BVX5" s="230"/>
      <c r="BVY5" s="230"/>
      <c r="BVZ5" s="230"/>
      <c r="BWA5" s="230"/>
      <c r="BWB5" s="230"/>
      <c r="BWC5" s="230"/>
      <c r="BWD5" s="230"/>
      <c r="BWE5" s="230"/>
      <c r="BWF5" s="230"/>
      <c r="BWG5" s="230"/>
      <c r="BWH5" s="230"/>
      <c r="BWI5" s="230"/>
      <c r="BWJ5" s="230"/>
      <c r="BWK5" s="230"/>
      <c r="BWL5" s="230"/>
      <c r="BWM5" s="230"/>
      <c r="BWN5" s="230"/>
      <c r="BWO5" s="230"/>
      <c r="BWP5" s="230"/>
      <c r="BWQ5" s="230"/>
      <c r="BWR5" s="230"/>
      <c r="BWS5" s="230"/>
      <c r="BWT5" s="230"/>
      <c r="BWU5" s="230"/>
      <c r="BWV5" s="230"/>
      <c r="BWW5" s="230"/>
      <c r="BWX5" s="230"/>
      <c r="BWY5" s="230"/>
      <c r="BWZ5" s="230"/>
      <c r="BXA5" s="230"/>
      <c r="BXB5" s="230"/>
      <c r="BXC5" s="230"/>
      <c r="BXD5" s="230"/>
      <c r="BXE5" s="230"/>
      <c r="BXF5" s="230"/>
      <c r="BXG5" s="230"/>
      <c r="BXH5" s="230"/>
      <c r="BXI5" s="230"/>
      <c r="BXJ5" s="230"/>
      <c r="BXK5" s="230"/>
      <c r="BXL5" s="230"/>
      <c r="BXM5" s="230"/>
      <c r="BXN5" s="230"/>
      <c r="BXO5" s="230"/>
      <c r="BXP5" s="230"/>
      <c r="BXQ5" s="230"/>
      <c r="BXR5" s="230"/>
      <c r="BXS5" s="230"/>
      <c r="BXT5" s="230"/>
      <c r="BXU5" s="230"/>
      <c r="BXV5" s="230"/>
      <c r="BXW5" s="230"/>
      <c r="BXX5" s="230"/>
      <c r="BXY5" s="230"/>
      <c r="BXZ5" s="230"/>
      <c r="BYA5" s="230"/>
      <c r="BYB5" s="230"/>
      <c r="BYC5" s="230"/>
      <c r="BYD5" s="230"/>
      <c r="BYE5" s="230"/>
      <c r="BYF5" s="230"/>
      <c r="BYG5" s="230"/>
      <c r="BYH5" s="230"/>
      <c r="BYI5" s="230"/>
      <c r="BYJ5" s="230"/>
      <c r="BYK5" s="230"/>
      <c r="BYL5" s="230"/>
      <c r="BYM5" s="230"/>
      <c r="BYN5" s="230"/>
      <c r="BYO5" s="230"/>
      <c r="BYP5" s="230"/>
      <c r="BYQ5" s="230"/>
      <c r="BYR5" s="230"/>
      <c r="BYS5" s="230"/>
      <c r="BYT5" s="230"/>
      <c r="BYU5" s="230"/>
      <c r="BYV5" s="230"/>
      <c r="BYW5" s="230"/>
      <c r="BYX5" s="230"/>
      <c r="BYY5" s="230"/>
      <c r="BYZ5" s="230"/>
      <c r="BZA5" s="230"/>
      <c r="BZB5" s="230"/>
      <c r="BZC5" s="230"/>
      <c r="BZD5" s="230"/>
      <c r="BZE5" s="230"/>
      <c r="BZF5" s="230"/>
      <c r="BZG5" s="230"/>
      <c r="BZH5" s="230"/>
      <c r="BZI5" s="230"/>
      <c r="BZJ5" s="230"/>
      <c r="BZK5" s="230"/>
      <c r="BZL5" s="230"/>
      <c r="BZM5" s="230"/>
      <c r="BZN5" s="230"/>
      <c r="BZO5" s="230"/>
      <c r="BZP5" s="230"/>
      <c r="BZQ5" s="230"/>
      <c r="BZR5" s="230"/>
      <c r="BZS5" s="230"/>
      <c r="BZT5" s="230"/>
      <c r="BZU5" s="230"/>
      <c r="BZV5" s="230"/>
      <c r="BZW5" s="230"/>
      <c r="BZX5" s="230"/>
      <c r="BZY5" s="230"/>
      <c r="BZZ5" s="230"/>
      <c r="CAA5" s="230"/>
      <c r="CAB5" s="230"/>
      <c r="CAC5" s="230"/>
      <c r="CAD5" s="230"/>
      <c r="CAE5" s="230"/>
      <c r="CAF5" s="230"/>
      <c r="CAG5" s="230"/>
      <c r="CAH5" s="230"/>
      <c r="CAI5" s="230"/>
      <c r="CAJ5" s="230"/>
      <c r="CAK5" s="230"/>
      <c r="CAL5" s="230"/>
      <c r="CAM5" s="230"/>
      <c r="CAN5" s="230"/>
      <c r="CAO5" s="230"/>
      <c r="CAP5" s="230"/>
      <c r="CAQ5" s="230"/>
      <c r="CAR5" s="230"/>
      <c r="CAS5" s="230"/>
      <c r="CAT5" s="230"/>
      <c r="CAU5" s="230"/>
      <c r="CAV5" s="230"/>
      <c r="CAW5" s="230"/>
      <c r="CAX5" s="230"/>
      <c r="CAY5" s="230"/>
      <c r="CAZ5" s="230"/>
      <c r="CBA5" s="230"/>
      <c r="CBB5" s="230"/>
      <c r="CBC5" s="230"/>
      <c r="CBD5" s="230"/>
      <c r="CBE5" s="230"/>
      <c r="CBF5" s="230"/>
      <c r="CBG5" s="230"/>
      <c r="CBH5" s="230"/>
      <c r="CBI5" s="230"/>
      <c r="CBJ5" s="230"/>
      <c r="CBK5" s="230"/>
      <c r="CBL5" s="230"/>
      <c r="CBM5" s="230"/>
      <c r="CBN5" s="230"/>
      <c r="CBO5" s="230"/>
      <c r="CBP5" s="230"/>
      <c r="CBQ5" s="230"/>
      <c r="CBR5" s="230"/>
      <c r="CBS5" s="230"/>
      <c r="CBT5" s="230"/>
      <c r="CBU5" s="230"/>
      <c r="CBV5" s="230"/>
      <c r="CBW5" s="230"/>
      <c r="CBX5" s="230"/>
      <c r="CBY5" s="230"/>
      <c r="CBZ5" s="230"/>
      <c r="CCA5" s="230"/>
      <c r="CCB5" s="230"/>
      <c r="CCC5" s="230"/>
      <c r="CCD5" s="230"/>
      <c r="CCE5" s="230"/>
      <c r="CCF5" s="230"/>
      <c r="CCG5" s="230"/>
      <c r="CCH5" s="230"/>
      <c r="CCI5" s="230"/>
      <c r="CCJ5" s="230"/>
      <c r="CCK5" s="230"/>
      <c r="CCL5" s="230"/>
      <c r="CCM5" s="230"/>
      <c r="CCN5" s="230"/>
      <c r="CCO5" s="230"/>
      <c r="CCP5" s="230"/>
      <c r="CCQ5" s="230"/>
      <c r="CCR5" s="230"/>
      <c r="CCS5" s="230"/>
      <c r="CCT5" s="230"/>
      <c r="CCU5" s="230"/>
      <c r="CCV5" s="230"/>
      <c r="CCW5" s="230"/>
      <c r="CCX5" s="230"/>
      <c r="CCY5" s="230"/>
      <c r="CCZ5" s="230"/>
      <c r="CDA5" s="230"/>
      <c r="CDB5" s="230"/>
      <c r="CDC5" s="230"/>
      <c r="CDD5" s="230"/>
      <c r="CDE5" s="230"/>
      <c r="CDF5" s="230"/>
      <c r="CDG5" s="230"/>
      <c r="CDH5" s="230"/>
      <c r="CDI5" s="230"/>
      <c r="CDJ5" s="230"/>
      <c r="CDK5" s="230"/>
      <c r="CDL5" s="230"/>
      <c r="CDM5" s="230"/>
      <c r="CDN5" s="230"/>
      <c r="CDO5" s="230"/>
      <c r="CDP5" s="230"/>
      <c r="CDQ5" s="230"/>
      <c r="CDR5" s="230"/>
      <c r="CDS5" s="230"/>
      <c r="CDT5" s="230"/>
      <c r="CDU5" s="230"/>
      <c r="CDV5" s="230"/>
      <c r="CDW5" s="230"/>
      <c r="CDX5" s="230"/>
      <c r="CDY5" s="230"/>
      <c r="CDZ5" s="230"/>
      <c r="CEA5" s="230"/>
      <c r="CEB5" s="230"/>
      <c r="CEC5" s="230"/>
      <c r="CED5" s="230"/>
      <c r="CEE5" s="230"/>
      <c r="CEF5" s="230"/>
      <c r="CEG5" s="230"/>
      <c r="CEH5" s="230"/>
      <c r="CEI5" s="230"/>
      <c r="CEJ5" s="230"/>
      <c r="CEK5" s="230"/>
      <c r="CEL5" s="230"/>
      <c r="CEM5" s="230"/>
      <c r="CEN5" s="230"/>
      <c r="CEO5" s="230"/>
      <c r="CEP5" s="230"/>
      <c r="CEQ5" s="230"/>
      <c r="CER5" s="230"/>
      <c r="CES5" s="230"/>
      <c r="CET5" s="230"/>
      <c r="CEU5" s="230"/>
      <c r="CEV5" s="230"/>
      <c r="CEW5" s="230"/>
      <c r="CEX5" s="230"/>
      <c r="CEY5" s="230"/>
      <c r="CEZ5" s="230"/>
      <c r="CFA5" s="230"/>
      <c r="CFB5" s="230"/>
      <c r="CFC5" s="230"/>
      <c r="CFD5" s="230"/>
      <c r="CFE5" s="230"/>
      <c r="CFF5" s="230"/>
      <c r="CFG5" s="230"/>
      <c r="CFH5" s="230"/>
      <c r="CFI5" s="230"/>
      <c r="CFJ5" s="230"/>
      <c r="CFK5" s="230"/>
      <c r="CFL5" s="230"/>
      <c r="CFM5" s="230"/>
      <c r="CFN5" s="230"/>
      <c r="CFO5" s="230"/>
      <c r="CFP5" s="230"/>
      <c r="CFQ5" s="230"/>
      <c r="CFR5" s="230"/>
      <c r="CFS5" s="230"/>
      <c r="CFT5" s="230"/>
      <c r="CFU5" s="230"/>
      <c r="CFV5" s="230"/>
      <c r="CFW5" s="230"/>
      <c r="CFX5" s="230"/>
      <c r="CFY5" s="230"/>
      <c r="CFZ5" s="230"/>
      <c r="CGA5" s="230"/>
      <c r="CGB5" s="230"/>
      <c r="CGC5" s="230"/>
      <c r="CGD5" s="230"/>
      <c r="CGE5" s="230"/>
      <c r="CGF5" s="230"/>
      <c r="CGG5" s="230"/>
      <c r="CGH5" s="230"/>
      <c r="CGI5" s="230"/>
      <c r="CGJ5" s="230"/>
      <c r="CGK5" s="230"/>
      <c r="CGL5" s="230"/>
      <c r="CGM5" s="230"/>
      <c r="CGN5" s="230"/>
      <c r="CGO5" s="230"/>
      <c r="CGP5" s="230"/>
      <c r="CGQ5" s="230"/>
      <c r="CGR5" s="230"/>
      <c r="CGS5" s="230"/>
      <c r="CGT5" s="230"/>
      <c r="CGU5" s="230"/>
      <c r="CGV5" s="230"/>
      <c r="CGW5" s="230"/>
      <c r="CGX5" s="230"/>
      <c r="CGY5" s="230"/>
      <c r="CGZ5" s="230"/>
      <c r="CHA5" s="230"/>
      <c r="CHB5" s="230"/>
      <c r="CHC5" s="230"/>
      <c r="CHD5" s="230"/>
      <c r="CHE5" s="230"/>
      <c r="CHF5" s="230"/>
      <c r="CHG5" s="230"/>
      <c r="CHH5" s="230"/>
      <c r="CHI5" s="230"/>
      <c r="CHJ5" s="230"/>
      <c r="CHK5" s="230"/>
      <c r="CHL5" s="230"/>
      <c r="CHM5" s="230"/>
      <c r="CHN5" s="230"/>
      <c r="CHO5" s="230"/>
      <c r="CHP5" s="230"/>
      <c r="CHQ5" s="230"/>
      <c r="CHR5" s="230"/>
      <c r="CHS5" s="230"/>
      <c r="CHT5" s="230"/>
      <c r="CHU5" s="230"/>
      <c r="CHV5" s="230"/>
      <c r="CHW5" s="230"/>
      <c r="CHX5" s="230"/>
      <c r="CHY5" s="230"/>
      <c r="CHZ5" s="230"/>
      <c r="CIA5" s="230"/>
      <c r="CIB5" s="230"/>
      <c r="CIC5" s="230"/>
      <c r="CID5" s="230"/>
      <c r="CIE5" s="230"/>
      <c r="CIF5" s="230"/>
      <c r="CIG5" s="230"/>
      <c r="CIH5" s="230"/>
      <c r="CII5" s="230"/>
      <c r="CIJ5" s="230"/>
      <c r="CIK5" s="230"/>
      <c r="CIL5" s="230"/>
      <c r="CIM5" s="230"/>
      <c r="CIN5" s="230"/>
      <c r="CIO5" s="230"/>
      <c r="CIP5" s="230"/>
      <c r="CIQ5" s="230"/>
      <c r="CIR5" s="230"/>
      <c r="CIS5" s="230"/>
      <c r="CIT5" s="230"/>
      <c r="CIU5" s="230"/>
      <c r="CIV5" s="230"/>
      <c r="CIW5" s="230"/>
      <c r="CIX5" s="230"/>
      <c r="CIY5" s="230"/>
      <c r="CIZ5" s="230"/>
      <c r="CJA5" s="230"/>
      <c r="CJB5" s="230"/>
      <c r="CJC5" s="230"/>
      <c r="CJD5" s="230"/>
      <c r="CJE5" s="230"/>
      <c r="CJF5" s="230"/>
      <c r="CJG5" s="230"/>
      <c r="CJH5" s="230"/>
      <c r="CJI5" s="230"/>
      <c r="CJJ5" s="230"/>
      <c r="CJK5" s="230"/>
      <c r="CJL5" s="230"/>
      <c r="CJM5" s="230"/>
      <c r="CJN5" s="230"/>
      <c r="CJO5" s="230"/>
      <c r="CJP5" s="230"/>
      <c r="CJQ5" s="230"/>
      <c r="CJR5" s="230"/>
      <c r="CJS5" s="230"/>
      <c r="CJT5" s="230"/>
      <c r="CJU5" s="230"/>
      <c r="CJV5" s="230"/>
      <c r="CJW5" s="230"/>
      <c r="CJX5" s="230"/>
      <c r="CJY5" s="230"/>
      <c r="CJZ5" s="230"/>
      <c r="CKA5" s="230"/>
      <c r="CKB5" s="230"/>
      <c r="CKC5" s="230"/>
      <c r="CKD5" s="230"/>
      <c r="CKE5" s="230"/>
      <c r="CKF5" s="230"/>
      <c r="CKG5" s="230"/>
      <c r="CKH5" s="230"/>
      <c r="CKI5" s="230"/>
      <c r="CKJ5" s="230"/>
      <c r="CKK5" s="230"/>
      <c r="CKL5" s="230"/>
      <c r="CKM5" s="230"/>
      <c r="CKN5" s="230"/>
      <c r="CKO5" s="230"/>
      <c r="CKP5" s="230"/>
      <c r="CKQ5" s="230"/>
      <c r="CKR5" s="230"/>
      <c r="CKS5" s="230"/>
      <c r="CKT5" s="230"/>
      <c r="CKU5" s="230"/>
      <c r="CKV5" s="230"/>
      <c r="CKW5" s="230"/>
      <c r="CKX5" s="230"/>
      <c r="CKY5" s="230"/>
      <c r="CKZ5" s="230"/>
      <c r="CLA5" s="230"/>
      <c r="CLB5" s="230"/>
      <c r="CLC5" s="230"/>
      <c r="CLD5" s="230"/>
      <c r="CLE5" s="230"/>
      <c r="CLF5" s="230"/>
      <c r="CLG5" s="230"/>
      <c r="CLH5" s="230"/>
      <c r="CLI5" s="230"/>
      <c r="CLJ5" s="230"/>
      <c r="CLK5" s="230"/>
      <c r="CLL5" s="230"/>
      <c r="CLM5" s="230"/>
      <c r="CLN5" s="230"/>
      <c r="CLO5" s="230"/>
      <c r="CLP5" s="230"/>
      <c r="CLQ5" s="230"/>
      <c r="CLR5" s="230"/>
      <c r="CLS5" s="230"/>
      <c r="CLT5" s="230"/>
      <c r="CLU5" s="230"/>
      <c r="CLV5" s="230"/>
      <c r="CLW5" s="230"/>
      <c r="CLX5" s="230"/>
      <c r="CLY5" s="230"/>
      <c r="CLZ5" s="230"/>
      <c r="CMA5" s="230"/>
      <c r="CMB5" s="230"/>
      <c r="CMC5" s="230"/>
      <c r="CMD5" s="230"/>
      <c r="CME5" s="230"/>
      <c r="CMF5" s="230"/>
      <c r="CMG5" s="230"/>
      <c r="CMH5" s="230"/>
      <c r="CMI5" s="230"/>
      <c r="CMJ5" s="230"/>
      <c r="CMK5" s="230"/>
      <c r="CML5" s="230"/>
      <c r="CMM5" s="230"/>
      <c r="CMN5" s="230"/>
      <c r="CMO5" s="230"/>
      <c r="CMP5" s="230"/>
      <c r="CMQ5" s="230"/>
      <c r="CMR5" s="230"/>
      <c r="CMS5" s="230"/>
      <c r="CMT5" s="230"/>
      <c r="CMU5" s="230"/>
      <c r="CMV5" s="230"/>
      <c r="CMW5" s="230"/>
      <c r="CMX5" s="230"/>
      <c r="CMY5" s="230"/>
      <c r="CMZ5" s="230"/>
      <c r="CNA5" s="230"/>
      <c r="CNB5" s="230"/>
      <c r="CNC5" s="230"/>
      <c r="CND5" s="230"/>
      <c r="CNE5" s="230"/>
      <c r="CNF5" s="230"/>
      <c r="CNG5" s="230"/>
      <c r="CNH5" s="230"/>
      <c r="CNI5" s="230"/>
      <c r="CNJ5" s="230"/>
      <c r="CNK5" s="230"/>
      <c r="CNL5" s="230"/>
      <c r="CNM5" s="230"/>
      <c r="CNN5" s="230"/>
      <c r="CNO5" s="230"/>
      <c r="CNP5" s="230"/>
      <c r="CNQ5" s="230"/>
      <c r="CNR5" s="230"/>
      <c r="CNS5" s="230"/>
      <c r="CNT5" s="230"/>
      <c r="CNU5" s="230"/>
      <c r="CNV5" s="230"/>
      <c r="CNW5" s="230"/>
      <c r="CNX5" s="230"/>
      <c r="CNY5" s="230"/>
      <c r="CNZ5" s="230"/>
      <c r="COA5" s="230"/>
      <c r="COB5" s="230"/>
      <c r="COC5" s="230"/>
      <c r="COD5" s="230"/>
      <c r="COE5" s="230"/>
      <c r="COF5" s="230"/>
      <c r="COG5" s="230"/>
      <c r="COH5" s="230"/>
      <c r="COI5" s="230"/>
      <c r="COJ5" s="230"/>
      <c r="COK5" s="230"/>
      <c r="COL5" s="230"/>
      <c r="COM5" s="230"/>
      <c r="CON5" s="230"/>
      <c r="COO5" s="230"/>
      <c r="COP5" s="230"/>
      <c r="COQ5" s="230"/>
      <c r="COR5" s="230"/>
      <c r="COS5" s="230"/>
      <c r="COT5" s="230"/>
      <c r="COU5" s="230"/>
      <c r="COV5" s="230"/>
      <c r="COW5" s="230"/>
      <c r="COX5" s="230"/>
      <c r="COY5" s="230"/>
      <c r="COZ5" s="230"/>
      <c r="CPA5" s="230"/>
      <c r="CPB5" s="230"/>
      <c r="CPC5" s="230"/>
      <c r="CPD5" s="230"/>
      <c r="CPE5" s="230"/>
      <c r="CPF5" s="230"/>
      <c r="CPG5" s="230"/>
      <c r="CPH5" s="230"/>
      <c r="CPI5" s="230"/>
      <c r="CPJ5" s="230"/>
      <c r="CPK5" s="230"/>
      <c r="CPL5" s="230"/>
      <c r="CPM5" s="230"/>
      <c r="CPN5" s="230"/>
      <c r="CPO5" s="230"/>
      <c r="CPP5" s="230"/>
      <c r="CPQ5" s="230"/>
      <c r="CPR5" s="230"/>
      <c r="CPS5" s="230"/>
      <c r="CPT5" s="230"/>
      <c r="CPU5" s="230"/>
      <c r="CPV5" s="230"/>
      <c r="CPW5" s="230"/>
      <c r="CPX5" s="230"/>
      <c r="CPY5" s="230"/>
      <c r="CPZ5" s="230"/>
      <c r="CQA5" s="230"/>
      <c r="CQB5" s="230"/>
      <c r="CQC5" s="230"/>
      <c r="CQD5" s="230"/>
      <c r="CQE5" s="230"/>
      <c r="CQF5" s="230"/>
      <c r="CQG5" s="230"/>
      <c r="CQH5" s="230"/>
      <c r="CQI5" s="230"/>
      <c r="CQJ5" s="230"/>
      <c r="CQK5" s="230"/>
      <c r="CQL5" s="230"/>
      <c r="CQM5" s="230"/>
      <c r="CQN5" s="230"/>
      <c r="CQO5" s="230"/>
      <c r="CQP5" s="230"/>
      <c r="CQQ5" s="230"/>
      <c r="CQR5" s="230"/>
      <c r="CQS5" s="230"/>
      <c r="CQT5" s="230"/>
      <c r="CQU5" s="230"/>
      <c r="CQV5" s="230"/>
      <c r="CQW5" s="230"/>
      <c r="CQX5" s="230"/>
      <c r="CQY5" s="230"/>
      <c r="CQZ5" s="230"/>
      <c r="CRA5" s="230"/>
      <c r="CRB5" s="230"/>
      <c r="CRC5" s="230"/>
      <c r="CRD5" s="230"/>
      <c r="CRE5" s="230"/>
      <c r="CRF5" s="230"/>
      <c r="CRG5" s="230"/>
      <c r="CRH5" s="230"/>
      <c r="CRI5" s="230"/>
      <c r="CRJ5" s="230"/>
      <c r="CRK5" s="230"/>
      <c r="CRL5" s="230"/>
      <c r="CRM5" s="230"/>
      <c r="CRN5" s="230"/>
      <c r="CRO5" s="230"/>
      <c r="CRP5" s="230"/>
      <c r="CRQ5" s="230"/>
      <c r="CRR5" s="230"/>
      <c r="CRS5" s="230"/>
      <c r="CRT5" s="230"/>
      <c r="CRU5" s="230"/>
      <c r="CRV5" s="230"/>
      <c r="CRW5" s="230"/>
      <c r="CRX5" s="230"/>
      <c r="CRY5" s="230"/>
      <c r="CRZ5" s="230"/>
      <c r="CSA5" s="230"/>
      <c r="CSB5" s="230"/>
      <c r="CSC5" s="230"/>
      <c r="CSD5" s="230"/>
      <c r="CSE5" s="230"/>
      <c r="CSF5" s="230"/>
      <c r="CSG5" s="230"/>
      <c r="CSH5" s="230"/>
      <c r="CSI5" s="230"/>
      <c r="CSJ5" s="230"/>
      <c r="CSK5" s="230"/>
      <c r="CSL5" s="230"/>
      <c r="CSM5" s="230"/>
      <c r="CSN5" s="230"/>
      <c r="CSO5" s="230"/>
      <c r="CSP5" s="230"/>
      <c r="CSQ5" s="230"/>
      <c r="CSR5" s="230"/>
      <c r="CSS5" s="230"/>
      <c r="CST5" s="230"/>
      <c r="CSU5" s="230"/>
      <c r="CSV5" s="230"/>
      <c r="CSW5" s="230"/>
      <c r="CSX5" s="230"/>
      <c r="CSY5" s="230"/>
      <c r="CSZ5" s="230"/>
      <c r="CTA5" s="230"/>
      <c r="CTB5" s="230"/>
      <c r="CTC5" s="230"/>
      <c r="CTD5" s="230"/>
      <c r="CTE5" s="230"/>
      <c r="CTF5" s="230"/>
      <c r="CTG5" s="230"/>
      <c r="CTH5" s="230"/>
      <c r="CTI5" s="230"/>
      <c r="CTJ5" s="230"/>
      <c r="CTK5" s="230"/>
      <c r="CTL5" s="230"/>
      <c r="CTM5" s="230"/>
      <c r="CTN5" s="230"/>
      <c r="CTO5" s="230"/>
      <c r="CTP5" s="230"/>
      <c r="CTQ5" s="230"/>
      <c r="CTR5" s="230"/>
      <c r="CTS5" s="230"/>
      <c r="CTT5" s="230"/>
      <c r="CTU5" s="230"/>
      <c r="CTV5" s="230"/>
      <c r="CTW5" s="230"/>
      <c r="CTX5" s="230"/>
      <c r="CTY5" s="230"/>
      <c r="CTZ5" s="230"/>
      <c r="CUA5" s="230"/>
      <c r="CUB5" s="230"/>
      <c r="CUC5" s="230"/>
      <c r="CUD5" s="230"/>
      <c r="CUE5" s="230"/>
      <c r="CUF5" s="230"/>
      <c r="CUG5" s="230"/>
      <c r="CUH5" s="230"/>
      <c r="CUI5" s="230"/>
      <c r="CUJ5" s="230"/>
      <c r="CUK5" s="230"/>
      <c r="CUL5" s="230"/>
      <c r="CUM5" s="230"/>
      <c r="CUN5" s="230"/>
      <c r="CUO5" s="230"/>
      <c r="CUP5" s="230"/>
      <c r="CUQ5" s="230"/>
      <c r="CUR5" s="230"/>
      <c r="CUS5" s="230"/>
      <c r="CUT5" s="230"/>
      <c r="CUU5" s="230"/>
      <c r="CUV5" s="230"/>
      <c r="CUW5" s="230"/>
      <c r="CUX5" s="230"/>
      <c r="CUY5" s="230"/>
      <c r="CUZ5" s="230"/>
      <c r="CVA5" s="230"/>
      <c r="CVB5" s="230"/>
      <c r="CVC5" s="230"/>
      <c r="CVD5" s="230"/>
      <c r="CVE5" s="230"/>
      <c r="CVF5" s="230"/>
      <c r="CVG5" s="230"/>
      <c r="CVH5" s="230"/>
      <c r="CVI5" s="230"/>
      <c r="CVJ5" s="230"/>
      <c r="CVK5" s="230"/>
      <c r="CVL5" s="230"/>
      <c r="CVM5" s="230"/>
      <c r="CVN5" s="230"/>
      <c r="CVO5" s="230"/>
      <c r="CVP5" s="230"/>
      <c r="CVQ5" s="230"/>
      <c r="CVR5" s="230"/>
      <c r="CVS5" s="230"/>
      <c r="CVT5" s="230"/>
      <c r="CVU5" s="230"/>
      <c r="CVV5" s="230"/>
      <c r="CVW5" s="230"/>
      <c r="CVX5" s="230"/>
      <c r="CVY5" s="230"/>
      <c r="CVZ5" s="230"/>
      <c r="CWA5" s="230"/>
      <c r="CWB5" s="230"/>
      <c r="CWC5" s="230"/>
      <c r="CWD5" s="230"/>
      <c r="CWE5" s="230"/>
      <c r="CWF5" s="230"/>
      <c r="CWG5" s="230"/>
      <c r="CWH5" s="230"/>
      <c r="CWI5" s="230"/>
      <c r="CWJ5" s="230"/>
      <c r="CWK5" s="230"/>
      <c r="CWL5" s="230"/>
      <c r="CWM5" s="230"/>
      <c r="CWN5" s="230"/>
      <c r="CWO5" s="230"/>
      <c r="CWP5" s="230"/>
      <c r="CWQ5" s="230"/>
      <c r="CWR5" s="230"/>
      <c r="CWS5" s="230"/>
      <c r="CWT5" s="230"/>
      <c r="CWU5" s="230"/>
      <c r="CWV5" s="230"/>
      <c r="CWW5" s="230"/>
      <c r="CWX5" s="230"/>
      <c r="CWY5" s="230"/>
      <c r="CWZ5" s="230"/>
      <c r="CXA5" s="230"/>
      <c r="CXB5" s="230"/>
      <c r="CXC5" s="230"/>
      <c r="CXD5" s="230"/>
      <c r="CXE5" s="230"/>
      <c r="CXF5" s="230"/>
      <c r="CXG5" s="230"/>
      <c r="CXH5" s="230"/>
      <c r="CXI5" s="230"/>
      <c r="CXJ5" s="230"/>
      <c r="CXK5" s="230"/>
      <c r="CXL5" s="230"/>
      <c r="CXM5" s="230"/>
      <c r="CXN5" s="230"/>
      <c r="CXO5" s="230"/>
      <c r="CXP5" s="230"/>
      <c r="CXQ5" s="230"/>
      <c r="CXR5" s="230"/>
      <c r="CXS5" s="230"/>
      <c r="CXT5" s="230"/>
      <c r="CXU5" s="230"/>
      <c r="CXV5" s="230"/>
      <c r="CXW5" s="230"/>
      <c r="CXX5" s="230"/>
      <c r="CXY5" s="230"/>
      <c r="CXZ5" s="230"/>
      <c r="CYA5" s="230"/>
      <c r="CYB5" s="230"/>
      <c r="CYC5" s="230"/>
      <c r="CYD5" s="230"/>
      <c r="CYE5" s="230"/>
      <c r="CYF5" s="230"/>
      <c r="CYG5" s="230"/>
      <c r="CYH5" s="230"/>
      <c r="CYI5" s="230"/>
      <c r="CYJ5" s="230"/>
      <c r="CYK5" s="230"/>
      <c r="CYL5" s="230"/>
      <c r="CYM5" s="230"/>
      <c r="CYN5" s="230"/>
      <c r="CYO5" s="230"/>
      <c r="CYP5" s="230"/>
      <c r="CYQ5" s="230"/>
      <c r="CYR5" s="230"/>
      <c r="CYS5" s="230"/>
      <c r="CYT5" s="230"/>
      <c r="CYU5" s="230"/>
      <c r="CYV5" s="230"/>
      <c r="CYW5" s="230"/>
      <c r="CYX5" s="230"/>
      <c r="CYY5" s="230"/>
      <c r="CYZ5" s="230"/>
      <c r="CZA5" s="230"/>
      <c r="CZB5" s="230"/>
      <c r="CZC5" s="230"/>
      <c r="CZD5" s="230"/>
      <c r="CZE5" s="230"/>
      <c r="CZF5" s="230"/>
      <c r="CZG5" s="230"/>
      <c r="CZH5" s="230"/>
      <c r="CZI5" s="230"/>
      <c r="CZJ5" s="230"/>
      <c r="CZK5" s="230"/>
      <c r="CZL5" s="230"/>
      <c r="CZM5" s="230"/>
      <c r="CZN5" s="230"/>
      <c r="CZO5" s="230"/>
      <c r="CZP5" s="230"/>
      <c r="CZQ5" s="230"/>
      <c r="CZR5" s="230"/>
      <c r="CZS5" s="230"/>
      <c r="CZT5" s="230"/>
      <c r="CZU5" s="230"/>
      <c r="CZV5" s="230"/>
      <c r="CZW5" s="230"/>
      <c r="CZX5" s="230"/>
      <c r="CZY5" s="230"/>
      <c r="CZZ5" s="230"/>
      <c r="DAA5" s="230"/>
      <c r="DAB5" s="230"/>
      <c r="DAC5" s="230"/>
      <c r="DAD5" s="230"/>
      <c r="DAE5" s="230"/>
      <c r="DAF5" s="230"/>
      <c r="DAG5" s="230"/>
      <c r="DAH5" s="230"/>
      <c r="DAI5" s="230"/>
      <c r="DAJ5" s="230"/>
      <c r="DAK5" s="230"/>
      <c r="DAL5" s="230"/>
      <c r="DAM5" s="230"/>
      <c r="DAN5" s="230"/>
      <c r="DAO5" s="230"/>
      <c r="DAP5" s="230"/>
      <c r="DAQ5" s="230"/>
      <c r="DAR5" s="230"/>
      <c r="DAS5" s="230"/>
      <c r="DAT5" s="230"/>
      <c r="DAU5" s="230"/>
      <c r="DAV5" s="230"/>
      <c r="DAW5" s="230"/>
      <c r="DAX5" s="230"/>
      <c r="DAY5" s="230"/>
      <c r="DAZ5" s="230"/>
      <c r="DBA5" s="230"/>
      <c r="DBB5" s="230"/>
      <c r="DBC5" s="230"/>
      <c r="DBD5" s="230"/>
      <c r="DBE5" s="230"/>
      <c r="DBF5" s="230"/>
      <c r="DBG5" s="230"/>
      <c r="DBH5" s="230"/>
      <c r="DBI5" s="230"/>
      <c r="DBJ5" s="230"/>
      <c r="DBK5" s="230"/>
      <c r="DBL5" s="230"/>
      <c r="DBM5" s="230"/>
      <c r="DBN5" s="230"/>
      <c r="DBO5" s="230"/>
      <c r="DBP5" s="230"/>
      <c r="DBQ5" s="230"/>
      <c r="DBR5" s="230"/>
      <c r="DBS5" s="230"/>
      <c r="DBT5" s="230"/>
      <c r="DBU5" s="230"/>
      <c r="DBV5" s="230"/>
      <c r="DBW5" s="230"/>
      <c r="DBX5" s="230"/>
      <c r="DBY5" s="230"/>
      <c r="DBZ5" s="230"/>
      <c r="DCA5" s="230"/>
      <c r="DCB5" s="230"/>
      <c r="DCC5" s="230"/>
      <c r="DCD5" s="230"/>
      <c r="DCE5" s="230"/>
      <c r="DCF5" s="230"/>
      <c r="DCG5" s="230"/>
      <c r="DCH5" s="230"/>
      <c r="DCI5" s="230"/>
      <c r="DCJ5" s="230"/>
      <c r="DCK5" s="230"/>
      <c r="DCL5" s="230"/>
      <c r="DCM5" s="230"/>
      <c r="DCN5" s="230"/>
      <c r="DCO5" s="230"/>
      <c r="DCP5" s="230"/>
      <c r="DCQ5" s="230"/>
      <c r="DCR5" s="230"/>
      <c r="DCS5" s="230"/>
      <c r="DCT5" s="230"/>
      <c r="DCU5" s="230"/>
      <c r="DCV5" s="230"/>
      <c r="DCW5" s="230"/>
      <c r="DCX5" s="230"/>
      <c r="DCY5" s="230"/>
      <c r="DCZ5" s="230"/>
      <c r="DDA5" s="230"/>
      <c r="DDB5" s="230"/>
      <c r="DDC5" s="230"/>
      <c r="DDD5" s="230"/>
      <c r="DDE5" s="230"/>
      <c r="DDF5" s="230"/>
      <c r="DDG5" s="230"/>
      <c r="DDH5" s="230"/>
      <c r="DDI5" s="230"/>
      <c r="DDJ5" s="230"/>
      <c r="DDK5" s="230"/>
      <c r="DDL5" s="230"/>
      <c r="DDM5" s="230"/>
      <c r="DDN5" s="230"/>
      <c r="DDO5" s="230"/>
      <c r="DDP5" s="230"/>
      <c r="DDQ5" s="230"/>
      <c r="DDR5" s="230"/>
      <c r="DDS5" s="230"/>
      <c r="DDT5" s="230"/>
      <c r="DDU5" s="230"/>
      <c r="DDV5" s="230"/>
      <c r="DDW5" s="230"/>
      <c r="DDX5" s="230"/>
      <c r="DDY5" s="230"/>
      <c r="DDZ5" s="230"/>
      <c r="DEA5" s="230"/>
      <c r="DEB5" s="230"/>
      <c r="DEC5" s="230"/>
      <c r="DED5" s="230"/>
      <c r="DEE5" s="230"/>
      <c r="DEF5" s="230"/>
      <c r="DEG5" s="230"/>
      <c r="DEH5" s="230"/>
      <c r="DEI5" s="230"/>
      <c r="DEJ5" s="230"/>
      <c r="DEK5" s="230"/>
      <c r="DEL5" s="230"/>
      <c r="DEM5" s="230"/>
      <c r="DEN5" s="230"/>
      <c r="DEO5" s="230"/>
      <c r="DEP5" s="230"/>
      <c r="DEQ5" s="230"/>
      <c r="DER5" s="230"/>
      <c r="DES5" s="230"/>
      <c r="DET5" s="230"/>
      <c r="DEU5" s="230"/>
      <c r="DEV5" s="230"/>
      <c r="DEW5" s="230"/>
      <c r="DEX5" s="230"/>
      <c r="DEY5" s="230"/>
      <c r="DEZ5" s="230"/>
      <c r="DFA5" s="230"/>
      <c r="DFB5" s="230"/>
      <c r="DFC5" s="230"/>
      <c r="DFD5" s="230"/>
      <c r="DFE5" s="230"/>
      <c r="DFF5" s="230"/>
      <c r="DFG5" s="230"/>
      <c r="DFH5" s="230"/>
      <c r="DFI5" s="230"/>
      <c r="DFJ5" s="230"/>
      <c r="DFK5" s="230"/>
      <c r="DFL5" s="230"/>
      <c r="DFM5" s="230"/>
      <c r="DFN5" s="230"/>
      <c r="DFO5" s="230"/>
      <c r="DFP5" s="230"/>
      <c r="DFQ5" s="230"/>
      <c r="DFR5" s="230"/>
      <c r="DFS5" s="230"/>
      <c r="DFT5" s="230"/>
      <c r="DFU5" s="230"/>
      <c r="DFV5" s="230"/>
      <c r="DFW5" s="230"/>
      <c r="DFX5" s="230"/>
      <c r="DFY5" s="230"/>
      <c r="DFZ5" s="230"/>
      <c r="DGA5" s="230"/>
      <c r="DGB5" s="230"/>
      <c r="DGC5" s="230"/>
      <c r="DGD5" s="230"/>
      <c r="DGE5" s="230"/>
      <c r="DGF5" s="230"/>
      <c r="DGG5" s="230"/>
      <c r="DGH5" s="230"/>
      <c r="DGI5" s="230"/>
      <c r="DGJ5" s="230"/>
      <c r="DGK5" s="230"/>
      <c r="DGL5" s="230"/>
      <c r="DGM5" s="230"/>
      <c r="DGN5" s="230"/>
      <c r="DGO5" s="230"/>
      <c r="DGP5" s="230"/>
      <c r="DGQ5" s="230"/>
      <c r="DGR5" s="230"/>
      <c r="DGS5" s="230"/>
      <c r="DGT5" s="230"/>
      <c r="DGU5" s="230"/>
      <c r="DGV5" s="230"/>
      <c r="DGW5" s="230"/>
      <c r="DGX5" s="230"/>
      <c r="DGY5" s="230"/>
      <c r="DGZ5" s="230"/>
      <c r="DHA5" s="230"/>
      <c r="DHB5" s="230"/>
      <c r="DHC5" s="230"/>
      <c r="DHD5" s="230"/>
      <c r="DHE5" s="230"/>
      <c r="DHF5" s="230"/>
      <c r="DHG5" s="230"/>
      <c r="DHH5" s="230"/>
      <c r="DHI5" s="230"/>
      <c r="DHJ5" s="230"/>
      <c r="DHK5" s="230"/>
      <c r="DHL5" s="230"/>
      <c r="DHM5" s="230"/>
      <c r="DHN5" s="230"/>
      <c r="DHO5" s="230"/>
      <c r="DHP5" s="230"/>
      <c r="DHQ5" s="230"/>
      <c r="DHR5" s="230"/>
      <c r="DHS5" s="230"/>
      <c r="DHT5" s="230"/>
      <c r="DHU5" s="230"/>
      <c r="DHV5" s="230"/>
      <c r="DHW5" s="230"/>
      <c r="DHX5" s="230"/>
      <c r="DHY5" s="230"/>
      <c r="DHZ5" s="230"/>
      <c r="DIA5" s="230"/>
      <c r="DIB5" s="230"/>
      <c r="DIC5" s="230"/>
      <c r="DID5" s="230"/>
      <c r="DIE5" s="230"/>
      <c r="DIF5" s="230"/>
      <c r="DIG5" s="230"/>
      <c r="DIH5" s="230"/>
      <c r="DII5" s="230"/>
      <c r="DIJ5" s="230"/>
      <c r="DIK5" s="230"/>
      <c r="DIL5" s="230"/>
      <c r="DIM5" s="230"/>
      <c r="DIN5" s="230"/>
      <c r="DIO5" s="230"/>
      <c r="DIP5" s="230"/>
      <c r="DIQ5" s="230"/>
      <c r="DIR5" s="230"/>
      <c r="DIS5" s="230"/>
      <c r="DIT5" s="230"/>
      <c r="DIU5" s="230"/>
      <c r="DIV5" s="230"/>
      <c r="DIW5" s="230"/>
      <c r="DIX5" s="230"/>
      <c r="DIY5" s="230"/>
      <c r="DIZ5" s="230"/>
      <c r="DJA5" s="230"/>
      <c r="DJB5" s="230"/>
      <c r="DJC5" s="230"/>
      <c r="DJD5" s="230"/>
      <c r="DJE5" s="230"/>
      <c r="DJF5" s="230"/>
      <c r="DJG5" s="230"/>
      <c r="DJH5" s="230"/>
      <c r="DJI5" s="230"/>
      <c r="DJJ5" s="230"/>
      <c r="DJK5" s="230"/>
      <c r="DJL5" s="230"/>
      <c r="DJM5" s="230"/>
      <c r="DJN5" s="230"/>
      <c r="DJO5" s="230"/>
      <c r="DJP5" s="230"/>
      <c r="DJQ5" s="230"/>
      <c r="DJR5" s="230"/>
      <c r="DJS5" s="230"/>
      <c r="DJT5" s="230"/>
      <c r="DJU5" s="230"/>
      <c r="DJV5" s="230"/>
      <c r="DJW5" s="230"/>
      <c r="DJX5" s="230"/>
      <c r="DJY5" s="230"/>
      <c r="DJZ5" s="230"/>
      <c r="DKA5" s="230"/>
      <c r="DKB5" s="230"/>
      <c r="DKC5" s="230"/>
      <c r="DKD5" s="230"/>
      <c r="DKE5" s="230"/>
      <c r="DKF5" s="230"/>
      <c r="DKG5" s="230"/>
      <c r="DKH5" s="230"/>
      <c r="DKI5" s="230"/>
      <c r="DKJ5" s="230"/>
      <c r="DKK5" s="230"/>
      <c r="DKL5" s="230"/>
      <c r="DKM5" s="230"/>
      <c r="DKN5" s="230"/>
      <c r="DKO5" s="230"/>
      <c r="DKP5" s="230"/>
      <c r="DKQ5" s="230"/>
      <c r="DKR5" s="230"/>
      <c r="DKS5" s="230"/>
      <c r="DKT5" s="230"/>
      <c r="DKU5" s="230"/>
      <c r="DKV5" s="230"/>
      <c r="DKW5" s="230"/>
      <c r="DKX5" s="230"/>
      <c r="DKY5" s="230"/>
      <c r="DKZ5" s="230"/>
      <c r="DLA5" s="230"/>
      <c r="DLB5" s="230"/>
      <c r="DLC5" s="230"/>
      <c r="DLD5" s="230"/>
      <c r="DLE5" s="230"/>
      <c r="DLF5" s="230"/>
      <c r="DLG5" s="230"/>
      <c r="DLH5" s="230"/>
      <c r="DLI5" s="230"/>
      <c r="DLJ5" s="230"/>
      <c r="DLK5" s="230"/>
      <c r="DLL5" s="230"/>
      <c r="DLM5" s="230"/>
      <c r="DLN5" s="230"/>
      <c r="DLO5" s="230"/>
      <c r="DLP5" s="230"/>
      <c r="DLQ5" s="230"/>
      <c r="DLR5" s="230"/>
      <c r="DLS5" s="230"/>
      <c r="DLT5" s="230"/>
      <c r="DLU5" s="230"/>
      <c r="DLV5" s="230"/>
      <c r="DLW5" s="230"/>
      <c r="DLX5" s="230"/>
      <c r="DLY5" s="230"/>
      <c r="DLZ5" s="230"/>
      <c r="DMA5" s="230"/>
      <c r="DMB5" s="230"/>
      <c r="DMC5" s="230"/>
      <c r="DMD5" s="230"/>
      <c r="DME5" s="230"/>
      <c r="DMF5" s="230"/>
      <c r="DMG5" s="230"/>
      <c r="DMH5" s="230"/>
      <c r="DMI5" s="230"/>
      <c r="DMJ5" s="230"/>
      <c r="DMK5" s="230"/>
      <c r="DML5" s="230"/>
      <c r="DMM5" s="230"/>
      <c r="DMN5" s="230"/>
      <c r="DMO5" s="230"/>
      <c r="DMP5" s="230"/>
      <c r="DMQ5" s="230"/>
      <c r="DMR5" s="230"/>
      <c r="DMS5" s="230"/>
      <c r="DMT5" s="230"/>
      <c r="DMU5" s="230"/>
      <c r="DMV5" s="230"/>
      <c r="DMW5" s="230"/>
      <c r="DMX5" s="230"/>
      <c r="DMY5" s="230"/>
      <c r="DMZ5" s="230"/>
      <c r="DNA5" s="230"/>
      <c r="DNB5" s="230"/>
      <c r="DNC5" s="230"/>
      <c r="DND5" s="230"/>
      <c r="DNE5" s="230"/>
      <c r="DNF5" s="230"/>
      <c r="DNG5" s="230"/>
      <c r="DNH5" s="230"/>
      <c r="DNI5" s="230"/>
      <c r="DNJ5" s="230"/>
      <c r="DNK5" s="230"/>
      <c r="DNL5" s="230"/>
      <c r="DNM5" s="230"/>
      <c r="DNN5" s="230"/>
      <c r="DNO5" s="230"/>
      <c r="DNP5" s="230"/>
      <c r="DNQ5" s="230"/>
      <c r="DNR5" s="230"/>
      <c r="DNS5" s="230"/>
      <c r="DNT5" s="230"/>
      <c r="DNU5" s="230"/>
      <c r="DNV5" s="230"/>
      <c r="DNW5" s="230"/>
      <c r="DNX5" s="230"/>
      <c r="DNY5" s="230"/>
      <c r="DNZ5" s="230"/>
      <c r="DOA5" s="230"/>
      <c r="DOB5" s="230"/>
      <c r="DOC5" s="230"/>
      <c r="DOD5" s="230"/>
      <c r="DOE5" s="230"/>
      <c r="DOF5" s="230"/>
      <c r="DOG5" s="230"/>
      <c r="DOH5" s="230"/>
      <c r="DOI5" s="230"/>
      <c r="DOJ5" s="230"/>
      <c r="DOK5" s="230"/>
      <c r="DOL5" s="230"/>
      <c r="DOM5" s="230"/>
      <c r="DON5" s="230"/>
      <c r="DOO5" s="230"/>
      <c r="DOP5" s="230"/>
      <c r="DOQ5" s="230"/>
      <c r="DOR5" s="230"/>
      <c r="DOS5" s="230"/>
      <c r="DOT5" s="230"/>
      <c r="DOU5" s="230"/>
      <c r="DOV5" s="230"/>
      <c r="DOW5" s="230"/>
      <c r="DOX5" s="230"/>
      <c r="DOY5" s="230"/>
      <c r="DOZ5" s="230"/>
      <c r="DPA5" s="230"/>
      <c r="DPB5" s="230"/>
      <c r="DPC5" s="230"/>
      <c r="DPD5" s="230"/>
      <c r="DPE5" s="230"/>
      <c r="DPF5" s="230"/>
      <c r="DPG5" s="230"/>
      <c r="DPH5" s="230"/>
      <c r="DPI5" s="230"/>
      <c r="DPJ5" s="230"/>
      <c r="DPK5" s="230"/>
      <c r="DPL5" s="230"/>
      <c r="DPM5" s="230"/>
      <c r="DPN5" s="230"/>
      <c r="DPO5" s="230"/>
      <c r="DPP5" s="230"/>
      <c r="DPQ5" s="230"/>
      <c r="DPR5" s="230"/>
      <c r="DPS5" s="230"/>
      <c r="DPT5" s="230"/>
      <c r="DPU5" s="230"/>
      <c r="DPV5" s="230"/>
      <c r="DPW5" s="230"/>
      <c r="DPX5" s="230"/>
      <c r="DPY5" s="230"/>
      <c r="DPZ5" s="230"/>
      <c r="DQA5" s="230"/>
      <c r="DQB5" s="230"/>
      <c r="DQC5" s="230"/>
      <c r="DQD5" s="230"/>
      <c r="DQE5" s="230"/>
      <c r="DQF5" s="230"/>
      <c r="DQG5" s="230"/>
      <c r="DQH5" s="230"/>
      <c r="DQI5" s="230"/>
      <c r="DQJ5" s="230"/>
      <c r="DQK5" s="230"/>
      <c r="DQL5" s="230"/>
      <c r="DQM5" s="230"/>
      <c r="DQN5" s="230"/>
      <c r="DQO5" s="230"/>
      <c r="DQP5" s="230"/>
      <c r="DQQ5" s="230"/>
      <c r="DQR5" s="230"/>
      <c r="DQS5" s="230"/>
      <c r="DQT5" s="230"/>
      <c r="DQU5" s="230"/>
      <c r="DQV5" s="230"/>
      <c r="DQW5" s="230"/>
      <c r="DQX5" s="230"/>
      <c r="DQY5" s="230"/>
      <c r="DQZ5" s="230"/>
      <c r="DRA5" s="230"/>
      <c r="DRB5" s="230"/>
      <c r="DRC5" s="230"/>
      <c r="DRD5" s="230"/>
      <c r="DRE5" s="230"/>
      <c r="DRF5" s="230"/>
      <c r="DRG5" s="230"/>
      <c r="DRH5" s="230"/>
      <c r="DRI5" s="230"/>
      <c r="DRJ5" s="230"/>
      <c r="DRK5" s="230"/>
      <c r="DRL5" s="230"/>
      <c r="DRM5" s="230"/>
      <c r="DRN5" s="230"/>
      <c r="DRO5" s="230"/>
      <c r="DRP5" s="230"/>
      <c r="DRQ5" s="230"/>
      <c r="DRR5" s="230"/>
      <c r="DRS5" s="230"/>
      <c r="DRT5" s="230"/>
      <c r="DRU5" s="230"/>
      <c r="DRV5" s="230"/>
      <c r="DRW5" s="230"/>
      <c r="DRX5" s="230"/>
      <c r="DRY5" s="230"/>
      <c r="DRZ5" s="230"/>
      <c r="DSA5" s="230"/>
      <c r="DSB5" s="230"/>
      <c r="DSC5" s="230"/>
      <c r="DSD5" s="230"/>
      <c r="DSE5" s="230"/>
      <c r="DSF5" s="230"/>
      <c r="DSG5" s="230"/>
      <c r="DSH5" s="230"/>
      <c r="DSI5" s="230"/>
      <c r="DSJ5" s="230"/>
      <c r="DSK5" s="230"/>
      <c r="DSL5" s="230"/>
      <c r="DSM5" s="230"/>
      <c r="DSN5" s="230"/>
      <c r="DSO5" s="230"/>
      <c r="DSP5" s="230"/>
      <c r="DSQ5" s="230"/>
      <c r="DSR5" s="230"/>
      <c r="DSS5" s="230"/>
      <c r="DST5" s="230"/>
      <c r="DSU5" s="230"/>
      <c r="DSV5" s="230"/>
      <c r="DSW5" s="230"/>
      <c r="DSX5" s="230"/>
      <c r="DSY5" s="230"/>
      <c r="DSZ5" s="230"/>
      <c r="DTA5" s="230"/>
      <c r="DTB5" s="230"/>
      <c r="DTC5" s="230"/>
      <c r="DTD5" s="230"/>
      <c r="DTE5" s="230"/>
      <c r="DTF5" s="230"/>
      <c r="DTG5" s="230"/>
      <c r="DTH5" s="230"/>
      <c r="DTI5" s="230"/>
      <c r="DTJ5" s="230"/>
      <c r="DTK5" s="230"/>
      <c r="DTL5" s="230"/>
      <c r="DTM5" s="230"/>
      <c r="DTN5" s="230"/>
      <c r="DTO5" s="230"/>
      <c r="DTP5" s="230"/>
      <c r="DTQ5" s="230"/>
      <c r="DTR5" s="230"/>
      <c r="DTS5" s="230"/>
      <c r="DTT5" s="230"/>
      <c r="DTU5" s="230"/>
      <c r="DTV5" s="230"/>
      <c r="DTW5" s="230"/>
      <c r="DTX5" s="230"/>
      <c r="DTY5" s="230"/>
      <c r="DTZ5" s="230"/>
      <c r="DUA5" s="230"/>
      <c r="DUB5" s="230"/>
      <c r="DUC5" s="230"/>
      <c r="DUD5" s="230"/>
      <c r="DUE5" s="230"/>
      <c r="DUF5" s="230"/>
      <c r="DUG5" s="230"/>
      <c r="DUH5" s="230"/>
      <c r="DUI5" s="230"/>
      <c r="DUJ5" s="230"/>
      <c r="DUK5" s="230"/>
      <c r="DUL5" s="230"/>
      <c r="DUM5" s="230"/>
      <c r="DUN5" s="230"/>
      <c r="DUO5" s="230"/>
      <c r="DUP5" s="230"/>
      <c r="DUQ5" s="230"/>
      <c r="DUR5" s="230"/>
      <c r="DUS5" s="230"/>
      <c r="DUT5" s="230"/>
      <c r="DUU5" s="230"/>
      <c r="DUV5" s="230"/>
      <c r="DUW5" s="230"/>
      <c r="DUX5" s="230"/>
      <c r="DUY5" s="230"/>
      <c r="DUZ5" s="230"/>
      <c r="DVA5" s="230"/>
      <c r="DVB5" s="230"/>
      <c r="DVC5" s="230"/>
      <c r="DVD5" s="230"/>
      <c r="DVE5" s="230"/>
      <c r="DVF5" s="230"/>
      <c r="DVG5" s="230"/>
      <c r="DVH5" s="230"/>
      <c r="DVI5" s="230"/>
      <c r="DVJ5" s="230"/>
      <c r="DVK5" s="230"/>
      <c r="DVL5" s="230"/>
      <c r="DVM5" s="230"/>
      <c r="DVN5" s="230"/>
      <c r="DVO5" s="230"/>
      <c r="DVP5" s="230"/>
      <c r="DVQ5" s="230"/>
      <c r="DVR5" s="230"/>
      <c r="DVS5" s="230"/>
      <c r="DVT5" s="230"/>
      <c r="DVU5" s="230"/>
      <c r="DVV5" s="230"/>
      <c r="DVW5" s="230"/>
      <c r="DVX5" s="230"/>
      <c r="DVY5" s="230"/>
      <c r="DVZ5" s="230"/>
      <c r="DWA5" s="230"/>
      <c r="DWB5" s="230"/>
      <c r="DWC5" s="230"/>
      <c r="DWD5" s="230"/>
      <c r="DWE5" s="230"/>
      <c r="DWF5" s="230"/>
      <c r="DWG5" s="230"/>
      <c r="DWH5" s="230"/>
      <c r="DWI5" s="230"/>
      <c r="DWJ5" s="230"/>
      <c r="DWK5" s="230"/>
      <c r="DWL5" s="230"/>
      <c r="DWM5" s="230"/>
      <c r="DWN5" s="230"/>
      <c r="DWO5" s="230"/>
      <c r="DWP5" s="230"/>
      <c r="DWQ5" s="230"/>
      <c r="DWR5" s="230"/>
      <c r="DWS5" s="230"/>
      <c r="DWT5" s="230"/>
      <c r="DWU5" s="230"/>
      <c r="DWV5" s="230"/>
      <c r="DWW5" s="230"/>
      <c r="DWX5" s="230"/>
      <c r="DWY5" s="230"/>
      <c r="DWZ5" s="230"/>
      <c r="DXA5" s="230"/>
      <c r="DXB5" s="230"/>
      <c r="DXC5" s="230"/>
      <c r="DXD5" s="230"/>
      <c r="DXE5" s="230"/>
      <c r="DXF5" s="230"/>
      <c r="DXG5" s="230"/>
      <c r="DXH5" s="230"/>
      <c r="DXI5" s="230"/>
      <c r="DXJ5" s="230"/>
      <c r="DXK5" s="230"/>
      <c r="DXL5" s="230"/>
      <c r="DXM5" s="230"/>
      <c r="DXN5" s="230"/>
      <c r="DXO5" s="230"/>
      <c r="DXP5" s="230"/>
      <c r="DXQ5" s="230"/>
      <c r="DXR5" s="230"/>
      <c r="DXS5" s="230"/>
      <c r="DXT5" s="230"/>
      <c r="DXU5" s="230"/>
      <c r="DXV5" s="230"/>
      <c r="DXW5" s="230"/>
      <c r="DXX5" s="230"/>
      <c r="DXY5" s="230"/>
      <c r="DXZ5" s="230"/>
      <c r="DYA5" s="230"/>
      <c r="DYB5" s="230"/>
      <c r="DYC5" s="230"/>
      <c r="DYD5" s="230"/>
      <c r="DYE5" s="230"/>
      <c r="DYF5" s="230"/>
      <c r="DYG5" s="230"/>
      <c r="DYH5" s="230"/>
      <c r="DYI5" s="230"/>
      <c r="DYJ5" s="230"/>
      <c r="DYK5" s="230"/>
      <c r="DYL5" s="230"/>
      <c r="DYM5" s="230"/>
      <c r="DYN5" s="230"/>
      <c r="DYO5" s="230"/>
      <c r="DYP5" s="230"/>
      <c r="DYQ5" s="230"/>
      <c r="DYR5" s="230"/>
      <c r="DYS5" s="230"/>
      <c r="DYT5" s="230"/>
      <c r="DYU5" s="230"/>
      <c r="DYV5" s="230"/>
      <c r="DYW5" s="230"/>
      <c r="DYX5" s="230"/>
      <c r="DYY5" s="230"/>
      <c r="DYZ5" s="230"/>
      <c r="DZA5" s="230"/>
      <c r="DZB5" s="230"/>
      <c r="DZC5" s="230"/>
      <c r="DZD5" s="230"/>
      <c r="DZE5" s="230"/>
      <c r="DZF5" s="230"/>
      <c r="DZG5" s="230"/>
      <c r="DZH5" s="230"/>
      <c r="DZI5" s="230"/>
      <c r="DZJ5" s="230"/>
      <c r="DZK5" s="230"/>
      <c r="DZL5" s="230"/>
      <c r="DZM5" s="230"/>
      <c r="DZN5" s="230"/>
      <c r="DZO5" s="230"/>
      <c r="DZP5" s="230"/>
      <c r="DZQ5" s="230"/>
      <c r="DZR5" s="230"/>
      <c r="DZS5" s="230"/>
      <c r="DZT5" s="230"/>
      <c r="DZU5" s="230"/>
      <c r="DZV5" s="230"/>
      <c r="DZW5" s="230"/>
      <c r="DZX5" s="230"/>
      <c r="DZY5" s="230"/>
      <c r="DZZ5" s="230"/>
      <c r="EAA5" s="230"/>
      <c r="EAB5" s="230"/>
      <c r="EAC5" s="230"/>
      <c r="EAD5" s="230"/>
      <c r="EAE5" s="230"/>
      <c r="EAF5" s="230"/>
      <c r="EAG5" s="230"/>
      <c r="EAH5" s="230"/>
      <c r="EAI5" s="230"/>
      <c r="EAJ5" s="230"/>
      <c r="EAK5" s="230"/>
      <c r="EAL5" s="230"/>
      <c r="EAM5" s="230"/>
      <c r="EAN5" s="230"/>
      <c r="EAO5" s="230"/>
      <c r="EAP5" s="230"/>
      <c r="EAQ5" s="230"/>
      <c r="EAR5" s="230"/>
      <c r="EAS5" s="230"/>
      <c r="EAT5" s="230"/>
      <c r="EAU5" s="230"/>
      <c r="EAV5" s="230"/>
      <c r="EAW5" s="230"/>
      <c r="EAX5" s="230"/>
      <c r="EAY5" s="230"/>
      <c r="EAZ5" s="230"/>
      <c r="EBA5" s="230"/>
      <c r="EBB5" s="230"/>
      <c r="EBC5" s="230"/>
      <c r="EBD5" s="230"/>
      <c r="EBE5" s="230"/>
      <c r="EBF5" s="230"/>
      <c r="EBG5" s="230"/>
      <c r="EBH5" s="230"/>
      <c r="EBI5" s="230"/>
      <c r="EBJ5" s="230"/>
      <c r="EBK5" s="230"/>
      <c r="EBL5" s="230"/>
      <c r="EBM5" s="230"/>
      <c r="EBN5" s="230"/>
      <c r="EBO5" s="230"/>
      <c r="EBP5" s="230"/>
      <c r="EBQ5" s="230"/>
      <c r="EBR5" s="230"/>
      <c r="EBS5" s="230"/>
      <c r="EBT5" s="230"/>
      <c r="EBU5" s="230"/>
      <c r="EBV5" s="230"/>
      <c r="EBW5" s="230"/>
      <c r="EBX5" s="230"/>
      <c r="EBY5" s="230"/>
      <c r="EBZ5" s="230"/>
      <c r="ECA5" s="230"/>
      <c r="ECB5" s="230"/>
      <c r="ECC5" s="230"/>
      <c r="ECD5" s="230"/>
      <c r="ECE5" s="230"/>
      <c r="ECF5" s="230"/>
      <c r="ECG5" s="230"/>
      <c r="ECH5" s="230"/>
      <c r="ECI5" s="230"/>
      <c r="ECJ5" s="230"/>
      <c r="ECK5" s="230"/>
      <c r="ECL5" s="230"/>
      <c r="ECM5" s="230"/>
      <c r="ECN5" s="230"/>
      <c r="ECO5" s="230"/>
      <c r="ECP5" s="230"/>
      <c r="ECQ5" s="230"/>
      <c r="ECR5" s="230"/>
      <c r="ECS5" s="230"/>
      <c r="ECT5" s="230"/>
      <c r="ECU5" s="230"/>
      <c r="ECV5" s="230"/>
      <c r="ECW5" s="230"/>
      <c r="ECX5" s="230"/>
      <c r="ECY5" s="230"/>
      <c r="ECZ5" s="230"/>
      <c r="EDA5" s="230"/>
      <c r="EDB5" s="230"/>
      <c r="EDC5" s="230"/>
      <c r="EDD5" s="230"/>
      <c r="EDE5" s="230"/>
      <c r="EDF5" s="230"/>
      <c r="EDG5" s="230"/>
      <c r="EDH5" s="230"/>
      <c r="EDI5" s="230"/>
      <c r="EDJ5" s="230"/>
      <c r="EDK5" s="230"/>
      <c r="EDL5" s="230"/>
      <c r="EDM5" s="230"/>
      <c r="EDN5" s="230"/>
      <c r="EDO5" s="230"/>
      <c r="EDP5" s="230"/>
      <c r="EDQ5" s="230"/>
      <c r="EDR5" s="230"/>
      <c r="EDS5" s="230"/>
      <c r="EDT5" s="230"/>
      <c r="EDU5" s="230"/>
      <c r="EDV5" s="230"/>
      <c r="EDW5" s="230"/>
      <c r="EDX5" s="230"/>
      <c r="EDY5" s="230"/>
      <c r="EDZ5" s="230"/>
      <c r="EEA5" s="230"/>
      <c r="EEB5" s="230"/>
      <c r="EEC5" s="230"/>
      <c r="EED5" s="230"/>
      <c r="EEE5" s="230"/>
      <c r="EEF5" s="230"/>
      <c r="EEG5" s="230"/>
      <c r="EEH5" s="230"/>
      <c r="EEI5" s="230"/>
      <c r="EEJ5" s="230"/>
      <c r="EEK5" s="230"/>
      <c r="EEL5" s="230"/>
      <c r="EEM5" s="230"/>
      <c r="EEN5" s="230"/>
      <c r="EEO5" s="230"/>
      <c r="EEP5" s="230"/>
      <c r="EEQ5" s="230"/>
      <c r="EER5" s="230"/>
      <c r="EES5" s="230"/>
      <c r="EET5" s="230"/>
      <c r="EEU5" s="230"/>
      <c r="EEV5" s="230"/>
      <c r="EEW5" s="230"/>
      <c r="EEX5" s="230"/>
      <c r="EEY5" s="230"/>
      <c r="EEZ5" s="230"/>
      <c r="EFA5" s="230"/>
      <c r="EFB5" s="230"/>
      <c r="EFC5" s="230"/>
      <c r="EFD5" s="230"/>
      <c r="EFE5" s="230"/>
      <c r="EFF5" s="230"/>
      <c r="EFG5" s="230"/>
      <c r="EFH5" s="230"/>
      <c r="EFI5" s="230"/>
      <c r="EFJ5" s="230"/>
      <c r="EFK5" s="230"/>
      <c r="EFL5" s="230"/>
      <c r="EFM5" s="230"/>
      <c r="EFN5" s="230"/>
      <c r="EFO5" s="230"/>
      <c r="EFP5" s="230"/>
      <c r="EFQ5" s="230"/>
      <c r="EFR5" s="230"/>
      <c r="EFS5" s="230"/>
      <c r="EFT5" s="230"/>
      <c r="EFU5" s="230"/>
      <c r="EFV5" s="230"/>
      <c r="EFW5" s="230"/>
      <c r="EFX5" s="230"/>
      <c r="EFY5" s="230"/>
      <c r="EFZ5" s="230"/>
      <c r="EGA5" s="230"/>
      <c r="EGB5" s="230"/>
      <c r="EGC5" s="230"/>
      <c r="EGD5" s="230"/>
      <c r="EGE5" s="230"/>
      <c r="EGF5" s="230"/>
      <c r="EGG5" s="230"/>
      <c r="EGH5" s="230"/>
      <c r="EGI5" s="230"/>
      <c r="EGJ5" s="230"/>
      <c r="EGK5" s="230"/>
      <c r="EGL5" s="230"/>
      <c r="EGM5" s="230"/>
      <c r="EGN5" s="230"/>
      <c r="EGO5" s="230"/>
      <c r="EGP5" s="230"/>
      <c r="EGQ5" s="230"/>
      <c r="EGR5" s="230"/>
      <c r="EGS5" s="230"/>
      <c r="EGT5" s="230"/>
      <c r="EGU5" s="230"/>
      <c r="EGV5" s="230"/>
      <c r="EGW5" s="230"/>
      <c r="EGX5" s="230"/>
      <c r="EGY5" s="230"/>
      <c r="EGZ5" s="230"/>
      <c r="EHA5" s="230"/>
      <c r="EHB5" s="230"/>
      <c r="EHC5" s="230"/>
      <c r="EHD5" s="230"/>
      <c r="EHE5" s="230"/>
      <c r="EHF5" s="230"/>
      <c r="EHG5" s="230"/>
      <c r="EHH5" s="230"/>
      <c r="EHI5" s="230"/>
      <c r="EHJ5" s="230"/>
      <c r="EHK5" s="230"/>
      <c r="EHL5" s="230"/>
      <c r="EHM5" s="230"/>
      <c r="EHN5" s="230"/>
      <c r="EHO5" s="230"/>
      <c r="EHP5" s="230"/>
      <c r="EHQ5" s="230"/>
      <c r="EHR5" s="230"/>
      <c r="EHS5" s="230"/>
      <c r="EHT5" s="230"/>
      <c r="EHU5" s="230"/>
      <c r="EHV5" s="230"/>
      <c r="EHW5" s="230"/>
      <c r="EHX5" s="230"/>
      <c r="EHY5" s="230"/>
      <c r="EHZ5" s="230"/>
      <c r="EIA5" s="230"/>
      <c r="EIB5" s="230"/>
      <c r="EIC5" s="230"/>
      <c r="EID5" s="230"/>
      <c r="EIE5" s="230"/>
      <c r="EIF5" s="230"/>
      <c r="EIG5" s="230"/>
      <c r="EIH5" s="230"/>
      <c r="EII5" s="230"/>
      <c r="EIJ5" s="230"/>
      <c r="EIK5" s="230"/>
      <c r="EIL5" s="230"/>
      <c r="EIM5" s="230"/>
      <c r="EIN5" s="230"/>
      <c r="EIO5" s="230"/>
      <c r="EIP5" s="230"/>
      <c r="EIQ5" s="230"/>
      <c r="EIR5" s="230"/>
      <c r="EIS5" s="230"/>
      <c r="EIT5" s="230"/>
      <c r="EIU5" s="230"/>
      <c r="EIV5" s="230"/>
      <c r="EIW5" s="230"/>
      <c r="EIX5" s="230"/>
      <c r="EIY5" s="230"/>
      <c r="EIZ5" s="230"/>
      <c r="EJA5" s="230"/>
      <c r="EJB5" s="230"/>
      <c r="EJC5" s="230"/>
      <c r="EJD5" s="230"/>
      <c r="EJE5" s="230"/>
      <c r="EJF5" s="230"/>
      <c r="EJG5" s="230"/>
      <c r="EJH5" s="230"/>
      <c r="EJI5" s="230"/>
      <c r="EJJ5" s="230"/>
      <c r="EJK5" s="230"/>
      <c r="EJL5" s="230"/>
      <c r="EJM5" s="230"/>
      <c r="EJN5" s="230"/>
      <c r="EJO5" s="230"/>
      <c r="EJP5" s="230"/>
      <c r="EJQ5" s="230"/>
      <c r="EJR5" s="230"/>
      <c r="EJS5" s="230"/>
      <c r="EJT5" s="230"/>
      <c r="EJU5" s="230"/>
      <c r="EJV5" s="230"/>
      <c r="EJW5" s="230"/>
      <c r="EJX5" s="230"/>
      <c r="EJY5" s="230"/>
      <c r="EJZ5" s="230"/>
      <c r="EKA5" s="230"/>
      <c r="EKB5" s="230"/>
      <c r="EKC5" s="230"/>
      <c r="EKD5" s="230"/>
      <c r="EKE5" s="230"/>
      <c r="EKF5" s="230"/>
      <c r="EKG5" s="230"/>
      <c r="EKH5" s="230"/>
      <c r="EKI5" s="230"/>
      <c r="EKJ5" s="230"/>
      <c r="EKK5" s="230"/>
      <c r="EKL5" s="230"/>
      <c r="EKM5" s="230"/>
      <c r="EKN5" s="230"/>
      <c r="EKO5" s="230"/>
      <c r="EKP5" s="230"/>
      <c r="EKQ5" s="230"/>
      <c r="EKR5" s="230"/>
      <c r="EKS5" s="230"/>
      <c r="EKT5" s="230"/>
      <c r="EKU5" s="230"/>
      <c r="EKV5" s="230"/>
      <c r="EKW5" s="230"/>
      <c r="EKX5" s="230"/>
      <c r="EKY5" s="230"/>
      <c r="EKZ5" s="230"/>
      <c r="ELA5" s="230"/>
      <c r="ELB5" s="230"/>
      <c r="ELC5" s="230"/>
      <c r="ELD5" s="230"/>
      <c r="ELE5" s="230"/>
      <c r="ELF5" s="230"/>
      <c r="ELG5" s="230"/>
      <c r="ELH5" s="230"/>
      <c r="ELI5" s="230"/>
      <c r="ELJ5" s="230"/>
      <c r="ELK5" s="230"/>
      <c r="ELL5" s="230"/>
      <c r="ELM5" s="230"/>
      <c r="ELN5" s="230"/>
      <c r="ELO5" s="230"/>
      <c r="ELP5" s="230"/>
      <c r="ELQ5" s="230"/>
      <c r="ELR5" s="230"/>
      <c r="ELS5" s="230"/>
      <c r="ELT5" s="230"/>
      <c r="ELU5" s="230"/>
      <c r="ELV5" s="230"/>
      <c r="ELW5" s="230"/>
      <c r="ELX5" s="230"/>
      <c r="ELY5" s="230"/>
      <c r="ELZ5" s="230"/>
      <c r="EMA5" s="230"/>
      <c r="EMB5" s="230"/>
      <c r="EMC5" s="230"/>
      <c r="EMD5" s="230"/>
      <c r="EME5" s="230"/>
      <c r="EMF5" s="230"/>
      <c r="EMG5" s="230"/>
      <c r="EMH5" s="230"/>
      <c r="EMI5" s="230"/>
      <c r="EMJ5" s="230"/>
      <c r="EMK5" s="230"/>
      <c r="EML5" s="230"/>
      <c r="EMM5" s="230"/>
      <c r="EMN5" s="230"/>
      <c r="EMO5" s="230"/>
      <c r="EMP5" s="230"/>
      <c r="EMQ5" s="230"/>
      <c r="EMR5" s="230"/>
      <c r="EMS5" s="230"/>
      <c r="EMT5" s="230"/>
      <c r="EMU5" s="230"/>
      <c r="EMV5" s="230"/>
      <c r="EMW5" s="230"/>
      <c r="EMX5" s="230"/>
      <c r="EMY5" s="230"/>
      <c r="EMZ5" s="230"/>
      <c r="ENA5" s="230"/>
      <c r="ENB5" s="230"/>
      <c r="ENC5" s="230"/>
      <c r="END5" s="230"/>
      <c r="ENE5" s="230"/>
      <c r="ENF5" s="230"/>
      <c r="ENG5" s="230"/>
      <c r="ENH5" s="230"/>
      <c r="ENI5" s="230"/>
      <c r="ENJ5" s="230"/>
      <c r="ENK5" s="230"/>
      <c r="ENL5" s="230"/>
      <c r="ENM5" s="230"/>
      <c r="ENN5" s="230"/>
      <c r="ENO5" s="230"/>
      <c r="ENP5" s="230"/>
      <c r="ENQ5" s="230"/>
      <c r="ENR5" s="230"/>
      <c r="ENS5" s="230"/>
      <c r="ENT5" s="230"/>
      <c r="ENU5" s="230"/>
      <c r="ENV5" s="230"/>
      <c r="ENW5" s="230"/>
      <c r="ENX5" s="230"/>
      <c r="ENY5" s="230"/>
      <c r="ENZ5" s="230"/>
      <c r="EOA5" s="230"/>
      <c r="EOB5" s="230"/>
      <c r="EOC5" s="230"/>
      <c r="EOD5" s="230"/>
      <c r="EOE5" s="230"/>
      <c r="EOF5" s="230"/>
      <c r="EOG5" s="230"/>
      <c r="EOH5" s="230"/>
      <c r="EOI5" s="230"/>
      <c r="EOJ5" s="230"/>
      <c r="EOK5" s="230"/>
      <c r="EOL5" s="230"/>
      <c r="EOM5" s="230"/>
      <c r="EON5" s="230"/>
      <c r="EOO5" s="230"/>
      <c r="EOP5" s="230"/>
      <c r="EOQ5" s="230"/>
      <c r="EOR5" s="230"/>
      <c r="EOS5" s="230"/>
      <c r="EOT5" s="230"/>
      <c r="EOU5" s="230"/>
      <c r="EOV5" s="230"/>
      <c r="EOW5" s="230"/>
      <c r="EOX5" s="230"/>
      <c r="EOY5" s="230"/>
      <c r="EOZ5" s="230"/>
      <c r="EPA5" s="230"/>
      <c r="EPB5" s="230"/>
      <c r="EPC5" s="230"/>
      <c r="EPD5" s="230"/>
      <c r="EPE5" s="230"/>
      <c r="EPF5" s="230"/>
      <c r="EPG5" s="230"/>
      <c r="EPH5" s="230"/>
      <c r="EPI5" s="230"/>
      <c r="EPJ5" s="230"/>
      <c r="EPK5" s="230"/>
      <c r="EPL5" s="230"/>
      <c r="EPM5" s="230"/>
      <c r="EPN5" s="230"/>
      <c r="EPO5" s="230"/>
      <c r="EPP5" s="230"/>
      <c r="EPQ5" s="230"/>
      <c r="EPR5" s="230"/>
      <c r="EPS5" s="230"/>
      <c r="EPT5" s="230"/>
      <c r="EPU5" s="230"/>
      <c r="EPV5" s="230"/>
      <c r="EPW5" s="230"/>
      <c r="EPX5" s="230"/>
      <c r="EPY5" s="230"/>
      <c r="EPZ5" s="230"/>
      <c r="EQA5" s="230"/>
      <c r="EQB5" s="230"/>
      <c r="EQC5" s="230"/>
      <c r="EQD5" s="230"/>
      <c r="EQE5" s="230"/>
      <c r="EQF5" s="230"/>
      <c r="EQG5" s="230"/>
      <c r="EQH5" s="230"/>
      <c r="EQI5" s="230"/>
      <c r="EQJ5" s="230"/>
      <c r="EQK5" s="230"/>
      <c r="EQL5" s="230"/>
      <c r="EQM5" s="230"/>
      <c r="EQN5" s="230"/>
      <c r="EQO5" s="230"/>
      <c r="EQP5" s="230"/>
      <c r="EQQ5" s="230"/>
      <c r="EQR5" s="230"/>
      <c r="EQS5" s="230"/>
      <c r="EQT5" s="230"/>
      <c r="EQU5" s="230"/>
      <c r="EQV5" s="230"/>
      <c r="EQW5" s="230"/>
      <c r="EQX5" s="230"/>
      <c r="EQY5" s="230"/>
      <c r="EQZ5" s="230"/>
      <c r="ERA5" s="230"/>
      <c r="ERB5" s="230"/>
      <c r="ERC5" s="230"/>
      <c r="ERD5" s="230"/>
      <c r="ERE5" s="230"/>
      <c r="ERF5" s="230"/>
      <c r="ERG5" s="230"/>
      <c r="ERH5" s="230"/>
      <c r="ERI5" s="230"/>
      <c r="ERJ5" s="230"/>
      <c r="ERK5" s="230"/>
      <c r="ERL5" s="230"/>
      <c r="ERM5" s="230"/>
      <c r="ERN5" s="230"/>
      <c r="ERO5" s="230"/>
      <c r="ERP5" s="230"/>
      <c r="ERQ5" s="230"/>
      <c r="ERR5" s="230"/>
      <c r="ERS5" s="230"/>
      <c r="ERT5" s="230"/>
      <c r="ERU5" s="230"/>
      <c r="ERV5" s="230"/>
      <c r="ERW5" s="230"/>
      <c r="ERX5" s="230"/>
      <c r="ERY5" s="230"/>
      <c r="ERZ5" s="230"/>
      <c r="ESA5" s="230"/>
      <c r="ESB5" s="230"/>
      <c r="ESC5" s="230"/>
      <c r="ESD5" s="230"/>
      <c r="ESE5" s="230"/>
      <c r="ESF5" s="230"/>
      <c r="ESG5" s="230"/>
      <c r="ESH5" s="230"/>
      <c r="ESI5" s="230"/>
      <c r="ESJ5" s="230"/>
      <c r="ESK5" s="230"/>
      <c r="ESL5" s="230"/>
      <c r="ESM5" s="230"/>
      <c r="ESN5" s="230"/>
      <c r="ESO5" s="230"/>
      <c r="ESP5" s="230"/>
      <c r="ESQ5" s="230"/>
      <c r="ESR5" s="230"/>
      <c r="ESS5" s="230"/>
      <c r="EST5" s="230"/>
      <c r="ESU5" s="230"/>
      <c r="ESV5" s="230"/>
      <c r="ESW5" s="230"/>
      <c r="ESX5" s="230"/>
      <c r="ESY5" s="230"/>
      <c r="ESZ5" s="230"/>
      <c r="ETA5" s="230"/>
      <c r="ETB5" s="230"/>
      <c r="ETC5" s="230"/>
      <c r="ETD5" s="230"/>
      <c r="ETE5" s="230"/>
      <c r="ETF5" s="230"/>
      <c r="ETG5" s="230"/>
      <c r="ETH5" s="230"/>
      <c r="ETI5" s="230"/>
      <c r="ETJ5" s="230"/>
      <c r="ETK5" s="230"/>
      <c r="ETL5" s="230"/>
      <c r="ETM5" s="230"/>
      <c r="ETN5" s="230"/>
      <c r="ETO5" s="230"/>
      <c r="ETP5" s="230"/>
      <c r="ETQ5" s="230"/>
      <c r="ETR5" s="230"/>
      <c r="ETS5" s="230"/>
      <c r="ETT5" s="230"/>
      <c r="ETU5" s="230"/>
      <c r="ETV5" s="230"/>
      <c r="ETW5" s="230"/>
      <c r="ETX5" s="230"/>
      <c r="ETY5" s="230"/>
      <c r="ETZ5" s="230"/>
      <c r="EUA5" s="230"/>
      <c r="EUB5" s="230"/>
      <c r="EUC5" s="230"/>
      <c r="EUD5" s="230"/>
      <c r="EUE5" s="230"/>
      <c r="EUF5" s="230"/>
      <c r="EUG5" s="230"/>
      <c r="EUH5" s="230"/>
      <c r="EUI5" s="230"/>
      <c r="EUJ5" s="230"/>
      <c r="EUK5" s="230"/>
      <c r="EUL5" s="230"/>
      <c r="EUM5" s="230"/>
      <c r="EUN5" s="230"/>
      <c r="EUO5" s="230"/>
      <c r="EUP5" s="230"/>
      <c r="EUQ5" s="230"/>
      <c r="EUR5" s="230"/>
      <c r="EUS5" s="230"/>
      <c r="EUT5" s="230"/>
      <c r="EUU5" s="230"/>
      <c r="EUV5" s="230"/>
      <c r="EUW5" s="230"/>
      <c r="EUX5" s="230"/>
      <c r="EUY5" s="230"/>
      <c r="EUZ5" s="230"/>
      <c r="EVA5" s="230"/>
      <c r="EVB5" s="230"/>
      <c r="EVC5" s="230"/>
      <c r="EVD5" s="230"/>
      <c r="EVE5" s="230"/>
      <c r="EVF5" s="230"/>
      <c r="EVG5" s="230"/>
      <c r="EVH5" s="230"/>
      <c r="EVI5" s="230"/>
      <c r="EVJ5" s="230"/>
      <c r="EVK5" s="230"/>
      <c r="EVL5" s="230"/>
      <c r="EVM5" s="230"/>
      <c r="EVN5" s="230"/>
      <c r="EVO5" s="230"/>
      <c r="EVP5" s="230"/>
      <c r="EVQ5" s="230"/>
      <c r="EVR5" s="230"/>
      <c r="EVS5" s="230"/>
      <c r="EVT5" s="230"/>
      <c r="EVU5" s="230"/>
      <c r="EVV5" s="230"/>
      <c r="EVW5" s="230"/>
      <c r="EVX5" s="230"/>
      <c r="EVY5" s="230"/>
      <c r="EVZ5" s="230"/>
      <c r="EWA5" s="230"/>
      <c r="EWB5" s="230"/>
      <c r="EWC5" s="230"/>
      <c r="EWD5" s="230"/>
      <c r="EWE5" s="230"/>
      <c r="EWF5" s="230"/>
      <c r="EWG5" s="230"/>
      <c r="EWH5" s="230"/>
      <c r="EWI5" s="230"/>
      <c r="EWJ5" s="230"/>
      <c r="EWK5" s="230"/>
      <c r="EWL5" s="230"/>
      <c r="EWM5" s="230"/>
      <c r="EWN5" s="230"/>
      <c r="EWO5" s="230"/>
      <c r="EWP5" s="230"/>
      <c r="EWQ5" s="230"/>
      <c r="EWR5" s="230"/>
      <c r="EWS5" s="230"/>
      <c r="EWT5" s="230"/>
      <c r="EWU5" s="230"/>
      <c r="EWV5" s="230"/>
      <c r="EWW5" s="230"/>
      <c r="EWX5" s="230"/>
      <c r="EWY5" s="230"/>
      <c r="EWZ5" s="230"/>
      <c r="EXA5" s="230"/>
      <c r="EXB5" s="230"/>
      <c r="EXC5" s="230"/>
      <c r="EXD5" s="230"/>
      <c r="EXE5" s="230"/>
      <c r="EXF5" s="230"/>
      <c r="EXG5" s="230"/>
      <c r="EXH5" s="230"/>
      <c r="EXI5" s="230"/>
      <c r="EXJ5" s="230"/>
      <c r="EXK5" s="230"/>
      <c r="EXL5" s="230"/>
      <c r="EXM5" s="230"/>
      <c r="EXN5" s="230"/>
      <c r="EXO5" s="230"/>
      <c r="EXP5" s="230"/>
      <c r="EXQ5" s="230"/>
      <c r="EXR5" s="230"/>
      <c r="EXS5" s="230"/>
      <c r="EXT5" s="230"/>
      <c r="EXU5" s="230"/>
      <c r="EXV5" s="230"/>
      <c r="EXW5" s="230"/>
      <c r="EXX5" s="230"/>
      <c r="EXY5" s="230"/>
      <c r="EXZ5" s="230"/>
      <c r="EYA5" s="230"/>
      <c r="EYB5" s="230"/>
      <c r="EYC5" s="230"/>
      <c r="EYD5" s="230"/>
      <c r="EYE5" s="230"/>
      <c r="EYF5" s="230"/>
      <c r="EYG5" s="230"/>
      <c r="EYH5" s="230"/>
      <c r="EYI5" s="230"/>
      <c r="EYJ5" s="230"/>
      <c r="EYK5" s="230"/>
      <c r="EYL5" s="230"/>
      <c r="EYM5" s="230"/>
      <c r="EYN5" s="230"/>
      <c r="EYO5" s="230"/>
      <c r="EYP5" s="230"/>
      <c r="EYQ5" s="230"/>
      <c r="EYR5" s="230"/>
      <c r="EYS5" s="230"/>
      <c r="EYT5" s="230"/>
      <c r="EYU5" s="230"/>
      <c r="EYV5" s="230"/>
      <c r="EYW5" s="230"/>
      <c r="EYX5" s="230"/>
      <c r="EYY5" s="230"/>
      <c r="EYZ5" s="230"/>
      <c r="EZA5" s="230"/>
      <c r="EZB5" s="230"/>
      <c r="EZC5" s="230"/>
      <c r="EZD5" s="230"/>
      <c r="EZE5" s="230"/>
      <c r="EZF5" s="230"/>
      <c r="EZG5" s="230"/>
      <c r="EZH5" s="230"/>
      <c r="EZI5" s="230"/>
      <c r="EZJ5" s="230"/>
      <c r="EZK5" s="230"/>
      <c r="EZL5" s="230"/>
      <c r="EZM5" s="230"/>
      <c r="EZN5" s="230"/>
      <c r="EZO5" s="230"/>
      <c r="EZP5" s="230"/>
      <c r="EZQ5" s="230"/>
      <c r="EZR5" s="230"/>
      <c r="EZS5" s="230"/>
      <c r="EZT5" s="230"/>
      <c r="EZU5" s="230"/>
      <c r="EZV5" s="230"/>
      <c r="EZW5" s="230"/>
      <c r="EZX5" s="230"/>
      <c r="EZY5" s="230"/>
      <c r="EZZ5" s="230"/>
      <c r="FAA5" s="230"/>
      <c r="FAB5" s="230"/>
      <c r="FAC5" s="230"/>
      <c r="FAD5" s="230"/>
      <c r="FAE5" s="230"/>
      <c r="FAF5" s="230"/>
      <c r="FAG5" s="230"/>
      <c r="FAH5" s="230"/>
      <c r="FAI5" s="230"/>
      <c r="FAJ5" s="230"/>
      <c r="FAK5" s="230"/>
      <c r="FAL5" s="230"/>
      <c r="FAM5" s="230"/>
      <c r="FAN5" s="230"/>
      <c r="FAO5" s="230"/>
      <c r="FAP5" s="230"/>
      <c r="FAQ5" s="230"/>
      <c r="FAR5" s="230"/>
      <c r="FAS5" s="230"/>
      <c r="FAT5" s="230"/>
      <c r="FAU5" s="230"/>
      <c r="FAV5" s="230"/>
      <c r="FAW5" s="230"/>
      <c r="FAX5" s="230"/>
      <c r="FAY5" s="230"/>
      <c r="FAZ5" s="230"/>
      <c r="FBA5" s="230"/>
      <c r="FBB5" s="230"/>
      <c r="FBC5" s="230"/>
      <c r="FBD5" s="230"/>
      <c r="FBE5" s="230"/>
      <c r="FBF5" s="230"/>
      <c r="FBG5" s="230"/>
      <c r="FBH5" s="230"/>
      <c r="FBI5" s="230"/>
      <c r="FBJ5" s="230"/>
      <c r="FBK5" s="230"/>
      <c r="FBL5" s="230"/>
      <c r="FBM5" s="230"/>
      <c r="FBN5" s="230"/>
      <c r="FBO5" s="230"/>
      <c r="FBP5" s="230"/>
      <c r="FBQ5" s="230"/>
      <c r="FBR5" s="230"/>
      <c r="FBS5" s="230"/>
      <c r="FBT5" s="230"/>
      <c r="FBU5" s="230"/>
      <c r="FBV5" s="230"/>
      <c r="FBW5" s="230"/>
      <c r="FBX5" s="230"/>
      <c r="FBY5" s="230"/>
      <c r="FBZ5" s="230"/>
      <c r="FCA5" s="230"/>
      <c r="FCB5" s="230"/>
      <c r="FCC5" s="230"/>
      <c r="FCD5" s="230"/>
      <c r="FCE5" s="230"/>
      <c r="FCF5" s="230"/>
      <c r="FCG5" s="230"/>
      <c r="FCH5" s="230"/>
      <c r="FCI5" s="230"/>
      <c r="FCJ5" s="230"/>
      <c r="FCK5" s="230"/>
      <c r="FCL5" s="230"/>
      <c r="FCM5" s="230"/>
      <c r="FCN5" s="230"/>
      <c r="FCO5" s="230"/>
      <c r="FCP5" s="230"/>
      <c r="FCQ5" s="230"/>
      <c r="FCR5" s="230"/>
      <c r="FCS5" s="230"/>
      <c r="FCT5" s="230"/>
      <c r="FCU5" s="230"/>
      <c r="FCV5" s="230"/>
      <c r="FCW5" s="230"/>
      <c r="FCX5" s="230"/>
      <c r="FCY5" s="230"/>
      <c r="FCZ5" s="230"/>
      <c r="FDA5" s="230"/>
      <c r="FDB5" s="230"/>
      <c r="FDC5" s="230"/>
      <c r="FDD5" s="230"/>
      <c r="FDE5" s="230"/>
      <c r="FDF5" s="230"/>
      <c r="FDG5" s="230"/>
      <c r="FDH5" s="230"/>
      <c r="FDI5" s="230"/>
      <c r="FDJ5" s="230"/>
      <c r="FDK5" s="230"/>
      <c r="FDL5" s="230"/>
      <c r="FDM5" s="230"/>
      <c r="FDN5" s="230"/>
      <c r="FDO5" s="230"/>
      <c r="FDP5" s="230"/>
      <c r="FDQ5" s="230"/>
      <c r="FDR5" s="230"/>
      <c r="FDS5" s="230"/>
      <c r="FDT5" s="230"/>
      <c r="FDU5" s="230"/>
      <c r="FDV5" s="230"/>
      <c r="FDW5" s="230"/>
      <c r="FDX5" s="230"/>
      <c r="FDY5" s="230"/>
      <c r="FDZ5" s="230"/>
      <c r="FEA5" s="230"/>
      <c r="FEB5" s="230"/>
      <c r="FEC5" s="230"/>
      <c r="FED5" s="230"/>
      <c r="FEE5" s="230"/>
      <c r="FEF5" s="230"/>
      <c r="FEG5" s="230"/>
      <c r="FEH5" s="230"/>
      <c r="FEI5" s="230"/>
      <c r="FEJ5" s="230"/>
      <c r="FEK5" s="230"/>
      <c r="FEL5" s="230"/>
      <c r="FEM5" s="230"/>
      <c r="FEN5" s="230"/>
      <c r="FEO5" s="230"/>
      <c r="FEP5" s="230"/>
      <c r="FEQ5" s="230"/>
      <c r="FER5" s="230"/>
      <c r="FES5" s="230"/>
      <c r="FET5" s="230"/>
      <c r="FEU5" s="230"/>
      <c r="FEV5" s="230"/>
      <c r="FEW5" s="230"/>
      <c r="FEX5" s="230"/>
      <c r="FEY5" s="230"/>
      <c r="FEZ5" s="230"/>
      <c r="FFA5" s="230"/>
      <c r="FFB5" s="230"/>
      <c r="FFC5" s="230"/>
      <c r="FFD5" s="230"/>
      <c r="FFE5" s="230"/>
      <c r="FFF5" s="230"/>
      <c r="FFG5" s="230"/>
      <c r="FFH5" s="230"/>
      <c r="FFI5" s="230"/>
      <c r="FFJ5" s="230"/>
      <c r="FFK5" s="230"/>
      <c r="FFL5" s="230"/>
      <c r="FFM5" s="230"/>
      <c r="FFN5" s="230"/>
      <c r="FFO5" s="230"/>
      <c r="FFP5" s="230"/>
      <c r="FFQ5" s="230"/>
      <c r="FFR5" s="230"/>
      <c r="FFS5" s="230"/>
      <c r="FFT5" s="230"/>
      <c r="FFU5" s="230"/>
      <c r="FFV5" s="230"/>
      <c r="FFW5" s="230"/>
      <c r="FFX5" s="230"/>
      <c r="FFY5" s="230"/>
      <c r="FFZ5" s="230"/>
      <c r="FGA5" s="230"/>
      <c r="FGB5" s="230"/>
      <c r="FGC5" s="230"/>
      <c r="FGD5" s="230"/>
      <c r="FGE5" s="230"/>
      <c r="FGF5" s="230"/>
      <c r="FGG5" s="230"/>
      <c r="FGH5" s="230"/>
      <c r="FGI5" s="230"/>
      <c r="FGJ5" s="230"/>
      <c r="FGK5" s="230"/>
      <c r="FGL5" s="230"/>
      <c r="FGM5" s="230"/>
      <c r="FGN5" s="230"/>
      <c r="FGO5" s="230"/>
      <c r="FGP5" s="230"/>
      <c r="FGQ5" s="230"/>
      <c r="FGR5" s="230"/>
      <c r="FGS5" s="230"/>
      <c r="FGT5" s="230"/>
      <c r="FGU5" s="230"/>
      <c r="FGV5" s="230"/>
      <c r="FGW5" s="230"/>
      <c r="FGX5" s="230"/>
      <c r="FGY5" s="230"/>
      <c r="FGZ5" s="230"/>
      <c r="FHA5" s="230"/>
      <c r="FHB5" s="230"/>
      <c r="FHC5" s="230"/>
      <c r="FHD5" s="230"/>
      <c r="FHE5" s="230"/>
      <c r="FHF5" s="230"/>
      <c r="FHG5" s="230"/>
      <c r="FHH5" s="230"/>
      <c r="FHI5" s="230"/>
      <c r="FHJ5" s="230"/>
      <c r="FHK5" s="230"/>
      <c r="FHL5" s="230"/>
      <c r="FHM5" s="230"/>
      <c r="FHN5" s="230"/>
      <c r="FHO5" s="230"/>
      <c r="FHP5" s="230"/>
      <c r="FHQ5" s="230"/>
      <c r="FHR5" s="230"/>
      <c r="FHS5" s="230"/>
      <c r="FHT5" s="230"/>
      <c r="FHU5" s="230"/>
      <c r="FHV5" s="230"/>
      <c r="FHW5" s="230"/>
      <c r="FHX5" s="230"/>
      <c r="FHY5" s="230"/>
      <c r="FHZ5" s="230"/>
      <c r="FIA5" s="230"/>
      <c r="FIB5" s="230"/>
      <c r="FIC5" s="230"/>
      <c r="FID5" s="230"/>
      <c r="FIE5" s="230"/>
      <c r="FIF5" s="230"/>
      <c r="FIG5" s="230"/>
      <c r="FIH5" s="230"/>
      <c r="FII5" s="230"/>
      <c r="FIJ5" s="230"/>
      <c r="FIK5" s="230"/>
      <c r="FIL5" s="230"/>
      <c r="FIM5" s="230"/>
      <c r="FIN5" s="230"/>
      <c r="FIO5" s="230"/>
      <c r="FIP5" s="230"/>
      <c r="FIQ5" s="230"/>
      <c r="FIR5" s="230"/>
      <c r="FIS5" s="230"/>
      <c r="FIT5" s="230"/>
      <c r="FIU5" s="230"/>
      <c r="FIV5" s="230"/>
      <c r="FIW5" s="230"/>
      <c r="FIX5" s="230"/>
      <c r="FIY5" s="230"/>
      <c r="FIZ5" s="230"/>
      <c r="FJA5" s="230"/>
      <c r="FJB5" s="230"/>
      <c r="FJC5" s="230"/>
      <c r="FJD5" s="230"/>
      <c r="FJE5" s="230"/>
      <c r="FJF5" s="230"/>
      <c r="FJG5" s="230"/>
      <c r="FJH5" s="230"/>
      <c r="FJI5" s="230"/>
      <c r="FJJ5" s="230"/>
      <c r="FJK5" s="230"/>
      <c r="FJL5" s="230"/>
      <c r="FJM5" s="230"/>
      <c r="FJN5" s="230"/>
      <c r="FJO5" s="230"/>
      <c r="FJP5" s="230"/>
      <c r="FJQ5" s="230"/>
      <c r="FJR5" s="230"/>
      <c r="FJS5" s="230"/>
      <c r="FJT5" s="230"/>
      <c r="FJU5" s="230"/>
      <c r="FJV5" s="230"/>
      <c r="FJW5" s="230"/>
      <c r="FJX5" s="230"/>
      <c r="FJY5" s="230"/>
      <c r="FJZ5" s="230"/>
      <c r="FKA5" s="230"/>
      <c r="FKB5" s="230"/>
      <c r="FKC5" s="230"/>
      <c r="FKD5" s="230"/>
      <c r="FKE5" s="230"/>
      <c r="FKF5" s="230"/>
      <c r="FKG5" s="230"/>
      <c r="FKH5" s="230"/>
      <c r="FKI5" s="230"/>
      <c r="FKJ5" s="230"/>
      <c r="FKK5" s="230"/>
      <c r="FKL5" s="230"/>
      <c r="FKM5" s="230"/>
      <c r="FKN5" s="230"/>
      <c r="FKO5" s="230"/>
      <c r="FKP5" s="230"/>
      <c r="FKQ5" s="230"/>
      <c r="FKR5" s="230"/>
      <c r="FKS5" s="230"/>
      <c r="FKT5" s="230"/>
      <c r="FKU5" s="230"/>
      <c r="FKV5" s="230"/>
      <c r="FKW5" s="230"/>
      <c r="FKX5" s="230"/>
      <c r="FKY5" s="230"/>
      <c r="FKZ5" s="230"/>
      <c r="FLA5" s="230"/>
      <c r="FLB5" s="230"/>
      <c r="FLC5" s="230"/>
      <c r="FLD5" s="230"/>
      <c r="FLE5" s="230"/>
      <c r="FLF5" s="230"/>
      <c r="FLG5" s="230"/>
      <c r="FLH5" s="230"/>
      <c r="FLI5" s="230"/>
      <c r="FLJ5" s="230"/>
      <c r="FLK5" s="230"/>
      <c r="FLL5" s="230"/>
      <c r="FLM5" s="230"/>
      <c r="FLN5" s="230"/>
      <c r="FLO5" s="230"/>
      <c r="FLP5" s="230"/>
      <c r="FLQ5" s="230"/>
      <c r="FLR5" s="230"/>
      <c r="FLS5" s="230"/>
      <c r="FLT5" s="230"/>
      <c r="FLU5" s="230"/>
      <c r="FLV5" s="230"/>
      <c r="FLW5" s="230"/>
      <c r="FLX5" s="230"/>
      <c r="FLY5" s="230"/>
      <c r="FLZ5" s="230"/>
      <c r="FMA5" s="230"/>
      <c r="FMB5" s="230"/>
      <c r="FMC5" s="230"/>
      <c r="FMD5" s="230"/>
      <c r="FME5" s="230"/>
      <c r="FMF5" s="230"/>
      <c r="FMG5" s="230"/>
      <c r="FMH5" s="230"/>
      <c r="FMI5" s="230"/>
      <c r="FMJ5" s="230"/>
      <c r="FMK5" s="230"/>
      <c r="FML5" s="230"/>
      <c r="FMM5" s="230"/>
      <c r="FMN5" s="230"/>
      <c r="FMO5" s="230"/>
      <c r="FMP5" s="230"/>
      <c r="FMQ5" s="230"/>
      <c r="FMR5" s="230"/>
      <c r="FMS5" s="230"/>
      <c r="FMT5" s="230"/>
      <c r="FMU5" s="230"/>
      <c r="FMV5" s="230"/>
      <c r="FMW5" s="230"/>
      <c r="FMX5" s="230"/>
      <c r="FMY5" s="230"/>
      <c r="FMZ5" s="230"/>
      <c r="FNA5" s="230"/>
      <c r="FNB5" s="230"/>
      <c r="FNC5" s="230"/>
      <c r="FND5" s="230"/>
      <c r="FNE5" s="230"/>
      <c r="FNF5" s="230"/>
      <c r="FNG5" s="230"/>
      <c r="FNH5" s="230"/>
      <c r="FNI5" s="230"/>
      <c r="FNJ5" s="230"/>
      <c r="FNK5" s="230"/>
      <c r="FNL5" s="230"/>
      <c r="FNM5" s="230"/>
      <c r="FNN5" s="230"/>
      <c r="FNO5" s="230"/>
      <c r="FNP5" s="230"/>
      <c r="FNQ5" s="230"/>
      <c r="FNR5" s="230"/>
      <c r="FNS5" s="230"/>
      <c r="FNT5" s="230"/>
      <c r="FNU5" s="230"/>
      <c r="FNV5" s="230"/>
      <c r="FNW5" s="230"/>
      <c r="FNX5" s="230"/>
      <c r="FNY5" s="230"/>
      <c r="FNZ5" s="230"/>
      <c r="FOA5" s="230"/>
      <c r="FOB5" s="230"/>
      <c r="FOC5" s="230"/>
      <c r="FOD5" s="230"/>
      <c r="FOE5" s="230"/>
      <c r="FOF5" s="230"/>
      <c r="FOG5" s="230"/>
      <c r="FOH5" s="230"/>
      <c r="FOI5" s="230"/>
      <c r="FOJ5" s="230"/>
      <c r="FOK5" s="230"/>
      <c r="FOL5" s="230"/>
      <c r="FOM5" s="230"/>
      <c r="FON5" s="230"/>
      <c r="FOO5" s="230"/>
      <c r="FOP5" s="230"/>
      <c r="FOQ5" s="230"/>
      <c r="FOR5" s="230"/>
      <c r="FOS5" s="230"/>
      <c r="FOT5" s="230"/>
      <c r="FOU5" s="230"/>
      <c r="FOV5" s="230"/>
      <c r="FOW5" s="230"/>
      <c r="FOX5" s="230"/>
      <c r="FOY5" s="230"/>
      <c r="FOZ5" s="230"/>
      <c r="FPA5" s="230"/>
      <c r="FPB5" s="230"/>
      <c r="FPC5" s="230"/>
      <c r="FPD5" s="230"/>
      <c r="FPE5" s="230"/>
      <c r="FPF5" s="230"/>
      <c r="FPG5" s="230"/>
      <c r="FPH5" s="230"/>
      <c r="FPI5" s="230"/>
      <c r="FPJ5" s="230"/>
      <c r="FPK5" s="230"/>
      <c r="FPL5" s="230"/>
      <c r="FPM5" s="230"/>
      <c r="FPN5" s="230"/>
      <c r="FPO5" s="230"/>
      <c r="FPP5" s="230"/>
      <c r="FPQ5" s="230"/>
      <c r="FPR5" s="230"/>
      <c r="FPS5" s="230"/>
      <c r="FPT5" s="230"/>
      <c r="FPU5" s="230"/>
      <c r="FPV5" s="230"/>
      <c r="FPW5" s="230"/>
      <c r="FPX5" s="230"/>
      <c r="FPY5" s="230"/>
      <c r="FPZ5" s="230"/>
      <c r="FQA5" s="230"/>
      <c r="FQB5" s="230"/>
      <c r="FQC5" s="230"/>
      <c r="FQD5" s="230"/>
      <c r="FQE5" s="230"/>
      <c r="FQF5" s="230"/>
      <c r="FQG5" s="230"/>
      <c r="FQH5" s="230"/>
      <c r="FQI5" s="230"/>
      <c r="FQJ5" s="230"/>
      <c r="FQK5" s="230"/>
      <c r="FQL5" s="230"/>
      <c r="FQM5" s="230"/>
      <c r="FQN5" s="230"/>
      <c r="FQO5" s="230"/>
      <c r="FQP5" s="230"/>
      <c r="FQQ5" s="230"/>
      <c r="FQR5" s="230"/>
      <c r="FQS5" s="230"/>
      <c r="FQT5" s="230"/>
      <c r="FQU5" s="230"/>
      <c r="FQV5" s="230"/>
      <c r="FQW5" s="230"/>
      <c r="FQX5" s="230"/>
      <c r="FQY5" s="230"/>
      <c r="FQZ5" s="230"/>
      <c r="FRA5" s="230"/>
      <c r="FRB5" s="230"/>
      <c r="FRC5" s="230"/>
      <c r="FRD5" s="230"/>
      <c r="FRE5" s="230"/>
      <c r="FRF5" s="230"/>
      <c r="FRG5" s="230"/>
      <c r="FRH5" s="230"/>
      <c r="FRI5" s="230"/>
      <c r="FRJ5" s="230"/>
      <c r="FRK5" s="230"/>
      <c r="FRL5" s="230"/>
      <c r="FRM5" s="230"/>
      <c r="FRN5" s="230"/>
      <c r="FRO5" s="230"/>
      <c r="FRP5" s="230"/>
      <c r="FRQ5" s="230"/>
      <c r="FRR5" s="230"/>
      <c r="FRS5" s="230"/>
      <c r="FRT5" s="230"/>
      <c r="FRU5" s="230"/>
      <c r="FRV5" s="230"/>
      <c r="FRW5" s="230"/>
      <c r="FRX5" s="230"/>
      <c r="FRY5" s="230"/>
      <c r="FRZ5" s="230"/>
      <c r="FSA5" s="230"/>
      <c r="FSB5" s="230"/>
      <c r="FSC5" s="230"/>
      <c r="FSD5" s="230"/>
      <c r="FSE5" s="230"/>
      <c r="FSF5" s="230"/>
      <c r="FSG5" s="230"/>
      <c r="FSH5" s="230"/>
      <c r="FSI5" s="230"/>
      <c r="FSJ5" s="230"/>
      <c r="FSK5" s="230"/>
      <c r="FSL5" s="230"/>
      <c r="FSM5" s="230"/>
      <c r="FSN5" s="230"/>
      <c r="FSO5" s="230"/>
      <c r="FSP5" s="230"/>
      <c r="FSQ5" s="230"/>
      <c r="FSR5" s="230"/>
      <c r="FSS5" s="230"/>
      <c r="FST5" s="230"/>
      <c r="FSU5" s="230"/>
      <c r="FSV5" s="230"/>
      <c r="FSW5" s="230"/>
      <c r="FSX5" s="230"/>
      <c r="FSY5" s="230"/>
      <c r="FSZ5" s="230"/>
      <c r="FTA5" s="230"/>
      <c r="FTB5" s="230"/>
      <c r="FTC5" s="230"/>
      <c r="FTD5" s="230"/>
      <c r="FTE5" s="230"/>
      <c r="FTF5" s="230"/>
      <c r="FTG5" s="230"/>
      <c r="FTH5" s="230"/>
      <c r="FTI5" s="230"/>
      <c r="FTJ5" s="230"/>
      <c r="FTK5" s="230"/>
      <c r="FTL5" s="230"/>
      <c r="FTM5" s="230"/>
      <c r="FTN5" s="230"/>
      <c r="FTO5" s="230"/>
      <c r="FTP5" s="230"/>
      <c r="FTQ5" s="230"/>
      <c r="FTR5" s="230"/>
      <c r="FTS5" s="230"/>
      <c r="FTT5" s="230"/>
      <c r="FTU5" s="230"/>
      <c r="FTV5" s="230"/>
      <c r="FTW5" s="230"/>
      <c r="FTX5" s="230"/>
      <c r="FTY5" s="230"/>
      <c r="FTZ5" s="230"/>
      <c r="FUA5" s="230"/>
      <c r="FUB5" s="230"/>
      <c r="FUC5" s="230"/>
      <c r="FUD5" s="230"/>
      <c r="FUE5" s="230"/>
      <c r="FUF5" s="230"/>
      <c r="FUG5" s="230"/>
      <c r="FUH5" s="230"/>
      <c r="FUI5" s="230"/>
      <c r="FUJ5" s="230"/>
      <c r="FUK5" s="230"/>
      <c r="FUL5" s="230"/>
      <c r="FUM5" s="230"/>
      <c r="FUN5" s="230"/>
      <c r="FUO5" s="230"/>
      <c r="FUP5" s="230"/>
      <c r="FUQ5" s="230"/>
      <c r="FUR5" s="230"/>
      <c r="FUS5" s="230"/>
      <c r="FUT5" s="230"/>
      <c r="FUU5" s="230"/>
      <c r="FUV5" s="230"/>
      <c r="FUW5" s="230"/>
      <c r="FUX5" s="230"/>
      <c r="FUY5" s="230"/>
      <c r="FUZ5" s="230"/>
      <c r="FVA5" s="230"/>
      <c r="FVB5" s="230"/>
      <c r="FVC5" s="230"/>
      <c r="FVD5" s="230"/>
      <c r="FVE5" s="230"/>
      <c r="FVF5" s="230"/>
      <c r="FVG5" s="230"/>
      <c r="FVH5" s="230"/>
      <c r="FVI5" s="230"/>
      <c r="FVJ5" s="230"/>
      <c r="FVK5" s="230"/>
      <c r="FVL5" s="230"/>
      <c r="FVM5" s="230"/>
      <c r="FVN5" s="230"/>
      <c r="FVO5" s="230"/>
      <c r="FVP5" s="230"/>
      <c r="FVQ5" s="230"/>
      <c r="FVR5" s="230"/>
      <c r="FVS5" s="230"/>
      <c r="FVT5" s="230"/>
      <c r="FVU5" s="230"/>
      <c r="FVV5" s="230"/>
      <c r="FVW5" s="230"/>
      <c r="FVX5" s="230"/>
      <c r="FVY5" s="230"/>
      <c r="FVZ5" s="230"/>
      <c r="FWA5" s="230"/>
      <c r="FWB5" s="230"/>
      <c r="FWC5" s="230"/>
      <c r="FWD5" s="230"/>
      <c r="FWE5" s="230"/>
      <c r="FWF5" s="230"/>
      <c r="FWG5" s="230"/>
      <c r="FWH5" s="230"/>
      <c r="FWI5" s="230"/>
      <c r="FWJ5" s="230"/>
      <c r="FWK5" s="230"/>
      <c r="FWL5" s="230"/>
      <c r="FWM5" s="230"/>
      <c r="FWN5" s="230"/>
      <c r="FWO5" s="230"/>
      <c r="FWP5" s="230"/>
      <c r="FWQ5" s="230"/>
      <c r="FWR5" s="230"/>
      <c r="FWS5" s="230"/>
      <c r="FWT5" s="230"/>
      <c r="FWU5" s="230"/>
      <c r="FWV5" s="230"/>
      <c r="FWW5" s="230"/>
      <c r="FWX5" s="230"/>
      <c r="FWY5" s="230"/>
      <c r="FWZ5" s="230"/>
      <c r="FXA5" s="230"/>
      <c r="FXB5" s="230"/>
      <c r="FXC5" s="230"/>
      <c r="FXD5" s="230"/>
      <c r="FXE5" s="230"/>
      <c r="FXF5" s="230"/>
      <c r="FXG5" s="230"/>
      <c r="FXH5" s="230"/>
      <c r="FXI5" s="230"/>
      <c r="FXJ5" s="230"/>
      <c r="FXK5" s="230"/>
      <c r="FXL5" s="230"/>
      <c r="FXM5" s="230"/>
      <c r="FXN5" s="230"/>
      <c r="FXO5" s="230"/>
      <c r="FXP5" s="230"/>
      <c r="FXQ5" s="230"/>
      <c r="FXR5" s="230"/>
      <c r="FXS5" s="230"/>
      <c r="FXT5" s="230"/>
      <c r="FXU5" s="230"/>
      <c r="FXV5" s="230"/>
      <c r="FXW5" s="230"/>
      <c r="FXX5" s="230"/>
      <c r="FXY5" s="230"/>
      <c r="FXZ5" s="230"/>
      <c r="FYA5" s="230"/>
      <c r="FYB5" s="230"/>
      <c r="FYC5" s="230"/>
      <c r="FYD5" s="230"/>
      <c r="FYE5" s="230"/>
      <c r="FYF5" s="230"/>
      <c r="FYG5" s="230"/>
      <c r="FYH5" s="230"/>
      <c r="FYI5" s="230"/>
      <c r="FYJ5" s="230"/>
      <c r="FYK5" s="230"/>
      <c r="FYL5" s="230"/>
      <c r="FYM5" s="230"/>
      <c r="FYN5" s="230"/>
      <c r="FYO5" s="230"/>
      <c r="FYP5" s="230"/>
      <c r="FYQ5" s="230"/>
      <c r="FYR5" s="230"/>
      <c r="FYS5" s="230"/>
      <c r="FYT5" s="230"/>
      <c r="FYU5" s="230"/>
      <c r="FYV5" s="230"/>
      <c r="FYW5" s="230"/>
      <c r="FYX5" s="230"/>
      <c r="FYY5" s="230"/>
      <c r="FYZ5" s="230"/>
      <c r="FZA5" s="230"/>
      <c r="FZB5" s="230"/>
      <c r="FZC5" s="230"/>
      <c r="FZD5" s="230"/>
      <c r="FZE5" s="230"/>
      <c r="FZF5" s="230"/>
      <c r="FZG5" s="230"/>
      <c r="FZH5" s="230"/>
      <c r="FZI5" s="230"/>
      <c r="FZJ5" s="230"/>
      <c r="FZK5" s="230"/>
      <c r="FZL5" s="230"/>
      <c r="FZM5" s="230"/>
      <c r="FZN5" s="230"/>
      <c r="FZO5" s="230"/>
      <c r="FZP5" s="230"/>
      <c r="FZQ5" s="230"/>
      <c r="FZR5" s="230"/>
      <c r="FZS5" s="230"/>
      <c r="FZT5" s="230"/>
      <c r="FZU5" s="230"/>
      <c r="FZV5" s="230"/>
      <c r="FZW5" s="230"/>
      <c r="FZX5" s="230"/>
      <c r="FZY5" s="230"/>
      <c r="FZZ5" s="230"/>
      <c r="GAA5" s="230"/>
      <c r="GAB5" s="230"/>
      <c r="GAC5" s="230"/>
      <c r="GAD5" s="230"/>
      <c r="GAE5" s="230"/>
      <c r="GAF5" s="230"/>
      <c r="GAG5" s="230"/>
      <c r="GAH5" s="230"/>
      <c r="GAI5" s="230"/>
      <c r="GAJ5" s="230"/>
      <c r="GAK5" s="230"/>
      <c r="GAL5" s="230"/>
      <c r="GAM5" s="230"/>
      <c r="GAN5" s="230"/>
      <c r="GAO5" s="230"/>
      <c r="GAP5" s="230"/>
      <c r="GAQ5" s="230"/>
      <c r="GAR5" s="230"/>
      <c r="GAS5" s="230"/>
      <c r="GAT5" s="230"/>
      <c r="GAU5" s="230"/>
      <c r="GAV5" s="230"/>
      <c r="GAW5" s="230"/>
      <c r="GAX5" s="230"/>
      <c r="GAY5" s="230"/>
      <c r="GAZ5" s="230"/>
      <c r="GBA5" s="230"/>
      <c r="GBB5" s="230"/>
      <c r="GBC5" s="230"/>
      <c r="GBD5" s="230"/>
      <c r="GBE5" s="230"/>
      <c r="GBF5" s="230"/>
      <c r="GBG5" s="230"/>
      <c r="GBH5" s="230"/>
      <c r="GBI5" s="230"/>
      <c r="GBJ5" s="230"/>
      <c r="GBK5" s="230"/>
      <c r="GBL5" s="230"/>
      <c r="GBM5" s="230"/>
      <c r="GBN5" s="230"/>
      <c r="GBO5" s="230"/>
      <c r="GBP5" s="230"/>
      <c r="GBQ5" s="230"/>
      <c r="GBR5" s="230"/>
      <c r="GBS5" s="230"/>
      <c r="GBT5" s="230"/>
      <c r="GBU5" s="230"/>
      <c r="GBV5" s="230"/>
      <c r="GBW5" s="230"/>
      <c r="GBX5" s="230"/>
      <c r="GBY5" s="230"/>
      <c r="GBZ5" s="230"/>
      <c r="GCA5" s="230"/>
      <c r="GCB5" s="230"/>
      <c r="GCC5" s="230"/>
      <c r="GCD5" s="230"/>
      <c r="GCE5" s="230"/>
      <c r="GCF5" s="230"/>
      <c r="GCG5" s="230"/>
      <c r="GCH5" s="230"/>
      <c r="GCI5" s="230"/>
      <c r="GCJ5" s="230"/>
      <c r="GCK5" s="230"/>
      <c r="GCL5" s="230"/>
      <c r="GCM5" s="230"/>
      <c r="GCN5" s="230"/>
      <c r="GCO5" s="230"/>
      <c r="GCP5" s="230"/>
      <c r="GCQ5" s="230"/>
      <c r="GCR5" s="230"/>
      <c r="GCS5" s="230"/>
      <c r="GCT5" s="230"/>
      <c r="GCU5" s="230"/>
      <c r="GCV5" s="230"/>
      <c r="GCW5" s="230"/>
      <c r="GCX5" s="230"/>
      <c r="GCY5" s="230"/>
      <c r="GCZ5" s="230"/>
      <c r="GDA5" s="230"/>
      <c r="GDB5" s="230"/>
      <c r="GDC5" s="230"/>
      <c r="GDD5" s="230"/>
      <c r="GDE5" s="230"/>
      <c r="GDF5" s="230"/>
      <c r="GDG5" s="230"/>
      <c r="GDH5" s="230"/>
      <c r="GDI5" s="230"/>
      <c r="GDJ5" s="230"/>
      <c r="GDK5" s="230"/>
      <c r="GDL5" s="230"/>
      <c r="GDM5" s="230"/>
      <c r="GDN5" s="230"/>
      <c r="GDO5" s="230"/>
      <c r="GDP5" s="230"/>
      <c r="GDQ5" s="230"/>
      <c r="GDR5" s="230"/>
      <c r="GDS5" s="230"/>
      <c r="GDT5" s="230"/>
      <c r="GDU5" s="230"/>
      <c r="GDV5" s="230"/>
      <c r="GDW5" s="230"/>
      <c r="GDX5" s="230"/>
      <c r="GDY5" s="230"/>
      <c r="GDZ5" s="230"/>
      <c r="GEA5" s="230"/>
      <c r="GEB5" s="230"/>
      <c r="GEC5" s="230"/>
      <c r="GED5" s="230"/>
      <c r="GEE5" s="230"/>
      <c r="GEF5" s="230"/>
      <c r="GEG5" s="230"/>
      <c r="GEH5" s="230"/>
      <c r="GEI5" s="230"/>
      <c r="GEJ5" s="230"/>
      <c r="GEK5" s="230"/>
      <c r="GEL5" s="230"/>
      <c r="GEM5" s="230"/>
      <c r="GEN5" s="230"/>
      <c r="GEO5" s="230"/>
      <c r="GEP5" s="230"/>
      <c r="GEQ5" s="230"/>
      <c r="GER5" s="230"/>
      <c r="GES5" s="230"/>
      <c r="GET5" s="230"/>
      <c r="GEU5" s="230"/>
      <c r="GEV5" s="230"/>
      <c r="GEW5" s="230"/>
      <c r="GEX5" s="230"/>
      <c r="GEY5" s="230"/>
      <c r="GEZ5" s="230"/>
      <c r="GFA5" s="230"/>
      <c r="GFB5" s="230"/>
      <c r="GFC5" s="230"/>
      <c r="GFD5" s="230"/>
      <c r="GFE5" s="230"/>
      <c r="GFF5" s="230"/>
      <c r="GFG5" s="230"/>
      <c r="GFH5" s="230"/>
      <c r="GFI5" s="230"/>
      <c r="GFJ5" s="230"/>
      <c r="GFK5" s="230"/>
      <c r="GFL5" s="230"/>
      <c r="GFM5" s="230"/>
      <c r="GFN5" s="230"/>
      <c r="GFO5" s="230"/>
      <c r="GFP5" s="230"/>
      <c r="GFQ5" s="230"/>
      <c r="GFR5" s="230"/>
      <c r="GFS5" s="230"/>
      <c r="GFT5" s="230"/>
      <c r="GFU5" s="230"/>
      <c r="GFV5" s="230"/>
      <c r="GFW5" s="230"/>
      <c r="GFX5" s="230"/>
      <c r="GFY5" s="230"/>
      <c r="GFZ5" s="230"/>
      <c r="GGA5" s="230"/>
      <c r="GGB5" s="230"/>
      <c r="GGC5" s="230"/>
      <c r="GGD5" s="230"/>
      <c r="GGE5" s="230"/>
      <c r="GGF5" s="230"/>
      <c r="GGG5" s="230"/>
      <c r="GGH5" s="230"/>
      <c r="GGI5" s="230"/>
      <c r="GGJ5" s="230"/>
      <c r="GGK5" s="230"/>
      <c r="GGL5" s="230"/>
      <c r="GGM5" s="230"/>
      <c r="GGN5" s="230"/>
      <c r="GGO5" s="230"/>
      <c r="GGP5" s="230"/>
      <c r="GGQ5" s="230"/>
      <c r="GGR5" s="230"/>
      <c r="GGS5" s="230"/>
      <c r="GGT5" s="230"/>
      <c r="GGU5" s="230"/>
      <c r="GGV5" s="230"/>
      <c r="GGW5" s="230"/>
      <c r="GGX5" s="230"/>
      <c r="GGY5" s="230"/>
      <c r="GGZ5" s="230"/>
      <c r="GHA5" s="230"/>
      <c r="GHB5" s="230"/>
      <c r="GHC5" s="230"/>
      <c r="GHD5" s="230"/>
      <c r="GHE5" s="230"/>
      <c r="GHF5" s="230"/>
      <c r="GHG5" s="230"/>
      <c r="GHH5" s="230"/>
      <c r="GHI5" s="230"/>
      <c r="GHJ5" s="230"/>
      <c r="GHK5" s="230"/>
      <c r="GHL5" s="230"/>
      <c r="GHM5" s="230"/>
      <c r="GHN5" s="230"/>
      <c r="GHO5" s="230"/>
      <c r="GHP5" s="230"/>
      <c r="GHQ5" s="230"/>
      <c r="GHR5" s="230"/>
      <c r="GHS5" s="230"/>
      <c r="GHT5" s="230"/>
      <c r="GHU5" s="230"/>
      <c r="GHV5" s="230"/>
      <c r="GHW5" s="230"/>
      <c r="GHX5" s="230"/>
      <c r="GHY5" s="230"/>
      <c r="GHZ5" s="230"/>
      <c r="GIA5" s="230"/>
      <c r="GIB5" s="230"/>
      <c r="GIC5" s="230"/>
      <c r="GID5" s="230"/>
      <c r="GIE5" s="230"/>
      <c r="GIF5" s="230"/>
      <c r="GIG5" s="230"/>
      <c r="GIH5" s="230"/>
      <c r="GII5" s="230"/>
      <c r="GIJ5" s="230"/>
      <c r="GIK5" s="230"/>
      <c r="GIL5" s="230"/>
      <c r="GIM5" s="230"/>
      <c r="GIN5" s="230"/>
      <c r="GIO5" s="230"/>
      <c r="GIP5" s="230"/>
      <c r="GIQ5" s="230"/>
      <c r="GIR5" s="230"/>
      <c r="GIS5" s="230"/>
      <c r="GIT5" s="230"/>
      <c r="GIU5" s="230"/>
      <c r="GIV5" s="230"/>
      <c r="GIW5" s="230"/>
      <c r="GIX5" s="230"/>
      <c r="GIY5" s="230"/>
      <c r="GIZ5" s="230"/>
      <c r="GJA5" s="230"/>
      <c r="GJB5" s="230"/>
      <c r="GJC5" s="230"/>
      <c r="GJD5" s="230"/>
      <c r="GJE5" s="230"/>
      <c r="GJF5" s="230"/>
      <c r="GJG5" s="230"/>
      <c r="GJH5" s="230"/>
      <c r="GJI5" s="230"/>
      <c r="GJJ5" s="230"/>
      <c r="GJK5" s="230"/>
      <c r="GJL5" s="230"/>
      <c r="GJM5" s="230"/>
      <c r="GJN5" s="230"/>
      <c r="GJO5" s="230"/>
      <c r="GJP5" s="230"/>
      <c r="GJQ5" s="230"/>
      <c r="GJR5" s="230"/>
      <c r="GJS5" s="230"/>
      <c r="GJT5" s="230"/>
      <c r="GJU5" s="230"/>
      <c r="GJV5" s="230"/>
      <c r="GJW5" s="230"/>
      <c r="GJX5" s="230"/>
      <c r="GJY5" s="230"/>
      <c r="GJZ5" s="230"/>
      <c r="GKA5" s="230"/>
      <c r="GKB5" s="230"/>
      <c r="GKC5" s="230"/>
      <c r="GKD5" s="230"/>
      <c r="GKE5" s="230"/>
      <c r="GKF5" s="230"/>
      <c r="GKG5" s="230"/>
      <c r="GKH5" s="230"/>
      <c r="GKI5" s="230"/>
      <c r="GKJ5" s="230"/>
      <c r="GKK5" s="230"/>
      <c r="GKL5" s="230"/>
      <c r="GKM5" s="230"/>
      <c r="GKN5" s="230"/>
      <c r="GKO5" s="230"/>
      <c r="GKP5" s="230"/>
      <c r="GKQ5" s="230"/>
      <c r="GKR5" s="230"/>
      <c r="GKS5" s="230"/>
      <c r="GKT5" s="230"/>
      <c r="GKU5" s="230"/>
      <c r="GKV5" s="230"/>
      <c r="GKW5" s="230"/>
      <c r="GKX5" s="230"/>
      <c r="GKY5" s="230"/>
      <c r="GKZ5" s="230"/>
      <c r="GLA5" s="230"/>
      <c r="GLB5" s="230"/>
      <c r="GLC5" s="230"/>
      <c r="GLD5" s="230"/>
      <c r="GLE5" s="230"/>
      <c r="GLF5" s="230"/>
      <c r="GLG5" s="230"/>
      <c r="GLH5" s="230"/>
      <c r="GLI5" s="230"/>
      <c r="GLJ5" s="230"/>
      <c r="GLK5" s="230"/>
      <c r="GLL5" s="230"/>
      <c r="GLM5" s="230"/>
      <c r="GLN5" s="230"/>
      <c r="GLO5" s="230"/>
      <c r="GLP5" s="230"/>
      <c r="GLQ5" s="230"/>
      <c r="GLR5" s="230"/>
      <c r="GLS5" s="230"/>
      <c r="GLT5" s="230"/>
      <c r="GLU5" s="230"/>
      <c r="GLV5" s="230"/>
      <c r="GLW5" s="230"/>
      <c r="GLX5" s="230"/>
      <c r="GLY5" s="230"/>
      <c r="GLZ5" s="230"/>
      <c r="GMA5" s="230"/>
      <c r="GMB5" s="230"/>
      <c r="GMC5" s="230"/>
      <c r="GMD5" s="230"/>
      <c r="GME5" s="230"/>
      <c r="GMF5" s="230"/>
      <c r="GMG5" s="230"/>
      <c r="GMH5" s="230"/>
      <c r="GMI5" s="230"/>
      <c r="GMJ5" s="230"/>
      <c r="GMK5" s="230"/>
      <c r="GML5" s="230"/>
      <c r="GMM5" s="230"/>
      <c r="GMN5" s="230"/>
      <c r="GMO5" s="230"/>
      <c r="GMP5" s="230"/>
      <c r="GMQ5" s="230"/>
      <c r="GMR5" s="230"/>
      <c r="GMS5" s="230"/>
      <c r="GMT5" s="230"/>
      <c r="GMU5" s="230"/>
      <c r="GMV5" s="230"/>
      <c r="GMW5" s="230"/>
      <c r="GMX5" s="230"/>
      <c r="GMY5" s="230"/>
      <c r="GMZ5" s="230"/>
      <c r="GNA5" s="230"/>
      <c r="GNB5" s="230"/>
      <c r="GNC5" s="230"/>
      <c r="GND5" s="230"/>
      <c r="GNE5" s="230"/>
      <c r="GNF5" s="230"/>
      <c r="GNG5" s="230"/>
      <c r="GNH5" s="230"/>
      <c r="GNI5" s="230"/>
      <c r="GNJ5" s="230"/>
      <c r="GNK5" s="230"/>
      <c r="GNL5" s="230"/>
      <c r="GNM5" s="230"/>
      <c r="GNN5" s="230"/>
      <c r="GNO5" s="230"/>
      <c r="GNP5" s="230"/>
      <c r="GNQ5" s="230"/>
      <c r="GNR5" s="230"/>
      <c r="GNS5" s="230"/>
      <c r="GNT5" s="230"/>
      <c r="GNU5" s="230"/>
      <c r="GNV5" s="230"/>
      <c r="GNW5" s="230"/>
      <c r="GNX5" s="230"/>
      <c r="GNY5" s="230"/>
      <c r="GNZ5" s="230"/>
      <c r="GOA5" s="230"/>
      <c r="GOB5" s="230"/>
      <c r="GOC5" s="230"/>
      <c r="GOD5" s="230"/>
      <c r="GOE5" s="230"/>
      <c r="GOF5" s="230"/>
      <c r="GOG5" s="230"/>
      <c r="GOH5" s="230"/>
      <c r="GOI5" s="230"/>
      <c r="GOJ5" s="230"/>
      <c r="GOK5" s="230"/>
      <c r="GOL5" s="230"/>
      <c r="GOM5" s="230"/>
      <c r="GON5" s="230"/>
      <c r="GOO5" s="230"/>
      <c r="GOP5" s="230"/>
      <c r="GOQ5" s="230"/>
      <c r="GOR5" s="230"/>
      <c r="GOS5" s="230"/>
      <c r="GOT5" s="230"/>
      <c r="GOU5" s="230"/>
      <c r="GOV5" s="230"/>
      <c r="GOW5" s="230"/>
      <c r="GOX5" s="230"/>
      <c r="GOY5" s="230"/>
      <c r="GOZ5" s="230"/>
      <c r="GPA5" s="230"/>
      <c r="GPB5" s="230"/>
      <c r="GPC5" s="230"/>
      <c r="GPD5" s="230"/>
      <c r="GPE5" s="230"/>
      <c r="GPF5" s="230"/>
      <c r="GPG5" s="230"/>
      <c r="GPH5" s="230"/>
      <c r="GPI5" s="230"/>
      <c r="GPJ5" s="230"/>
      <c r="GPK5" s="230"/>
      <c r="GPL5" s="230"/>
      <c r="GPM5" s="230"/>
      <c r="GPN5" s="230"/>
      <c r="GPO5" s="230"/>
      <c r="GPP5" s="230"/>
      <c r="GPQ5" s="230"/>
      <c r="GPR5" s="230"/>
      <c r="GPS5" s="230"/>
      <c r="GPT5" s="230"/>
      <c r="GPU5" s="230"/>
      <c r="GPV5" s="230"/>
      <c r="GPW5" s="230"/>
      <c r="GPX5" s="230"/>
      <c r="GPY5" s="230"/>
      <c r="GPZ5" s="230"/>
      <c r="GQA5" s="230"/>
      <c r="GQB5" s="230"/>
      <c r="GQC5" s="230"/>
      <c r="GQD5" s="230"/>
      <c r="GQE5" s="230"/>
      <c r="GQF5" s="230"/>
      <c r="GQG5" s="230"/>
      <c r="GQH5" s="230"/>
      <c r="GQI5" s="230"/>
      <c r="GQJ5" s="230"/>
      <c r="GQK5" s="230"/>
      <c r="GQL5" s="230"/>
      <c r="GQM5" s="230"/>
      <c r="GQN5" s="230"/>
      <c r="GQO5" s="230"/>
      <c r="GQP5" s="230"/>
      <c r="GQQ5" s="230"/>
      <c r="GQR5" s="230"/>
      <c r="GQS5" s="230"/>
      <c r="GQT5" s="230"/>
      <c r="GQU5" s="230"/>
      <c r="GQV5" s="230"/>
      <c r="GQW5" s="230"/>
      <c r="GQX5" s="230"/>
      <c r="GQY5" s="230"/>
      <c r="GQZ5" s="230"/>
      <c r="GRA5" s="230"/>
      <c r="GRB5" s="230"/>
      <c r="GRC5" s="230"/>
      <c r="GRD5" s="230"/>
      <c r="GRE5" s="230"/>
      <c r="GRF5" s="230"/>
      <c r="GRG5" s="230"/>
      <c r="GRH5" s="230"/>
      <c r="GRI5" s="230"/>
      <c r="GRJ5" s="230"/>
      <c r="GRK5" s="230"/>
      <c r="GRL5" s="230"/>
      <c r="GRM5" s="230"/>
      <c r="GRN5" s="230"/>
      <c r="GRO5" s="230"/>
      <c r="GRP5" s="230"/>
      <c r="GRQ5" s="230"/>
      <c r="GRR5" s="230"/>
      <c r="GRS5" s="230"/>
      <c r="GRT5" s="230"/>
      <c r="GRU5" s="230"/>
      <c r="GRV5" s="230"/>
      <c r="GRW5" s="230"/>
      <c r="GRX5" s="230"/>
      <c r="GRY5" s="230"/>
      <c r="GRZ5" s="230"/>
      <c r="GSA5" s="230"/>
      <c r="GSB5" s="230"/>
      <c r="GSC5" s="230"/>
      <c r="GSD5" s="230"/>
      <c r="GSE5" s="230"/>
      <c r="GSF5" s="230"/>
      <c r="GSG5" s="230"/>
      <c r="GSH5" s="230"/>
      <c r="GSI5" s="230"/>
      <c r="GSJ5" s="230"/>
      <c r="GSK5" s="230"/>
      <c r="GSL5" s="230"/>
      <c r="GSM5" s="230"/>
      <c r="GSN5" s="230"/>
      <c r="GSO5" s="230"/>
      <c r="GSP5" s="230"/>
      <c r="GSQ5" s="230"/>
      <c r="GSR5" s="230"/>
      <c r="GSS5" s="230"/>
      <c r="GST5" s="230"/>
      <c r="GSU5" s="230"/>
      <c r="GSV5" s="230"/>
      <c r="GSW5" s="230"/>
      <c r="GSX5" s="230"/>
      <c r="GSY5" s="230"/>
      <c r="GSZ5" s="230"/>
      <c r="GTA5" s="230"/>
      <c r="GTB5" s="230"/>
      <c r="GTC5" s="230"/>
      <c r="GTD5" s="230"/>
      <c r="GTE5" s="230"/>
      <c r="GTF5" s="230"/>
      <c r="GTG5" s="230"/>
      <c r="GTH5" s="230"/>
      <c r="GTI5" s="230"/>
      <c r="GTJ5" s="230"/>
      <c r="GTK5" s="230"/>
      <c r="GTL5" s="230"/>
      <c r="GTM5" s="230"/>
      <c r="GTN5" s="230"/>
      <c r="GTO5" s="230"/>
      <c r="GTP5" s="230"/>
      <c r="GTQ5" s="230"/>
      <c r="GTR5" s="230"/>
      <c r="GTS5" s="230"/>
      <c r="GTT5" s="230"/>
      <c r="GTU5" s="230"/>
      <c r="GTV5" s="230"/>
      <c r="GTW5" s="230"/>
      <c r="GTX5" s="230"/>
      <c r="GTY5" s="230"/>
      <c r="GTZ5" s="230"/>
      <c r="GUA5" s="230"/>
      <c r="GUB5" s="230"/>
      <c r="GUC5" s="230"/>
      <c r="GUD5" s="230"/>
      <c r="GUE5" s="230"/>
      <c r="GUF5" s="230"/>
      <c r="GUG5" s="230"/>
      <c r="GUH5" s="230"/>
      <c r="GUI5" s="230"/>
      <c r="GUJ5" s="230"/>
      <c r="GUK5" s="230"/>
      <c r="GUL5" s="230"/>
      <c r="GUM5" s="230"/>
      <c r="GUN5" s="230"/>
      <c r="GUO5" s="230"/>
      <c r="GUP5" s="230"/>
      <c r="GUQ5" s="230"/>
      <c r="GUR5" s="230"/>
      <c r="GUS5" s="230"/>
      <c r="GUT5" s="230"/>
      <c r="GUU5" s="230"/>
      <c r="GUV5" s="230"/>
      <c r="GUW5" s="230"/>
      <c r="GUX5" s="230"/>
      <c r="GUY5" s="230"/>
      <c r="GUZ5" s="230"/>
      <c r="GVA5" s="230"/>
      <c r="GVB5" s="230"/>
      <c r="GVC5" s="230"/>
      <c r="GVD5" s="230"/>
      <c r="GVE5" s="230"/>
      <c r="GVF5" s="230"/>
      <c r="GVG5" s="230"/>
      <c r="GVH5" s="230"/>
      <c r="GVI5" s="230"/>
      <c r="GVJ5" s="230"/>
      <c r="GVK5" s="230"/>
      <c r="GVL5" s="230"/>
      <c r="GVM5" s="230"/>
      <c r="GVN5" s="230"/>
      <c r="GVO5" s="230"/>
      <c r="GVP5" s="230"/>
      <c r="GVQ5" s="230"/>
      <c r="GVR5" s="230"/>
      <c r="GVS5" s="230"/>
      <c r="GVT5" s="230"/>
      <c r="GVU5" s="230"/>
      <c r="GVV5" s="230"/>
      <c r="GVW5" s="230"/>
      <c r="GVX5" s="230"/>
      <c r="GVY5" s="230"/>
      <c r="GVZ5" s="230"/>
      <c r="GWA5" s="230"/>
      <c r="GWB5" s="230"/>
      <c r="GWC5" s="230"/>
      <c r="GWD5" s="230"/>
      <c r="GWE5" s="230"/>
      <c r="GWF5" s="230"/>
      <c r="GWG5" s="230"/>
      <c r="GWH5" s="230"/>
      <c r="GWI5" s="230"/>
      <c r="GWJ5" s="230"/>
      <c r="GWK5" s="230"/>
      <c r="GWL5" s="230"/>
      <c r="GWM5" s="230"/>
      <c r="GWN5" s="230"/>
      <c r="GWO5" s="230"/>
      <c r="GWP5" s="230"/>
      <c r="GWQ5" s="230"/>
      <c r="GWR5" s="230"/>
      <c r="GWS5" s="230"/>
      <c r="GWT5" s="230"/>
      <c r="GWU5" s="230"/>
      <c r="GWV5" s="230"/>
      <c r="GWW5" s="230"/>
      <c r="GWX5" s="230"/>
      <c r="GWY5" s="230"/>
      <c r="GWZ5" s="230"/>
      <c r="GXA5" s="230"/>
      <c r="GXB5" s="230"/>
      <c r="GXC5" s="230"/>
      <c r="GXD5" s="230"/>
      <c r="GXE5" s="230"/>
      <c r="GXF5" s="230"/>
      <c r="GXG5" s="230"/>
      <c r="GXH5" s="230"/>
      <c r="GXI5" s="230"/>
      <c r="GXJ5" s="230"/>
      <c r="GXK5" s="230"/>
      <c r="GXL5" s="230"/>
      <c r="GXM5" s="230"/>
      <c r="GXN5" s="230"/>
      <c r="GXO5" s="230"/>
      <c r="GXP5" s="230"/>
      <c r="GXQ5" s="230"/>
      <c r="GXR5" s="230"/>
      <c r="GXS5" s="230"/>
      <c r="GXT5" s="230"/>
      <c r="GXU5" s="230"/>
      <c r="GXV5" s="230"/>
      <c r="GXW5" s="230"/>
      <c r="GXX5" s="230"/>
      <c r="GXY5" s="230"/>
      <c r="GXZ5" s="230"/>
      <c r="GYA5" s="230"/>
      <c r="GYB5" s="230"/>
      <c r="GYC5" s="230"/>
      <c r="GYD5" s="230"/>
      <c r="GYE5" s="230"/>
      <c r="GYF5" s="230"/>
      <c r="GYG5" s="230"/>
      <c r="GYH5" s="230"/>
      <c r="GYI5" s="230"/>
      <c r="GYJ5" s="230"/>
      <c r="GYK5" s="230"/>
      <c r="GYL5" s="230"/>
      <c r="GYM5" s="230"/>
      <c r="GYN5" s="230"/>
      <c r="GYO5" s="230"/>
      <c r="GYP5" s="230"/>
      <c r="GYQ5" s="230"/>
      <c r="GYR5" s="230"/>
      <c r="GYS5" s="230"/>
      <c r="GYT5" s="230"/>
      <c r="GYU5" s="230"/>
      <c r="GYV5" s="230"/>
      <c r="GYW5" s="230"/>
      <c r="GYX5" s="230"/>
      <c r="GYY5" s="230"/>
      <c r="GYZ5" s="230"/>
      <c r="GZA5" s="230"/>
      <c r="GZB5" s="230"/>
      <c r="GZC5" s="230"/>
      <c r="GZD5" s="230"/>
      <c r="GZE5" s="230"/>
      <c r="GZF5" s="230"/>
      <c r="GZG5" s="230"/>
      <c r="GZH5" s="230"/>
      <c r="GZI5" s="230"/>
      <c r="GZJ5" s="230"/>
      <c r="GZK5" s="230"/>
      <c r="GZL5" s="230"/>
      <c r="GZM5" s="230"/>
      <c r="GZN5" s="230"/>
      <c r="GZO5" s="230"/>
      <c r="GZP5" s="230"/>
      <c r="GZQ5" s="230"/>
      <c r="GZR5" s="230"/>
      <c r="GZS5" s="230"/>
      <c r="GZT5" s="230"/>
      <c r="GZU5" s="230"/>
      <c r="GZV5" s="230"/>
      <c r="GZW5" s="230"/>
      <c r="GZX5" s="230"/>
      <c r="GZY5" s="230"/>
      <c r="GZZ5" s="230"/>
      <c r="HAA5" s="230"/>
      <c r="HAB5" s="230"/>
      <c r="HAC5" s="230"/>
      <c r="HAD5" s="230"/>
      <c r="HAE5" s="230"/>
      <c r="HAF5" s="230"/>
      <c r="HAG5" s="230"/>
      <c r="HAH5" s="230"/>
      <c r="HAI5" s="230"/>
      <c r="HAJ5" s="230"/>
      <c r="HAK5" s="230"/>
      <c r="HAL5" s="230"/>
      <c r="HAM5" s="230"/>
      <c r="HAN5" s="230"/>
      <c r="HAO5" s="230"/>
      <c r="HAP5" s="230"/>
      <c r="HAQ5" s="230"/>
      <c r="HAR5" s="230"/>
      <c r="HAS5" s="230"/>
      <c r="HAT5" s="230"/>
      <c r="HAU5" s="230"/>
      <c r="HAV5" s="230"/>
      <c r="HAW5" s="230"/>
      <c r="HAX5" s="230"/>
      <c r="HAY5" s="230"/>
      <c r="HAZ5" s="230"/>
      <c r="HBA5" s="230"/>
      <c r="HBB5" s="230"/>
      <c r="HBC5" s="230"/>
      <c r="HBD5" s="230"/>
      <c r="HBE5" s="230"/>
      <c r="HBF5" s="230"/>
      <c r="HBG5" s="230"/>
      <c r="HBH5" s="230"/>
      <c r="HBI5" s="230"/>
      <c r="HBJ5" s="230"/>
      <c r="HBK5" s="230"/>
      <c r="HBL5" s="230"/>
      <c r="HBM5" s="230"/>
      <c r="HBN5" s="230"/>
      <c r="HBO5" s="230"/>
      <c r="HBP5" s="230"/>
      <c r="HBQ5" s="230"/>
      <c r="HBR5" s="230"/>
      <c r="HBS5" s="230"/>
      <c r="HBT5" s="230"/>
      <c r="HBU5" s="230"/>
      <c r="HBV5" s="230"/>
      <c r="HBW5" s="230"/>
      <c r="HBX5" s="230"/>
      <c r="HBY5" s="230"/>
      <c r="HBZ5" s="230"/>
      <c r="HCA5" s="230"/>
      <c r="HCB5" s="230"/>
      <c r="HCC5" s="230"/>
      <c r="HCD5" s="230"/>
      <c r="HCE5" s="230"/>
      <c r="HCF5" s="230"/>
      <c r="HCG5" s="230"/>
      <c r="HCH5" s="230"/>
      <c r="HCI5" s="230"/>
      <c r="HCJ5" s="230"/>
      <c r="HCK5" s="230"/>
      <c r="HCL5" s="230"/>
      <c r="HCM5" s="230"/>
      <c r="HCN5" s="230"/>
      <c r="HCO5" s="230"/>
      <c r="HCP5" s="230"/>
      <c r="HCQ5" s="230"/>
      <c r="HCR5" s="230"/>
      <c r="HCS5" s="230"/>
      <c r="HCT5" s="230"/>
      <c r="HCU5" s="230"/>
      <c r="HCV5" s="230"/>
      <c r="HCW5" s="230"/>
      <c r="HCX5" s="230"/>
      <c r="HCY5" s="230"/>
      <c r="HCZ5" s="230"/>
      <c r="HDA5" s="230"/>
      <c r="HDB5" s="230"/>
      <c r="HDC5" s="230"/>
      <c r="HDD5" s="230"/>
      <c r="HDE5" s="230"/>
      <c r="HDF5" s="230"/>
      <c r="HDG5" s="230"/>
      <c r="HDH5" s="230"/>
      <c r="HDI5" s="230"/>
      <c r="HDJ5" s="230"/>
      <c r="HDK5" s="230"/>
      <c r="HDL5" s="230"/>
      <c r="HDM5" s="230"/>
      <c r="HDN5" s="230"/>
      <c r="HDO5" s="230"/>
      <c r="HDP5" s="230"/>
      <c r="HDQ5" s="230"/>
      <c r="HDR5" s="230"/>
      <c r="HDS5" s="230"/>
      <c r="HDT5" s="230"/>
      <c r="HDU5" s="230"/>
      <c r="HDV5" s="230"/>
      <c r="HDW5" s="230"/>
      <c r="HDX5" s="230"/>
      <c r="HDY5" s="230"/>
      <c r="HDZ5" s="230"/>
      <c r="HEA5" s="230"/>
      <c r="HEB5" s="230"/>
      <c r="HEC5" s="230"/>
      <c r="HED5" s="230"/>
      <c r="HEE5" s="230"/>
      <c r="HEF5" s="230"/>
      <c r="HEG5" s="230"/>
      <c r="HEH5" s="230"/>
      <c r="HEI5" s="230"/>
      <c r="HEJ5" s="230"/>
      <c r="HEK5" s="230"/>
      <c r="HEL5" s="230"/>
      <c r="HEM5" s="230"/>
      <c r="HEN5" s="230"/>
      <c r="HEO5" s="230"/>
      <c r="HEP5" s="230"/>
      <c r="HEQ5" s="230"/>
      <c r="HER5" s="230"/>
      <c r="HES5" s="230"/>
      <c r="HET5" s="230"/>
      <c r="HEU5" s="230"/>
      <c r="HEV5" s="230"/>
      <c r="HEW5" s="230"/>
      <c r="HEX5" s="230"/>
      <c r="HEY5" s="230"/>
      <c r="HEZ5" s="230"/>
      <c r="HFA5" s="230"/>
      <c r="HFB5" s="230"/>
      <c r="HFC5" s="230"/>
      <c r="HFD5" s="230"/>
      <c r="HFE5" s="230"/>
      <c r="HFF5" s="230"/>
      <c r="HFG5" s="230"/>
      <c r="HFH5" s="230"/>
      <c r="HFI5" s="230"/>
      <c r="HFJ5" s="230"/>
      <c r="HFK5" s="230"/>
      <c r="HFL5" s="230"/>
      <c r="HFM5" s="230"/>
      <c r="HFN5" s="230"/>
      <c r="HFO5" s="230"/>
      <c r="HFP5" s="230"/>
      <c r="HFQ5" s="230"/>
      <c r="HFR5" s="230"/>
      <c r="HFS5" s="230"/>
      <c r="HFT5" s="230"/>
      <c r="HFU5" s="230"/>
      <c r="HFV5" s="230"/>
      <c r="HFW5" s="230"/>
      <c r="HFX5" s="230"/>
      <c r="HFY5" s="230"/>
      <c r="HFZ5" s="230"/>
      <c r="HGA5" s="230"/>
      <c r="HGB5" s="230"/>
      <c r="HGC5" s="230"/>
      <c r="HGD5" s="230"/>
      <c r="HGE5" s="230"/>
      <c r="HGF5" s="230"/>
      <c r="HGG5" s="230"/>
      <c r="HGH5" s="230"/>
      <c r="HGI5" s="230"/>
      <c r="HGJ5" s="230"/>
      <c r="HGK5" s="230"/>
      <c r="HGL5" s="230"/>
      <c r="HGM5" s="230"/>
      <c r="HGN5" s="230"/>
      <c r="HGO5" s="230"/>
      <c r="HGP5" s="230"/>
      <c r="HGQ5" s="230"/>
      <c r="HGR5" s="230"/>
      <c r="HGS5" s="230"/>
      <c r="HGT5" s="230"/>
      <c r="HGU5" s="230"/>
      <c r="HGV5" s="230"/>
      <c r="HGW5" s="230"/>
      <c r="HGX5" s="230"/>
      <c r="HGY5" s="230"/>
      <c r="HGZ5" s="230"/>
      <c r="HHA5" s="230"/>
      <c r="HHB5" s="230"/>
      <c r="HHC5" s="230"/>
      <c r="HHD5" s="230"/>
      <c r="HHE5" s="230"/>
      <c r="HHF5" s="230"/>
      <c r="HHG5" s="230"/>
      <c r="HHH5" s="230"/>
      <c r="HHI5" s="230"/>
      <c r="HHJ5" s="230"/>
      <c r="HHK5" s="230"/>
      <c r="HHL5" s="230"/>
      <c r="HHM5" s="230"/>
      <c r="HHN5" s="230"/>
      <c r="HHO5" s="230"/>
      <c r="HHP5" s="230"/>
      <c r="HHQ5" s="230"/>
      <c r="HHR5" s="230"/>
      <c r="HHS5" s="230"/>
      <c r="HHT5" s="230"/>
      <c r="HHU5" s="230"/>
      <c r="HHV5" s="230"/>
      <c r="HHW5" s="230"/>
      <c r="HHX5" s="230"/>
      <c r="HHY5" s="230"/>
      <c r="HHZ5" s="230"/>
      <c r="HIA5" s="230"/>
      <c r="HIB5" s="230"/>
      <c r="HIC5" s="230"/>
      <c r="HID5" s="230"/>
      <c r="HIE5" s="230"/>
      <c r="HIF5" s="230"/>
      <c r="HIG5" s="230"/>
      <c r="HIH5" s="230"/>
      <c r="HII5" s="230"/>
      <c r="HIJ5" s="230"/>
      <c r="HIK5" s="230"/>
      <c r="HIL5" s="230"/>
      <c r="HIM5" s="230"/>
      <c r="HIN5" s="230"/>
      <c r="HIO5" s="230"/>
      <c r="HIP5" s="230"/>
      <c r="HIQ5" s="230"/>
      <c r="HIR5" s="230"/>
      <c r="HIS5" s="230"/>
      <c r="HIT5" s="230"/>
      <c r="HIU5" s="230"/>
      <c r="HIV5" s="230"/>
      <c r="HIW5" s="230"/>
      <c r="HIX5" s="230"/>
      <c r="HIY5" s="230"/>
      <c r="HIZ5" s="230"/>
      <c r="HJA5" s="230"/>
      <c r="HJB5" s="230"/>
      <c r="HJC5" s="230"/>
      <c r="HJD5" s="230"/>
      <c r="HJE5" s="230"/>
      <c r="HJF5" s="230"/>
      <c r="HJG5" s="230"/>
      <c r="HJH5" s="230"/>
      <c r="HJI5" s="230"/>
      <c r="HJJ5" s="230"/>
      <c r="HJK5" s="230"/>
      <c r="HJL5" s="230"/>
      <c r="HJM5" s="230"/>
      <c r="HJN5" s="230"/>
      <c r="HJO5" s="230"/>
      <c r="HJP5" s="230"/>
      <c r="HJQ5" s="230"/>
      <c r="HJR5" s="230"/>
      <c r="HJS5" s="230"/>
      <c r="HJT5" s="230"/>
      <c r="HJU5" s="230"/>
      <c r="HJV5" s="230"/>
      <c r="HJW5" s="230"/>
      <c r="HJX5" s="230"/>
      <c r="HJY5" s="230"/>
      <c r="HJZ5" s="230"/>
      <c r="HKA5" s="230"/>
      <c r="HKB5" s="230"/>
      <c r="HKC5" s="230"/>
      <c r="HKD5" s="230"/>
      <c r="HKE5" s="230"/>
      <c r="HKF5" s="230"/>
      <c r="HKG5" s="230"/>
      <c r="HKH5" s="230"/>
      <c r="HKI5" s="230"/>
      <c r="HKJ5" s="230"/>
      <c r="HKK5" s="230"/>
      <c r="HKL5" s="230"/>
      <c r="HKM5" s="230"/>
      <c r="HKN5" s="230"/>
      <c r="HKO5" s="230"/>
      <c r="HKP5" s="230"/>
      <c r="HKQ5" s="230"/>
      <c r="HKR5" s="230"/>
      <c r="HKS5" s="230"/>
      <c r="HKT5" s="230"/>
      <c r="HKU5" s="230"/>
      <c r="HKV5" s="230"/>
      <c r="HKW5" s="230"/>
      <c r="HKX5" s="230"/>
      <c r="HKY5" s="230"/>
      <c r="HKZ5" s="230"/>
      <c r="HLA5" s="230"/>
      <c r="HLB5" s="230"/>
      <c r="HLC5" s="230"/>
      <c r="HLD5" s="230"/>
      <c r="HLE5" s="230"/>
      <c r="HLF5" s="230"/>
      <c r="HLG5" s="230"/>
      <c r="HLH5" s="230"/>
      <c r="HLI5" s="230"/>
      <c r="HLJ5" s="230"/>
      <c r="HLK5" s="230"/>
      <c r="HLL5" s="230"/>
      <c r="HLM5" s="230"/>
      <c r="HLN5" s="230"/>
      <c r="HLO5" s="230"/>
      <c r="HLP5" s="230"/>
      <c r="HLQ5" s="230"/>
      <c r="HLR5" s="230"/>
      <c r="HLS5" s="230"/>
      <c r="HLT5" s="230"/>
      <c r="HLU5" s="230"/>
      <c r="HLV5" s="230"/>
      <c r="HLW5" s="230"/>
      <c r="HLX5" s="230"/>
      <c r="HLY5" s="230"/>
      <c r="HLZ5" s="230"/>
      <c r="HMA5" s="230"/>
      <c r="HMB5" s="230"/>
      <c r="HMC5" s="230"/>
      <c r="HMD5" s="230"/>
      <c r="HME5" s="230"/>
      <c r="HMF5" s="230"/>
      <c r="HMG5" s="230"/>
      <c r="HMH5" s="230"/>
      <c r="HMI5" s="230"/>
      <c r="HMJ5" s="230"/>
      <c r="HMK5" s="230"/>
      <c r="HML5" s="230"/>
      <c r="HMM5" s="230"/>
      <c r="HMN5" s="230"/>
      <c r="HMO5" s="230"/>
      <c r="HMP5" s="230"/>
      <c r="HMQ5" s="230"/>
      <c r="HMR5" s="230"/>
      <c r="HMS5" s="230"/>
      <c r="HMT5" s="230"/>
      <c r="HMU5" s="230"/>
      <c r="HMV5" s="230"/>
      <c r="HMW5" s="230"/>
      <c r="HMX5" s="230"/>
      <c r="HMY5" s="230"/>
      <c r="HMZ5" s="230"/>
      <c r="HNA5" s="230"/>
      <c r="HNB5" s="230"/>
      <c r="HNC5" s="230"/>
      <c r="HND5" s="230"/>
      <c r="HNE5" s="230"/>
      <c r="HNF5" s="230"/>
      <c r="HNG5" s="230"/>
      <c r="HNH5" s="230"/>
      <c r="HNI5" s="230"/>
      <c r="HNJ5" s="230"/>
      <c r="HNK5" s="230"/>
      <c r="HNL5" s="230"/>
      <c r="HNM5" s="230"/>
      <c r="HNN5" s="230"/>
      <c r="HNO5" s="230"/>
      <c r="HNP5" s="230"/>
      <c r="HNQ5" s="230"/>
      <c r="HNR5" s="230"/>
      <c r="HNS5" s="230"/>
      <c r="HNT5" s="230"/>
      <c r="HNU5" s="230"/>
      <c r="HNV5" s="230"/>
      <c r="HNW5" s="230"/>
      <c r="HNX5" s="230"/>
      <c r="HNY5" s="230"/>
      <c r="HNZ5" s="230"/>
      <c r="HOA5" s="230"/>
      <c r="HOB5" s="230"/>
      <c r="HOC5" s="230"/>
      <c r="HOD5" s="230"/>
      <c r="HOE5" s="230"/>
      <c r="HOF5" s="230"/>
      <c r="HOG5" s="230"/>
      <c r="HOH5" s="230"/>
      <c r="HOI5" s="230"/>
      <c r="HOJ5" s="230"/>
      <c r="HOK5" s="230"/>
      <c r="HOL5" s="230"/>
      <c r="HOM5" s="230"/>
      <c r="HON5" s="230"/>
      <c r="HOO5" s="230"/>
      <c r="HOP5" s="230"/>
      <c r="HOQ5" s="230"/>
      <c r="HOR5" s="230"/>
      <c r="HOS5" s="230"/>
      <c r="HOT5" s="230"/>
      <c r="HOU5" s="230"/>
      <c r="HOV5" s="230"/>
      <c r="HOW5" s="230"/>
      <c r="HOX5" s="230"/>
      <c r="HOY5" s="230"/>
      <c r="HOZ5" s="230"/>
      <c r="HPA5" s="230"/>
      <c r="HPB5" s="230"/>
      <c r="HPC5" s="230"/>
      <c r="HPD5" s="230"/>
      <c r="HPE5" s="230"/>
      <c r="HPF5" s="230"/>
      <c r="HPG5" s="230"/>
      <c r="HPH5" s="230"/>
      <c r="HPI5" s="230"/>
      <c r="HPJ5" s="230"/>
      <c r="HPK5" s="230"/>
      <c r="HPL5" s="230"/>
      <c r="HPM5" s="230"/>
      <c r="HPN5" s="230"/>
      <c r="HPO5" s="230"/>
      <c r="HPP5" s="230"/>
      <c r="HPQ5" s="230"/>
      <c r="HPR5" s="230"/>
      <c r="HPS5" s="230"/>
      <c r="HPT5" s="230"/>
      <c r="HPU5" s="230"/>
      <c r="HPV5" s="230"/>
      <c r="HPW5" s="230"/>
      <c r="HPX5" s="230"/>
      <c r="HPY5" s="230"/>
      <c r="HPZ5" s="230"/>
      <c r="HQA5" s="230"/>
      <c r="HQB5" s="230"/>
      <c r="HQC5" s="230"/>
      <c r="HQD5" s="230"/>
      <c r="HQE5" s="230"/>
      <c r="HQF5" s="230"/>
      <c r="HQG5" s="230"/>
      <c r="HQH5" s="230"/>
      <c r="HQI5" s="230"/>
      <c r="HQJ5" s="230"/>
      <c r="HQK5" s="230"/>
      <c r="HQL5" s="230"/>
      <c r="HQM5" s="230"/>
      <c r="HQN5" s="230"/>
      <c r="HQO5" s="230"/>
      <c r="HQP5" s="230"/>
      <c r="HQQ5" s="230"/>
      <c r="HQR5" s="230"/>
      <c r="HQS5" s="230"/>
      <c r="HQT5" s="230"/>
      <c r="HQU5" s="230"/>
      <c r="HQV5" s="230"/>
      <c r="HQW5" s="230"/>
      <c r="HQX5" s="230"/>
      <c r="HQY5" s="230"/>
      <c r="HQZ5" s="230"/>
      <c r="HRA5" s="230"/>
      <c r="HRB5" s="230"/>
      <c r="HRC5" s="230"/>
      <c r="HRD5" s="230"/>
      <c r="HRE5" s="230"/>
      <c r="HRF5" s="230"/>
      <c r="HRG5" s="230"/>
      <c r="HRH5" s="230"/>
      <c r="HRI5" s="230"/>
      <c r="HRJ5" s="230"/>
      <c r="HRK5" s="230"/>
      <c r="HRL5" s="230"/>
      <c r="HRM5" s="230"/>
      <c r="HRN5" s="230"/>
      <c r="HRO5" s="230"/>
      <c r="HRP5" s="230"/>
      <c r="HRQ5" s="230"/>
      <c r="HRR5" s="230"/>
      <c r="HRS5" s="230"/>
      <c r="HRT5" s="230"/>
      <c r="HRU5" s="230"/>
      <c r="HRV5" s="230"/>
      <c r="HRW5" s="230"/>
      <c r="HRX5" s="230"/>
      <c r="HRY5" s="230"/>
      <c r="HRZ5" s="230"/>
      <c r="HSA5" s="230"/>
      <c r="HSB5" s="230"/>
      <c r="HSC5" s="230"/>
      <c r="HSD5" s="230"/>
      <c r="HSE5" s="230"/>
      <c r="HSF5" s="230"/>
      <c r="HSG5" s="230"/>
      <c r="HSH5" s="230"/>
      <c r="HSI5" s="230"/>
      <c r="HSJ5" s="230"/>
      <c r="HSK5" s="230"/>
      <c r="HSL5" s="230"/>
      <c r="HSM5" s="230"/>
      <c r="HSN5" s="230"/>
      <c r="HSO5" s="230"/>
      <c r="HSP5" s="230"/>
      <c r="HSQ5" s="230"/>
      <c r="HSR5" s="230"/>
      <c r="HSS5" s="230"/>
      <c r="HST5" s="230"/>
      <c r="HSU5" s="230"/>
      <c r="HSV5" s="230"/>
      <c r="HSW5" s="230"/>
      <c r="HSX5" s="230"/>
      <c r="HSY5" s="230"/>
      <c r="HSZ5" s="230"/>
      <c r="HTA5" s="230"/>
      <c r="HTB5" s="230"/>
      <c r="HTC5" s="230"/>
      <c r="HTD5" s="230"/>
      <c r="HTE5" s="230"/>
      <c r="HTF5" s="230"/>
      <c r="HTG5" s="230"/>
      <c r="HTH5" s="230"/>
      <c r="HTI5" s="230"/>
      <c r="HTJ5" s="230"/>
      <c r="HTK5" s="230"/>
      <c r="HTL5" s="230"/>
      <c r="HTM5" s="230"/>
      <c r="HTN5" s="230"/>
      <c r="HTO5" s="230"/>
      <c r="HTP5" s="230"/>
      <c r="HTQ5" s="230"/>
      <c r="HTR5" s="230"/>
      <c r="HTS5" s="230"/>
      <c r="HTT5" s="230"/>
      <c r="HTU5" s="230"/>
      <c r="HTV5" s="230"/>
      <c r="HTW5" s="230"/>
      <c r="HTX5" s="230"/>
      <c r="HTY5" s="230"/>
      <c r="HTZ5" s="230"/>
      <c r="HUA5" s="230"/>
      <c r="HUB5" s="230"/>
      <c r="HUC5" s="230"/>
      <c r="HUD5" s="230"/>
      <c r="HUE5" s="230"/>
      <c r="HUF5" s="230"/>
      <c r="HUG5" s="230"/>
      <c r="HUH5" s="230"/>
      <c r="HUI5" s="230"/>
      <c r="HUJ5" s="230"/>
      <c r="HUK5" s="230"/>
      <c r="HUL5" s="230"/>
      <c r="HUM5" s="230"/>
      <c r="HUN5" s="230"/>
      <c r="HUO5" s="230"/>
      <c r="HUP5" s="230"/>
      <c r="HUQ5" s="230"/>
      <c r="HUR5" s="230"/>
      <c r="HUS5" s="230"/>
      <c r="HUT5" s="230"/>
      <c r="HUU5" s="230"/>
      <c r="HUV5" s="230"/>
      <c r="HUW5" s="230"/>
      <c r="HUX5" s="230"/>
      <c r="HUY5" s="230"/>
      <c r="HUZ5" s="230"/>
      <c r="HVA5" s="230"/>
      <c r="HVB5" s="230"/>
      <c r="HVC5" s="230"/>
      <c r="HVD5" s="230"/>
      <c r="HVE5" s="230"/>
      <c r="HVF5" s="230"/>
      <c r="HVG5" s="230"/>
      <c r="HVH5" s="230"/>
      <c r="HVI5" s="230"/>
      <c r="HVJ5" s="230"/>
      <c r="HVK5" s="230"/>
      <c r="HVL5" s="230"/>
      <c r="HVM5" s="230"/>
      <c r="HVN5" s="230"/>
      <c r="HVO5" s="230"/>
      <c r="HVP5" s="230"/>
      <c r="HVQ5" s="230"/>
      <c r="HVR5" s="230"/>
      <c r="HVS5" s="230"/>
      <c r="HVT5" s="230"/>
      <c r="HVU5" s="230"/>
      <c r="HVV5" s="230"/>
      <c r="HVW5" s="230"/>
      <c r="HVX5" s="230"/>
      <c r="HVY5" s="230"/>
      <c r="HVZ5" s="230"/>
      <c r="HWA5" s="230"/>
      <c r="HWB5" s="230"/>
      <c r="HWC5" s="230"/>
      <c r="HWD5" s="230"/>
      <c r="HWE5" s="230"/>
      <c r="HWF5" s="230"/>
      <c r="HWG5" s="230"/>
      <c r="HWH5" s="230"/>
      <c r="HWI5" s="230"/>
      <c r="HWJ5" s="230"/>
      <c r="HWK5" s="230"/>
      <c r="HWL5" s="230"/>
      <c r="HWM5" s="230"/>
      <c r="HWN5" s="230"/>
      <c r="HWO5" s="230"/>
      <c r="HWP5" s="230"/>
      <c r="HWQ5" s="230"/>
      <c r="HWR5" s="230"/>
      <c r="HWS5" s="230"/>
      <c r="HWT5" s="230"/>
      <c r="HWU5" s="230"/>
      <c r="HWV5" s="230"/>
      <c r="HWW5" s="230"/>
      <c r="HWX5" s="230"/>
      <c r="HWY5" s="230"/>
      <c r="HWZ5" s="230"/>
      <c r="HXA5" s="230"/>
      <c r="HXB5" s="230"/>
      <c r="HXC5" s="230"/>
      <c r="HXD5" s="230"/>
      <c r="HXE5" s="230"/>
      <c r="HXF5" s="230"/>
      <c r="HXG5" s="230"/>
      <c r="HXH5" s="230"/>
      <c r="HXI5" s="230"/>
      <c r="HXJ5" s="230"/>
      <c r="HXK5" s="230"/>
      <c r="HXL5" s="230"/>
      <c r="HXM5" s="230"/>
      <c r="HXN5" s="230"/>
      <c r="HXO5" s="230"/>
      <c r="HXP5" s="230"/>
      <c r="HXQ5" s="230"/>
      <c r="HXR5" s="230"/>
      <c r="HXS5" s="230"/>
      <c r="HXT5" s="230"/>
      <c r="HXU5" s="230"/>
      <c r="HXV5" s="230"/>
      <c r="HXW5" s="230"/>
      <c r="HXX5" s="230"/>
      <c r="HXY5" s="230"/>
      <c r="HXZ5" s="230"/>
      <c r="HYA5" s="230"/>
      <c r="HYB5" s="230"/>
      <c r="HYC5" s="230"/>
      <c r="HYD5" s="230"/>
      <c r="HYE5" s="230"/>
      <c r="HYF5" s="230"/>
      <c r="HYG5" s="230"/>
      <c r="HYH5" s="230"/>
      <c r="HYI5" s="230"/>
      <c r="HYJ5" s="230"/>
      <c r="HYK5" s="230"/>
      <c r="HYL5" s="230"/>
      <c r="HYM5" s="230"/>
      <c r="HYN5" s="230"/>
      <c r="HYO5" s="230"/>
      <c r="HYP5" s="230"/>
      <c r="HYQ5" s="230"/>
      <c r="HYR5" s="230"/>
      <c r="HYS5" s="230"/>
      <c r="HYT5" s="230"/>
      <c r="HYU5" s="230"/>
      <c r="HYV5" s="230"/>
      <c r="HYW5" s="230"/>
      <c r="HYX5" s="230"/>
      <c r="HYY5" s="230"/>
      <c r="HYZ5" s="230"/>
      <c r="HZA5" s="230"/>
      <c r="HZB5" s="230"/>
      <c r="HZC5" s="230"/>
      <c r="HZD5" s="230"/>
      <c r="HZE5" s="230"/>
      <c r="HZF5" s="230"/>
      <c r="HZG5" s="230"/>
      <c r="HZH5" s="230"/>
      <c r="HZI5" s="230"/>
      <c r="HZJ5" s="230"/>
      <c r="HZK5" s="230"/>
      <c r="HZL5" s="230"/>
      <c r="HZM5" s="230"/>
      <c r="HZN5" s="230"/>
      <c r="HZO5" s="230"/>
      <c r="HZP5" s="230"/>
      <c r="HZQ5" s="230"/>
      <c r="HZR5" s="230"/>
      <c r="HZS5" s="230"/>
      <c r="HZT5" s="230"/>
      <c r="HZU5" s="230"/>
      <c r="HZV5" s="230"/>
      <c r="HZW5" s="230"/>
      <c r="HZX5" s="230"/>
      <c r="HZY5" s="230"/>
      <c r="HZZ5" s="230"/>
      <c r="IAA5" s="230"/>
      <c r="IAB5" s="230"/>
      <c r="IAC5" s="230"/>
      <c r="IAD5" s="230"/>
      <c r="IAE5" s="230"/>
      <c r="IAF5" s="230"/>
      <c r="IAG5" s="230"/>
      <c r="IAH5" s="230"/>
      <c r="IAI5" s="230"/>
      <c r="IAJ5" s="230"/>
      <c r="IAK5" s="230"/>
      <c r="IAL5" s="230"/>
      <c r="IAM5" s="230"/>
      <c r="IAN5" s="230"/>
      <c r="IAO5" s="230"/>
      <c r="IAP5" s="230"/>
      <c r="IAQ5" s="230"/>
      <c r="IAR5" s="230"/>
      <c r="IAS5" s="230"/>
      <c r="IAT5" s="230"/>
      <c r="IAU5" s="230"/>
      <c r="IAV5" s="230"/>
      <c r="IAW5" s="230"/>
      <c r="IAX5" s="230"/>
      <c r="IAY5" s="230"/>
      <c r="IAZ5" s="230"/>
      <c r="IBA5" s="230"/>
      <c r="IBB5" s="230"/>
      <c r="IBC5" s="230"/>
      <c r="IBD5" s="230"/>
      <c r="IBE5" s="230"/>
      <c r="IBF5" s="230"/>
      <c r="IBG5" s="230"/>
      <c r="IBH5" s="230"/>
      <c r="IBI5" s="230"/>
      <c r="IBJ5" s="230"/>
      <c r="IBK5" s="230"/>
      <c r="IBL5" s="230"/>
      <c r="IBM5" s="230"/>
      <c r="IBN5" s="230"/>
      <c r="IBO5" s="230"/>
      <c r="IBP5" s="230"/>
      <c r="IBQ5" s="230"/>
      <c r="IBR5" s="230"/>
      <c r="IBS5" s="230"/>
      <c r="IBT5" s="230"/>
      <c r="IBU5" s="230"/>
      <c r="IBV5" s="230"/>
      <c r="IBW5" s="230"/>
      <c r="IBX5" s="230"/>
      <c r="IBY5" s="230"/>
      <c r="IBZ5" s="230"/>
      <c r="ICA5" s="230"/>
      <c r="ICB5" s="230"/>
      <c r="ICC5" s="230"/>
      <c r="ICD5" s="230"/>
      <c r="ICE5" s="230"/>
      <c r="ICF5" s="230"/>
      <c r="ICG5" s="230"/>
      <c r="ICH5" s="230"/>
      <c r="ICI5" s="230"/>
      <c r="ICJ5" s="230"/>
      <c r="ICK5" s="230"/>
      <c r="ICL5" s="230"/>
      <c r="ICM5" s="230"/>
      <c r="ICN5" s="230"/>
      <c r="ICO5" s="230"/>
      <c r="ICP5" s="230"/>
      <c r="ICQ5" s="230"/>
      <c r="ICR5" s="230"/>
      <c r="ICS5" s="230"/>
      <c r="ICT5" s="230"/>
      <c r="ICU5" s="230"/>
      <c r="ICV5" s="230"/>
      <c r="ICW5" s="230"/>
      <c r="ICX5" s="230"/>
      <c r="ICY5" s="230"/>
      <c r="ICZ5" s="230"/>
      <c r="IDA5" s="230"/>
      <c r="IDB5" s="230"/>
      <c r="IDC5" s="230"/>
      <c r="IDD5" s="230"/>
      <c r="IDE5" s="230"/>
      <c r="IDF5" s="230"/>
      <c r="IDG5" s="230"/>
      <c r="IDH5" s="230"/>
      <c r="IDI5" s="230"/>
      <c r="IDJ5" s="230"/>
      <c r="IDK5" s="230"/>
      <c r="IDL5" s="230"/>
      <c r="IDM5" s="230"/>
      <c r="IDN5" s="230"/>
      <c r="IDO5" s="230"/>
      <c r="IDP5" s="230"/>
      <c r="IDQ5" s="230"/>
      <c r="IDR5" s="230"/>
      <c r="IDS5" s="230"/>
      <c r="IDT5" s="230"/>
      <c r="IDU5" s="230"/>
      <c r="IDV5" s="230"/>
      <c r="IDW5" s="230"/>
      <c r="IDX5" s="230"/>
      <c r="IDY5" s="230"/>
      <c r="IDZ5" s="230"/>
      <c r="IEA5" s="230"/>
      <c r="IEB5" s="230"/>
      <c r="IEC5" s="230"/>
      <c r="IED5" s="230"/>
      <c r="IEE5" s="230"/>
      <c r="IEF5" s="230"/>
      <c r="IEG5" s="230"/>
      <c r="IEH5" s="230"/>
      <c r="IEI5" s="230"/>
      <c r="IEJ5" s="230"/>
      <c r="IEK5" s="230"/>
      <c r="IEL5" s="230"/>
      <c r="IEM5" s="230"/>
      <c r="IEN5" s="230"/>
      <c r="IEO5" s="230"/>
      <c r="IEP5" s="230"/>
      <c r="IEQ5" s="230"/>
      <c r="IER5" s="230"/>
      <c r="IES5" s="230"/>
      <c r="IET5" s="230"/>
      <c r="IEU5" s="230"/>
      <c r="IEV5" s="230"/>
      <c r="IEW5" s="230"/>
      <c r="IEX5" s="230"/>
      <c r="IEY5" s="230"/>
      <c r="IEZ5" s="230"/>
      <c r="IFA5" s="230"/>
      <c r="IFB5" s="230"/>
      <c r="IFC5" s="230"/>
      <c r="IFD5" s="230"/>
      <c r="IFE5" s="230"/>
      <c r="IFF5" s="230"/>
      <c r="IFG5" s="230"/>
      <c r="IFH5" s="230"/>
      <c r="IFI5" s="230"/>
      <c r="IFJ5" s="230"/>
      <c r="IFK5" s="230"/>
      <c r="IFL5" s="230"/>
      <c r="IFM5" s="230"/>
      <c r="IFN5" s="230"/>
      <c r="IFO5" s="230"/>
      <c r="IFP5" s="230"/>
      <c r="IFQ5" s="230"/>
      <c r="IFR5" s="230"/>
      <c r="IFS5" s="230"/>
      <c r="IFT5" s="230"/>
      <c r="IFU5" s="230"/>
      <c r="IFV5" s="230"/>
      <c r="IFW5" s="230"/>
      <c r="IFX5" s="230"/>
      <c r="IFY5" s="230"/>
      <c r="IFZ5" s="230"/>
      <c r="IGA5" s="230"/>
      <c r="IGB5" s="230"/>
      <c r="IGC5" s="230"/>
      <c r="IGD5" s="230"/>
      <c r="IGE5" s="230"/>
      <c r="IGF5" s="230"/>
      <c r="IGG5" s="230"/>
      <c r="IGH5" s="230"/>
      <c r="IGI5" s="230"/>
      <c r="IGJ5" s="230"/>
      <c r="IGK5" s="230"/>
      <c r="IGL5" s="230"/>
      <c r="IGM5" s="230"/>
      <c r="IGN5" s="230"/>
      <c r="IGO5" s="230"/>
      <c r="IGP5" s="230"/>
      <c r="IGQ5" s="230"/>
      <c r="IGR5" s="230"/>
      <c r="IGS5" s="230"/>
      <c r="IGT5" s="230"/>
      <c r="IGU5" s="230"/>
      <c r="IGV5" s="230"/>
      <c r="IGW5" s="230"/>
      <c r="IGX5" s="230"/>
      <c r="IGY5" s="230"/>
      <c r="IGZ5" s="230"/>
      <c r="IHA5" s="230"/>
      <c r="IHB5" s="230"/>
      <c r="IHC5" s="230"/>
      <c r="IHD5" s="230"/>
      <c r="IHE5" s="230"/>
      <c r="IHF5" s="230"/>
      <c r="IHG5" s="230"/>
      <c r="IHH5" s="230"/>
      <c r="IHI5" s="230"/>
      <c r="IHJ5" s="230"/>
      <c r="IHK5" s="230"/>
      <c r="IHL5" s="230"/>
      <c r="IHM5" s="230"/>
      <c r="IHN5" s="230"/>
      <c r="IHO5" s="230"/>
      <c r="IHP5" s="230"/>
      <c r="IHQ5" s="230"/>
      <c r="IHR5" s="230"/>
      <c r="IHS5" s="230"/>
      <c r="IHT5" s="230"/>
      <c r="IHU5" s="230"/>
      <c r="IHV5" s="230"/>
      <c r="IHW5" s="230"/>
      <c r="IHX5" s="230"/>
      <c r="IHY5" s="230"/>
      <c r="IHZ5" s="230"/>
      <c r="IIA5" s="230"/>
      <c r="IIB5" s="230"/>
      <c r="IIC5" s="230"/>
      <c r="IID5" s="230"/>
      <c r="IIE5" s="230"/>
      <c r="IIF5" s="230"/>
      <c r="IIG5" s="230"/>
      <c r="IIH5" s="230"/>
      <c r="III5" s="230"/>
      <c r="IIJ5" s="230"/>
      <c r="IIK5" s="230"/>
      <c r="IIL5" s="230"/>
      <c r="IIM5" s="230"/>
      <c r="IIN5" s="230"/>
      <c r="IIO5" s="230"/>
      <c r="IIP5" s="230"/>
      <c r="IIQ5" s="230"/>
      <c r="IIR5" s="230"/>
      <c r="IIS5" s="230"/>
      <c r="IIT5" s="230"/>
      <c r="IIU5" s="230"/>
      <c r="IIV5" s="230"/>
      <c r="IIW5" s="230"/>
      <c r="IIX5" s="230"/>
      <c r="IIY5" s="230"/>
      <c r="IIZ5" s="230"/>
      <c r="IJA5" s="230"/>
      <c r="IJB5" s="230"/>
      <c r="IJC5" s="230"/>
      <c r="IJD5" s="230"/>
      <c r="IJE5" s="230"/>
      <c r="IJF5" s="230"/>
      <c r="IJG5" s="230"/>
      <c r="IJH5" s="230"/>
      <c r="IJI5" s="230"/>
      <c r="IJJ5" s="230"/>
      <c r="IJK5" s="230"/>
      <c r="IJL5" s="230"/>
      <c r="IJM5" s="230"/>
      <c r="IJN5" s="230"/>
      <c r="IJO5" s="230"/>
      <c r="IJP5" s="230"/>
      <c r="IJQ5" s="230"/>
      <c r="IJR5" s="230"/>
      <c r="IJS5" s="230"/>
      <c r="IJT5" s="230"/>
      <c r="IJU5" s="230"/>
      <c r="IJV5" s="230"/>
      <c r="IJW5" s="230"/>
      <c r="IJX5" s="230"/>
      <c r="IJY5" s="230"/>
      <c r="IJZ5" s="230"/>
      <c r="IKA5" s="230"/>
      <c r="IKB5" s="230"/>
      <c r="IKC5" s="230"/>
      <c r="IKD5" s="230"/>
      <c r="IKE5" s="230"/>
      <c r="IKF5" s="230"/>
      <c r="IKG5" s="230"/>
      <c r="IKH5" s="230"/>
      <c r="IKI5" s="230"/>
      <c r="IKJ5" s="230"/>
      <c r="IKK5" s="230"/>
      <c r="IKL5" s="230"/>
      <c r="IKM5" s="230"/>
      <c r="IKN5" s="230"/>
      <c r="IKO5" s="230"/>
      <c r="IKP5" s="230"/>
      <c r="IKQ5" s="230"/>
      <c r="IKR5" s="230"/>
      <c r="IKS5" s="230"/>
      <c r="IKT5" s="230"/>
      <c r="IKU5" s="230"/>
      <c r="IKV5" s="230"/>
      <c r="IKW5" s="230"/>
      <c r="IKX5" s="230"/>
      <c r="IKY5" s="230"/>
      <c r="IKZ5" s="230"/>
      <c r="ILA5" s="230"/>
      <c r="ILB5" s="230"/>
      <c r="ILC5" s="230"/>
      <c r="ILD5" s="230"/>
      <c r="ILE5" s="230"/>
      <c r="ILF5" s="230"/>
      <c r="ILG5" s="230"/>
      <c r="ILH5" s="230"/>
      <c r="ILI5" s="230"/>
      <c r="ILJ5" s="230"/>
      <c r="ILK5" s="230"/>
      <c r="ILL5" s="230"/>
      <c r="ILM5" s="230"/>
      <c r="ILN5" s="230"/>
      <c r="ILO5" s="230"/>
      <c r="ILP5" s="230"/>
      <c r="ILQ5" s="230"/>
      <c r="ILR5" s="230"/>
      <c r="ILS5" s="230"/>
      <c r="ILT5" s="230"/>
      <c r="ILU5" s="230"/>
      <c r="ILV5" s="230"/>
      <c r="ILW5" s="230"/>
      <c r="ILX5" s="230"/>
      <c r="ILY5" s="230"/>
      <c r="ILZ5" s="230"/>
      <c r="IMA5" s="230"/>
      <c r="IMB5" s="230"/>
      <c r="IMC5" s="230"/>
      <c r="IMD5" s="230"/>
      <c r="IME5" s="230"/>
      <c r="IMF5" s="230"/>
      <c r="IMG5" s="230"/>
      <c r="IMH5" s="230"/>
      <c r="IMI5" s="230"/>
      <c r="IMJ5" s="230"/>
      <c r="IMK5" s="230"/>
      <c r="IML5" s="230"/>
      <c r="IMM5" s="230"/>
      <c r="IMN5" s="230"/>
      <c r="IMO5" s="230"/>
      <c r="IMP5" s="230"/>
      <c r="IMQ5" s="230"/>
      <c r="IMR5" s="230"/>
      <c r="IMS5" s="230"/>
      <c r="IMT5" s="230"/>
      <c r="IMU5" s="230"/>
      <c r="IMV5" s="230"/>
      <c r="IMW5" s="230"/>
      <c r="IMX5" s="230"/>
      <c r="IMY5" s="230"/>
      <c r="IMZ5" s="230"/>
      <c r="INA5" s="230"/>
      <c r="INB5" s="230"/>
      <c r="INC5" s="230"/>
      <c r="IND5" s="230"/>
      <c r="INE5" s="230"/>
      <c r="INF5" s="230"/>
      <c r="ING5" s="230"/>
      <c r="INH5" s="230"/>
      <c r="INI5" s="230"/>
      <c r="INJ5" s="230"/>
      <c r="INK5" s="230"/>
      <c r="INL5" s="230"/>
      <c r="INM5" s="230"/>
      <c r="INN5" s="230"/>
      <c r="INO5" s="230"/>
      <c r="INP5" s="230"/>
      <c r="INQ5" s="230"/>
      <c r="INR5" s="230"/>
      <c r="INS5" s="230"/>
      <c r="INT5" s="230"/>
      <c r="INU5" s="230"/>
      <c r="INV5" s="230"/>
      <c r="INW5" s="230"/>
      <c r="INX5" s="230"/>
      <c r="INY5" s="230"/>
      <c r="INZ5" s="230"/>
      <c r="IOA5" s="230"/>
      <c r="IOB5" s="230"/>
      <c r="IOC5" s="230"/>
      <c r="IOD5" s="230"/>
      <c r="IOE5" s="230"/>
      <c r="IOF5" s="230"/>
      <c r="IOG5" s="230"/>
      <c r="IOH5" s="230"/>
      <c r="IOI5" s="230"/>
      <c r="IOJ5" s="230"/>
      <c r="IOK5" s="230"/>
      <c r="IOL5" s="230"/>
      <c r="IOM5" s="230"/>
      <c r="ION5" s="230"/>
      <c r="IOO5" s="230"/>
      <c r="IOP5" s="230"/>
      <c r="IOQ5" s="230"/>
      <c r="IOR5" s="230"/>
      <c r="IOS5" s="230"/>
      <c r="IOT5" s="230"/>
      <c r="IOU5" s="230"/>
      <c r="IOV5" s="230"/>
      <c r="IOW5" s="230"/>
      <c r="IOX5" s="230"/>
      <c r="IOY5" s="230"/>
      <c r="IOZ5" s="230"/>
      <c r="IPA5" s="230"/>
      <c r="IPB5" s="230"/>
      <c r="IPC5" s="230"/>
      <c r="IPD5" s="230"/>
      <c r="IPE5" s="230"/>
      <c r="IPF5" s="230"/>
      <c r="IPG5" s="230"/>
      <c r="IPH5" s="230"/>
      <c r="IPI5" s="230"/>
      <c r="IPJ5" s="230"/>
      <c r="IPK5" s="230"/>
      <c r="IPL5" s="230"/>
      <c r="IPM5" s="230"/>
      <c r="IPN5" s="230"/>
      <c r="IPO5" s="230"/>
      <c r="IPP5" s="230"/>
      <c r="IPQ5" s="230"/>
      <c r="IPR5" s="230"/>
      <c r="IPS5" s="230"/>
      <c r="IPT5" s="230"/>
      <c r="IPU5" s="230"/>
      <c r="IPV5" s="230"/>
      <c r="IPW5" s="230"/>
      <c r="IPX5" s="230"/>
      <c r="IPY5" s="230"/>
      <c r="IPZ5" s="230"/>
      <c r="IQA5" s="230"/>
      <c r="IQB5" s="230"/>
      <c r="IQC5" s="230"/>
      <c r="IQD5" s="230"/>
      <c r="IQE5" s="230"/>
      <c r="IQF5" s="230"/>
      <c r="IQG5" s="230"/>
      <c r="IQH5" s="230"/>
      <c r="IQI5" s="230"/>
      <c r="IQJ5" s="230"/>
      <c r="IQK5" s="230"/>
      <c r="IQL5" s="230"/>
      <c r="IQM5" s="230"/>
      <c r="IQN5" s="230"/>
      <c r="IQO5" s="230"/>
      <c r="IQP5" s="230"/>
      <c r="IQQ5" s="230"/>
      <c r="IQR5" s="230"/>
      <c r="IQS5" s="230"/>
      <c r="IQT5" s="230"/>
      <c r="IQU5" s="230"/>
      <c r="IQV5" s="230"/>
      <c r="IQW5" s="230"/>
      <c r="IQX5" s="230"/>
      <c r="IQY5" s="230"/>
      <c r="IQZ5" s="230"/>
      <c r="IRA5" s="230"/>
      <c r="IRB5" s="230"/>
      <c r="IRC5" s="230"/>
      <c r="IRD5" s="230"/>
      <c r="IRE5" s="230"/>
      <c r="IRF5" s="230"/>
      <c r="IRG5" s="230"/>
      <c r="IRH5" s="230"/>
      <c r="IRI5" s="230"/>
      <c r="IRJ5" s="230"/>
      <c r="IRK5" s="230"/>
      <c r="IRL5" s="230"/>
      <c r="IRM5" s="230"/>
      <c r="IRN5" s="230"/>
      <c r="IRO5" s="230"/>
      <c r="IRP5" s="230"/>
      <c r="IRQ5" s="230"/>
      <c r="IRR5" s="230"/>
      <c r="IRS5" s="230"/>
      <c r="IRT5" s="230"/>
      <c r="IRU5" s="230"/>
      <c r="IRV5" s="230"/>
      <c r="IRW5" s="230"/>
      <c r="IRX5" s="230"/>
      <c r="IRY5" s="230"/>
      <c r="IRZ5" s="230"/>
      <c r="ISA5" s="230"/>
      <c r="ISB5" s="230"/>
      <c r="ISC5" s="230"/>
      <c r="ISD5" s="230"/>
      <c r="ISE5" s="230"/>
      <c r="ISF5" s="230"/>
      <c r="ISG5" s="230"/>
      <c r="ISH5" s="230"/>
      <c r="ISI5" s="230"/>
      <c r="ISJ5" s="230"/>
      <c r="ISK5" s="230"/>
      <c r="ISL5" s="230"/>
      <c r="ISM5" s="230"/>
      <c r="ISN5" s="230"/>
      <c r="ISO5" s="230"/>
      <c r="ISP5" s="230"/>
      <c r="ISQ5" s="230"/>
      <c r="ISR5" s="230"/>
      <c r="ISS5" s="230"/>
      <c r="IST5" s="230"/>
      <c r="ISU5" s="230"/>
      <c r="ISV5" s="230"/>
      <c r="ISW5" s="230"/>
      <c r="ISX5" s="230"/>
      <c r="ISY5" s="230"/>
      <c r="ISZ5" s="230"/>
      <c r="ITA5" s="230"/>
      <c r="ITB5" s="230"/>
      <c r="ITC5" s="230"/>
      <c r="ITD5" s="230"/>
      <c r="ITE5" s="230"/>
      <c r="ITF5" s="230"/>
      <c r="ITG5" s="230"/>
      <c r="ITH5" s="230"/>
      <c r="ITI5" s="230"/>
      <c r="ITJ5" s="230"/>
      <c r="ITK5" s="230"/>
      <c r="ITL5" s="230"/>
      <c r="ITM5" s="230"/>
      <c r="ITN5" s="230"/>
      <c r="ITO5" s="230"/>
      <c r="ITP5" s="230"/>
      <c r="ITQ5" s="230"/>
      <c r="ITR5" s="230"/>
      <c r="ITS5" s="230"/>
      <c r="ITT5" s="230"/>
      <c r="ITU5" s="230"/>
      <c r="ITV5" s="230"/>
      <c r="ITW5" s="230"/>
      <c r="ITX5" s="230"/>
      <c r="ITY5" s="230"/>
      <c r="ITZ5" s="230"/>
      <c r="IUA5" s="230"/>
      <c r="IUB5" s="230"/>
      <c r="IUC5" s="230"/>
      <c r="IUD5" s="230"/>
      <c r="IUE5" s="230"/>
      <c r="IUF5" s="230"/>
      <c r="IUG5" s="230"/>
      <c r="IUH5" s="230"/>
      <c r="IUI5" s="230"/>
      <c r="IUJ5" s="230"/>
      <c r="IUK5" s="230"/>
      <c r="IUL5" s="230"/>
      <c r="IUM5" s="230"/>
      <c r="IUN5" s="230"/>
      <c r="IUO5" s="230"/>
      <c r="IUP5" s="230"/>
      <c r="IUQ5" s="230"/>
      <c r="IUR5" s="230"/>
      <c r="IUS5" s="230"/>
      <c r="IUT5" s="230"/>
      <c r="IUU5" s="230"/>
      <c r="IUV5" s="230"/>
      <c r="IUW5" s="230"/>
      <c r="IUX5" s="230"/>
      <c r="IUY5" s="230"/>
      <c r="IUZ5" s="230"/>
      <c r="IVA5" s="230"/>
      <c r="IVB5" s="230"/>
      <c r="IVC5" s="230"/>
      <c r="IVD5" s="230"/>
      <c r="IVE5" s="230"/>
      <c r="IVF5" s="230"/>
      <c r="IVG5" s="230"/>
      <c r="IVH5" s="230"/>
      <c r="IVI5" s="230"/>
      <c r="IVJ5" s="230"/>
      <c r="IVK5" s="230"/>
      <c r="IVL5" s="230"/>
      <c r="IVM5" s="230"/>
      <c r="IVN5" s="230"/>
      <c r="IVO5" s="230"/>
      <c r="IVP5" s="230"/>
      <c r="IVQ5" s="230"/>
      <c r="IVR5" s="230"/>
      <c r="IVS5" s="230"/>
      <c r="IVT5" s="230"/>
      <c r="IVU5" s="230"/>
      <c r="IVV5" s="230"/>
      <c r="IVW5" s="230"/>
      <c r="IVX5" s="230"/>
      <c r="IVY5" s="230"/>
      <c r="IVZ5" s="230"/>
      <c r="IWA5" s="230"/>
      <c r="IWB5" s="230"/>
      <c r="IWC5" s="230"/>
      <c r="IWD5" s="230"/>
      <c r="IWE5" s="230"/>
      <c r="IWF5" s="230"/>
      <c r="IWG5" s="230"/>
      <c r="IWH5" s="230"/>
      <c r="IWI5" s="230"/>
      <c r="IWJ5" s="230"/>
      <c r="IWK5" s="230"/>
      <c r="IWL5" s="230"/>
      <c r="IWM5" s="230"/>
      <c r="IWN5" s="230"/>
      <c r="IWO5" s="230"/>
      <c r="IWP5" s="230"/>
      <c r="IWQ5" s="230"/>
      <c r="IWR5" s="230"/>
      <c r="IWS5" s="230"/>
      <c r="IWT5" s="230"/>
      <c r="IWU5" s="230"/>
      <c r="IWV5" s="230"/>
      <c r="IWW5" s="230"/>
      <c r="IWX5" s="230"/>
      <c r="IWY5" s="230"/>
      <c r="IWZ5" s="230"/>
      <c r="IXA5" s="230"/>
      <c r="IXB5" s="230"/>
      <c r="IXC5" s="230"/>
      <c r="IXD5" s="230"/>
      <c r="IXE5" s="230"/>
      <c r="IXF5" s="230"/>
      <c r="IXG5" s="230"/>
      <c r="IXH5" s="230"/>
      <c r="IXI5" s="230"/>
      <c r="IXJ5" s="230"/>
      <c r="IXK5" s="230"/>
      <c r="IXL5" s="230"/>
      <c r="IXM5" s="230"/>
      <c r="IXN5" s="230"/>
      <c r="IXO5" s="230"/>
      <c r="IXP5" s="230"/>
      <c r="IXQ5" s="230"/>
      <c r="IXR5" s="230"/>
      <c r="IXS5" s="230"/>
      <c r="IXT5" s="230"/>
      <c r="IXU5" s="230"/>
      <c r="IXV5" s="230"/>
      <c r="IXW5" s="230"/>
      <c r="IXX5" s="230"/>
      <c r="IXY5" s="230"/>
      <c r="IXZ5" s="230"/>
      <c r="IYA5" s="230"/>
      <c r="IYB5" s="230"/>
      <c r="IYC5" s="230"/>
      <c r="IYD5" s="230"/>
      <c r="IYE5" s="230"/>
      <c r="IYF5" s="230"/>
      <c r="IYG5" s="230"/>
      <c r="IYH5" s="230"/>
      <c r="IYI5" s="230"/>
      <c r="IYJ5" s="230"/>
      <c r="IYK5" s="230"/>
      <c r="IYL5" s="230"/>
      <c r="IYM5" s="230"/>
      <c r="IYN5" s="230"/>
      <c r="IYO5" s="230"/>
      <c r="IYP5" s="230"/>
      <c r="IYQ5" s="230"/>
      <c r="IYR5" s="230"/>
      <c r="IYS5" s="230"/>
      <c r="IYT5" s="230"/>
      <c r="IYU5" s="230"/>
      <c r="IYV5" s="230"/>
      <c r="IYW5" s="230"/>
      <c r="IYX5" s="230"/>
      <c r="IYY5" s="230"/>
      <c r="IYZ5" s="230"/>
      <c r="IZA5" s="230"/>
      <c r="IZB5" s="230"/>
      <c r="IZC5" s="230"/>
      <c r="IZD5" s="230"/>
      <c r="IZE5" s="230"/>
      <c r="IZF5" s="230"/>
      <c r="IZG5" s="230"/>
      <c r="IZH5" s="230"/>
      <c r="IZI5" s="230"/>
      <c r="IZJ5" s="230"/>
      <c r="IZK5" s="230"/>
      <c r="IZL5" s="230"/>
      <c r="IZM5" s="230"/>
      <c r="IZN5" s="230"/>
      <c r="IZO5" s="230"/>
      <c r="IZP5" s="230"/>
      <c r="IZQ5" s="230"/>
      <c r="IZR5" s="230"/>
      <c r="IZS5" s="230"/>
      <c r="IZT5" s="230"/>
      <c r="IZU5" s="230"/>
      <c r="IZV5" s="230"/>
      <c r="IZW5" s="230"/>
      <c r="IZX5" s="230"/>
      <c r="IZY5" s="230"/>
      <c r="IZZ5" s="230"/>
      <c r="JAA5" s="230"/>
      <c r="JAB5" s="230"/>
      <c r="JAC5" s="230"/>
      <c r="JAD5" s="230"/>
      <c r="JAE5" s="230"/>
      <c r="JAF5" s="230"/>
      <c r="JAG5" s="230"/>
      <c r="JAH5" s="230"/>
      <c r="JAI5" s="230"/>
      <c r="JAJ5" s="230"/>
      <c r="JAK5" s="230"/>
      <c r="JAL5" s="230"/>
      <c r="JAM5" s="230"/>
      <c r="JAN5" s="230"/>
      <c r="JAO5" s="230"/>
      <c r="JAP5" s="230"/>
      <c r="JAQ5" s="230"/>
      <c r="JAR5" s="230"/>
      <c r="JAS5" s="230"/>
      <c r="JAT5" s="230"/>
      <c r="JAU5" s="230"/>
      <c r="JAV5" s="230"/>
      <c r="JAW5" s="230"/>
      <c r="JAX5" s="230"/>
      <c r="JAY5" s="230"/>
      <c r="JAZ5" s="230"/>
      <c r="JBA5" s="230"/>
      <c r="JBB5" s="230"/>
      <c r="JBC5" s="230"/>
      <c r="JBD5" s="230"/>
      <c r="JBE5" s="230"/>
      <c r="JBF5" s="230"/>
      <c r="JBG5" s="230"/>
      <c r="JBH5" s="230"/>
      <c r="JBI5" s="230"/>
      <c r="JBJ5" s="230"/>
      <c r="JBK5" s="230"/>
      <c r="JBL5" s="230"/>
      <c r="JBM5" s="230"/>
      <c r="JBN5" s="230"/>
      <c r="JBO5" s="230"/>
      <c r="JBP5" s="230"/>
      <c r="JBQ5" s="230"/>
      <c r="JBR5" s="230"/>
      <c r="JBS5" s="230"/>
      <c r="JBT5" s="230"/>
      <c r="JBU5" s="230"/>
      <c r="JBV5" s="230"/>
      <c r="JBW5" s="230"/>
      <c r="JBX5" s="230"/>
      <c r="JBY5" s="230"/>
      <c r="JBZ5" s="230"/>
      <c r="JCA5" s="230"/>
      <c r="JCB5" s="230"/>
      <c r="JCC5" s="230"/>
      <c r="JCD5" s="230"/>
      <c r="JCE5" s="230"/>
      <c r="JCF5" s="230"/>
      <c r="JCG5" s="230"/>
      <c r="JCH5" s="230"/>
      <c r="JCI5" s="230"/>
      <c r="JCJ5" s="230"/>
      <c r="JCK5" s="230"/>
      <c r="JCL5" s="230"/>
      <c r="JCM5" s="230"/>
      <c r="JCN5" s="230"/>
      <c r="JCO5" s="230"/>
      <c r="JCP5" s="230"/>
      <c r="JCQ5" s="230"/>
      <c r="JCR5" s="230"/>
      <c r="JCS5" s="230"/>
      <c r="JCT5" s="230"/>
      <c r="JCU5" s="230"/>
      <c r="JCV5" s="230"/>
      <c r="JCW5" s="230"/>
      <c r="JCX5" s="230"/>
      <c r="JCY5" s="230"/>
      <c r="JCZ5" s="230"/>
      <c r="JDA5" s="230"/>
      <c r="JDB5" s="230"/>
      <c r="JDC5" s="230"/>
      <c r="JDD5" s="230"/>
      <c r="JDE5" s="230"/>
      <c r="JDF5" s="230"/>
      <c r="JDG5" s="230"/>
      <c r="JDH5" s="230"/>
      <c r="JDI5" s="230"/>
      <c r="JDJ5" s="230"/>
      <c r="JDK5" s="230"/>
      <c r="JDL5" s="230"/>
      <c r="JDM5" s="230"/>
      <c r="JDN5" s="230"/>
      <c r="JDO5" s="230"/>
      <c r="JDP5" s="230"/>
      <c r="JDQ5" s="230"/>
      <c r="JDR5" s="230"/>
      <c r="JDS5" s="230"/>
      <c r="JDT5" s="230"/>
      <c r="JDU5" s="230"/>
      <c r="JDV5" s="230"/>
      <c r="JDW5" s="230"/>
      <c r="JDX5" s="230"/>
      <c r="JDY5" s="230"/>
      <c r="JDZ5" s="230"/>
      <c r="JEA5" s="230"/>
      <c r="JEB5" s="230"/>
      <c r="JEC5" s="230"/>
      <c r="JED5" s="230"/>
      <c r="JEE5" s="230"/>
      <c r="JEF5" s="230"/>
      <c r="JEG5" s="230"/>
      <c r="JEH5" s="230"/>
      <c r="JEI5" s="230"/>
      <c r="JEJ5" s="230"/>
      <c r="JEK5" s="230"/>
      <c r="JEL5" s="230"/>
      <c r="JEM5" s="230"/>
      <c r="JEN5" s="230"/>
      <c r="JEO5" s="230"/>
      <c r="JEP5" s="230"/>
      <c r="JEQ5" s="230"/>
      <c r="JER5" s="230"/>
      <c r="JES5" s="230"/>
      <c r="JET5" s="230"/>
      <c r="JEU5" s="230"/>
      <c r="JEV5" s="230"/>
      <c r="JEW5" s="230"/>
      <c r="JEX5" s="230"/>
      <c r="JEY5" s="230"/>
      <c r="JEZ5" s="230"/>
      <c r="JFA5" s="230"/>
      <c r="JFB5" s="230"/>
      <c r="JFC5" s="230"/>
      <c r="JFD5" s="230"/>
      <c r="JFE5" s="230"/>
      <c r="JFF5" s="230"/>
      <c r="JFG5" s="230"/>
      <c r="JFH5" s="230"/>
      <c r="JFI5" s="230"/>
      <c r="JFJ5" s="230"/>
      <c r="JFK5" s="230"/>
      <c r="JFL5" s="230"/>
      <c r="JFM5" s="230"/>
      <c r="JFN5" s="230"/>
      <c r="JFO5" s="230"/>
      <c r="JFP5" s="230"/>
      <c r="JFQ5" s="230"/>
      <c r="JFR5" s="230"/>
      <c r="JFS5" s="230"/>
      <c r="JFT5" s="230"/>
      <c r="JFU5" s="230"/>
      <c r="JFV5" s="230"/>
      <c r="JFW5" s="230"/>
      <c r="JFX5" s="230"/>
      <c r="JFY5" s="230"/>
      <c r="JFZ5" s="230"/>
      <c r="JGA5" s="230"/>
      <c r="JGB5" s="230"/>
      <c r="JGC5" s="230"/>
      <c r="JGD5" s="230"/>
      <c r="JGE5" s="230"/>
      <c r="JGF5" s="230"/>
      <c r="JGG5" s="230"/>
      <c r="JGH5" s="230"/>
      <c r="JGI5" s="230"/>
      <c r="JGJ5" s="230"/>
      <c r="JGK5" s="230"/>
      <c r="JGL5" s="230"/>
      <c r="JGM5" s="230"/>
      <c r="JGN5" s="230"/>
      <c r="JGO5" s="230"/>
      <c r="JGP5" s="230"/>
      <c r="JGQ5" s="230"/>
      <c r="JGR5" s="230"/>
      <c r="JGS5" s="230"/>
      <c r="JGT5" s="230"/>
      <c r="JGU5" s="230"/>
      <c r="JGV5" s="230"/>
      <c r="JGW5" s="230"/>
      <c r="JGX5" s="230"/>
      <c r="JGY5" s="230"/>
      <c r="JGZ5" s="230"/>
      <c r="JHA5" s="230"/>
      <c r="JHB5" s="230"/>
      <c r="JHC5" s="230"/>
      <c r="JHD5" s="230"/>
      <c r="JHE5" s="230"/>
      <c r="JHF5" s="230"/>
      <c r="JHG5" s="230"/>
      <c r="JHH5" s="230"/>
      <c r="JHI5" s="230"/>
      <c r="JHJ5" s="230"/>
      <c r="JHK5" s="230"/>
      <c r="JHL5" s="230"/>
      <c r="JHM5" s="230"/>
      <c r="JHN5" s="230"/>
      <c r="JHO5" s="230"/>
      <c r="JHP5" s="230"/>
      <c r="JHQ5" s="230"/>
      <c r="JHR5" s="230"/>
      <c r="JHS5" s="230"/>
      <c r="JHT5" s="230"/>
      <c r="JHU5" s="230"/>
      <c r="JHV5" s="230"/>
      <c r="JHW5" s="230"/>
      <c r="JHX5" s="230"/>
      <c r="JHY5" s="230"/>
      <c r="JHZ5" s="230"/>
      <c r="JIA5" s="230"/>
      <c r="JIB5" s="230"/>
      <c r="JIC5" s="230"/>
      <c r="JID5" s="230"/>
      <c r="JIE5" s="230"/>
      <c r="JIF5" s="230"/>
      <c r="JIG5" s="230"/>
      <c r="JIH5" s="230"/>
      <c r="JII5" s="230"/>
      <c r="JIJ5" s="230"/>
      <c r="JIK5" s="230"/>
      <c r="JIL5" s="230"/>
      <c r="JIM5" s="230"/>
      <c r="JIN5" s="230"/>
      <c r="JIO5" s="230"/>
      <c r="JIP5" s="230"/>
      <c r="JIQ5" s="230"/>
      <c r="JIR5" s="230"/>
      <c r="JIS5" s="230"/>
      <c r="JIT5" s="230"/>
      <c r="JIU5" s="230"/>
      <c r="JIV5" s="230"/>
      <c r="JIW5" s="230"/>
      <c r="JIX5" s="230"/>
      <c r="JIY5" s="230"/>
      <c r="JIZ5" s="230"/>
      <c r="JJA5" s="230"/>
      <c r="JJB5" s="230"/>
      <c r="JJC5" s="230"/>
      <c r="JJD5" s="230"/>
      <c r="JJE5" s="230"/>
      <c r="JJF5" s="230"/>
      <c r="JJG5" s="230"/>
      <c r="JJH5" s="230"/>
      <c r="JJI5" s="230"/>
      <c r="JJJ5" s="230"/>
      <c r="JJK5" s="230"/>
      <c r="JJL5" s="230"/>
      <c r="JJM5" s="230"/>
      <c r="JJN5" s="230"/>
      <c r="JJO5" s="230"/>
      <c r="JJP5" s="230"/>
      <c r="JJQ5" s="230"/>
      <c r="JJR5" s="230"/>
      <c r="JJS5" s="230"/>
      <c r="JJT5" s="230"/>
      <c r="JJU5" s="230"/>
      <c r="JJV5" s="230"/>
      <c r="JJW5" s="230"/>
      <c r="JJX5" s="230"/>
      <c r="JJY5" s="230"/>
      <c r="JJZ5" s="230"/>
      <c r="JKA5" s="230"/>
      <c r="JKB5" s="230"/>
      <c r="JKC5" s="230"/>
      <c r="JKD5" s="230"/>
      <c r="JKE5" s="230"/>
      <c r="JKF5" s="230"/>
      <c r="JKG5" s="230"/>
      <c r="JKH5" s="230"/>
      <c r="JKI5" s="230"/>
      <c r="JKJ5" s="230"/>
      <c r="JKK5" s="230"/>
      <c r="JKL5" s="230"/>
      <c r="JKM5" s="230"/>
      <c r="JKN5" s="230"/>
      <c r="JKO5" s="230"/>
      <c r="JKP5" s="230"/>
      <c r="JKQ5" s="230"/>
      <c r="JKR5" s="230"/>
      <c r="JKS5" s="230"/>
      <c r="JKT5" s="230"/>
      <c r="JKU5" s="230"/>
      <c r="JKV5" s="230"/>
      <c r="JKW5" s="230"/>
      <c r="JKX5" s="230"/>
      <c r="JKY5" s="230"/>
      <c r="JKZ5" s="230"/>
      <c r="JLA5" s="230"/>
      <c r="JLB5" s="230"/>
      <c r="JLC5" s="230"/>
      <c r="JLD5" s="230"/>
      <c r="JLE5" s="230"/>
      <c r="JLF5" s="230"/>
      <c r="JLG5" s="230"/>
      <c r="JLH5" s="230"/>
      <c r="JLI5" s="230"/>
      <c r="JLJ5" s="230"/>
      <c r="JLK5" s="230"/>
      <c r="JLL5" s="230"/>
      <c r="JLM5" s="230"/>
      <c r="JLN5" s="230"/>
      <c r="JLO5" s="230"/>
      <c r="JLP5" s="230"/>
      <c r="JLQ5" s="230"/>
      <c r="JLR5" s="230"/>
      <c r="JLS5" s="230"/>
      <c r="JLT5" s="230"/>
      <c r="JLU5" s="230"/>
      <c r="JLV5" s="230"/>
      <c r="JLW5" s="230"/>
      <c r="JLX5" s="230"/>
      <c r="JLY5" s="230"/>
      <c r="JLZ5" s="230"/>
      <c r="JMA5" s="230"/>
      <c r="JMB5" s="230"/>
      <c r="JMC5" s="230"/>
      <c r="JMD5" s="230"/>
      <c r="JME5" s="230"/>
      <c r="JMF5" s="230"/>
      <c r="JMG5" s="230"/>
      <c r="JMH5" s="230"/>
      <c r="JMI5" s="230"/>
      <c r="JMJ5" s="230"/>
      <c r="JMK5" s="230"/>
      <c r="JML5" s="230"/>
      <c r="JMM5" s="230"/>
      <c r="JMN5" s="230"/>
      <c r="JMO5" s="230"/>
      <c r="JMP5" s="230"/>
      <c r="JMQ5" s="230"/>
      <c r="JMR5" s="230"/>
      <c r="JMS5" s="230"/>
      <c r="JMT5" s="230"/>
      <c r="JMU5" s="230"/>
      <c r="JMV5" s="230"/>
      <c r="JMW5" s="230"/>
      <c r="JMX5" s="230"/>
      <c r="JMY5" s="230"/>
      <c r="JMZ5" s="230"/>
      <c r="JNA5" s="230"/>
      <c r="JNB5" s="230"/>
      <c r="JNC5" s="230"/>
      <c r="JND5" s="230"/>
      <c r="JNE5" s="230"/>
      <c r="JNF5" s="230"/>
      <c r="JNG5" s="230"/>
      <c r="JNH5" s="230"/>
      <c r="JNI5" s="230"/>
      <c r="JNJ5" s="230"/>
      <c r="JNK5" s="230"/>
      <c r="JNL5" s="230"/>
      <c r="JNM5" s="230"/>
      <c r="JNN5" s="230"/>
      <c r="JNO5" s="230"/>
      <c r="JNP5" s="230"/>
      <c r="JNQ5" s="230"/>
      <c r="JNR5" s="230"/>
      <c r="JNS5" s="230"/>
      <c r="JNT5" s="230"/>
      <c r="JNU5" s="230"/>
      <c r="JNV5" s="230"/>
      <c r="JNW5" s="230"/>
      <c r="JNX5" s="230"/>
      <c r="JNY5" s="230"/>
      <c r="JNZ5" s="230"/>
      <c r="JOA5" s="230"/>
      <c r="JOB5" s="230"/>
      <c r="JOC5" s="230"/>
      <c r="JOD5" s="230"/>
      <c r="JOE5" s="230"/>
      <c r="JOF5" s="230"/>
      <c r="JOG5" s="230"/>
      <c r="JOH5" s="230"/>
      <c r="JOI5" s="230"/>
      <c r="JOJ5" s="230"/>
      <c r="JOK5" s="230"/>
      <c r="JOL5" s="230"/>
      <c r="JOM5" s="230"/>
      <c r="JON5" s="230"/>
      <c r="JOO5" s="230"/>
      <c r="JOP5" s="230"/>
      <c r="JOQ5" s="230"/>
      <c r="JOR5" s="230"/>
      <c r="JOS5" s="230"/>
      <c r="JOT5" s="230"/>
      <c r="JOU5" s="230"/>
      <c r="JOV5" s="230"/>
      <c r="JOW5" s="230"/>
      <c r="JOX5" s="230"/>
      <c r="JOY5" s="230"/>
      <c r="JOZ5" s="230"/>
      <c r="JPA5" s="230"/>
      <c r="JPB5" s="230"/>
      <c r="JPC5" s="230"/>
      <c r="JPD5" s="230"/>
      <c r="JPE5" s="230"/>
      <c r="JPF5" s="230"/>
      <c r="JPG5" s="230"/>
      <c r="JPH5" s="230"/>
      <c r="JPI5" s="230"/>
      <c r="JPJ5" s="230"/>
      <c r="JPK5" s="230"/>
      <c r="JPL5" s="230"/>
      <c r="JPM5" s="230"/>
      <c r="JPN5" s="230"/>
      <c r="JPO5" s="230"/>
      <c r="JPP5" s="230"/>
      <c r="JPQ5" s="230"/>
      <c r="JPR5" s="230"/>
      <c r="JPS5" s="230"/>
      <c r="JPT5" s="230"/>
      <c r="JPU5" s="230"/>
      <c r="JPV5" s="230"/>
      <c r="JPW5" s="230"/>
      <c r="JPX5" s="230"/>
      <c r="JPY5" s="230"/>
      <c r="JPZ5" s="230"/>
      <c r="JQA5" s="230"/>
      <c r="JQB5" s="230"/>
      <c r="JQC5" s="230"/>
      <c r="JQD5" s="230"/>
      <c r="JQE5" s="230"/>
      <c r="JQF5" s="230"/>
      <c r="JQG5" s="230"/>
      <c r="JQH5" s="230"/>
      <c r="JQI5" s="230"/>
      <c r="JQJ5" s="230"/>
      <c r="JQK5" s="230"/>
      <c r="JQL5" s="230"/>
      <c r="JQM5" s="230"/>
      <c r="JQN5" s="230"/>
      <c r="JQO5" s="230"/>
      <c r="JQP5" s="230"/>
      <c r="JQQ5" s="230"/>
      <c r="JQR5" s="230"/>
      <c r="JQS5" s="230"/>
      <c r="JQT5" s="230"/>
      <c r="JQU5" s="230"/>
      <c r="JQV5" s="230"/>
      <c r="JQW5" s="230"/>
      <c r="JQX5" s="230"/>
      <c r="JQY5" s="230"/>
      <c r="JQZ5" s="230"/>
      <c r="JRA5" s="230"/>
      <c r="JRB5" s="230"/>
      <c r="JRC5" s="230"/>
      <c r="JRD5" s="230"/>
      <c r="JRE5" s="230"/>
      <c r="JRF5" s="230"/>
      <c r="JRG5" s="230"/>
      <c r="JRH5" s="230"/>
      <c r="JRI5" s="230"/>
      <c r="JRJ5" s="230"/>
      <c r="JRK5" s="230"/>
      <c r="JRL5" s="230"/>
      <c r="JRM5" s="230"/>
      <c r="JRN5" s="230"/>
      <c r="JRO5" s="230"/>
      <c r="JRP5" s="230"/>
      <c r="JRQ5" s="230"/>
      <c r="JRR5" s="230"/>
      <c r="JRS5" s="230"/>
      <c r="JRT5" s="230"/>
      <c r="JRU5" s="230"/>
      <c r="JRV5" s="230"/>
      <c r="JRW5" s="230"/>
      <c r="JRX5" s="230"/>
      <c r="JRY5" s="230"/>
      <c r="JRZ5" s="230"/>
      <c r="JSA5" s="230"/>
      <c r="JSB5" s="230"/>
      <c r="JSC5" s="230"/>
      <c r="JSD5" s="230"/>
      <c r="JSE5" s="230"/>
      <c r="JSF5" s="230"/>
      <c r="JSG5" s="230"/>
      <c r="JSH5" s="230"/>
      <c r="JSI5" s="230"/>
      <c r="JSJ5" s="230"/>
      <c r="JSK5" s="230"/>
      <c r="JSL5" s="230"/>
      <c r="JSM5" s="230"/>
      <c r="JSN5" s="230"/>
      <c r="JSO5" s="230"/>
      <c r="JSP5" s="230"/>
      <c r="JSQ5" s="230"/>
      <c r="JSR5" s="230"/>
      <c r="JSS5" s="230"/>
      <c r="JST5" s="230"/>
      <c r="JSU5" s="230"/>
      <c r="JSV5" s="230"/>
      <c r="JSW5" s="230"/>
      <c r="JSX5" s="230"/>
      <c r="JSY5" s="230"/>
      <c r="JSZ5" s="230"/>
      <c r="JTA5" s="230"/>
      <c r="JTB5" s="230"/>
      <c r="JTC5" s="230"/>
      <c r="JTD5" s="230"/>
      <c r="JTE5" s="230"/>
      <c r="JTF5" s="230"/>
      <c r="JTG5" s="230"/>
      <c r="JTH5" s="230"/>
      <c r="JTI5" s="230"/>
      <c r="JTJ5" s="230"/>
      <c r="JTK5" s="230"/>
      <c r="JTL5" s="230"/>
      <c r="JTM5" s="230"/>
      <c r="JTN5" s="230"/>
      <c r="JTO5" s="230"/>
      <c r="JTP5" s="230"/>
      <c r="JTQ5" s="230"/>
      <c r="JTR5" s="230"/>
      <c r="JTS5" s="230"/>
      <c r="JTT5" s="230"/>
      <c r="JTU5" s="230"/>
      <c r="JTV5" s="230"/>
      <c r="JTW5" s="230"/>
      <c r="JTX5" s="230"/>
      <c r="JTY5" s="230"/>
      <c r="JTZ5" s="230"/>
      <c r="JUA5" s="230"/>
      <c r="JUB5" s="230"/>
      <c r="JUC5" s="230"/>
      <c r="JUD5" s="230"/>
      <c r="JUE5" s="230"/>
      <c r="JUF5" s="230"/>
      <c r="JUG5" s="230"/>
      <c r="JUH5" s="230"/>
      <c r="JUI5" s="230"/>
      <c r="JUJ5" s="230"/>
      <c r="JUK5" s="230"/>
      <c r="JUL5" s="230"/>
      <c r="JUM5" s="230"/>
      <c r="JUN5" s="230"/>
      <c r="JUO5" s="230"/>
      <c r="JUP5" s="230"/>
      <c r="JUQ5" s="230"/>
      <c r="JUR5" s="230"/>
      <c r="JUS5" s="230"/>
      <c r="JUT5" s="230"/>
      <c r="JUU5" s="230"/>
      <c r="JUV5" s="230"/>
      <c r="JUW5" s="230"/>
      <c r="JUX5" s="230"/>
      <c r="JUY5" s="230"/>
      <c r="JUZ5" s="230"/>
      <c r="JVA5" s="230"/>
      <c r="JVB5" s="230"/>
      <c r="JVC5" s="230"/>
      <c r="JVD5" s="230"/>
      <c r="JVE5" s="230"/>
      <c r="JVF5" s="230"/>
      <c r="JVG5" s="230"/>
      <c r="JVH5" s="230"/>
      <c r="JVI5" s="230"/>
      <c r="JVJ5" s="230"/>
      <c r="JVK5" s="230"/>
      <c r="JVL5" s="230"/>
      <c r="JVM5" s="230"/>
      <c r="JVN5" s="230"/>
      <c r="JVO5" s="230"/>
      <c r="JVP5" s="230"/>
      <c r="JVQ5" s="230"/>
      <c r="JVR5" s="230"/>
      <c r="JVS5" s="230"/>
      <c r="JVT5" s="230"/>
      <c r="JVU5" s="230"/>
      <c r="JVV5" s="230"/>
      <c r="JVW5" s="230"/>
      <c r="JVX5" s="230"/>
      <c r="JVY5" s="230"/>
      <c r="JVZ5" s="230"/>
      <c r="JWA5" s="230"/>
      <c r="JWB5" s="230"/>
      <c r="JWC5" s="230"/>
      <c r="JWD5" s="230"/>
      <c r="JWE5" s="230"/>
      <c r="JWF5" s="230"/>
      <c r="JWG5" s="230"/>
      <c r="JWH5" s="230"/>
      <c r="JWI5" s="230"/>
      <c r="JWJ5" s="230"/>
      <c r="JWK5" s="230"/>
      <c r="JWL5" s="230"/>
      <c r="JWM5" s="230"/>
      <c r="JWN5" s="230"/>
      <c r="JWO5" s="230"/>
      <c r="JWP5" s="230"/>
      <c r="JWQ5" s="230"/>
      <c r="JWR5" s="230"/>
      <c r="JWS5" s="230"/>
      <c r="JWT5" s="230"/>
      <c r="JWU5" s="230"/>
      <c r="JWV5" s="230"/>
      <c r="JWW5" s="230"/>
      <c r="JWX5" s="230"/>
      <c r="JWY5" s="230"/>
      <c r="JWZ5" s="230"/>
      <c r="JXA5" s="230"/>
      <c r="JXB5" s="230"/>
      <c r="JXC5" s="230"/>
      <c r="JXD5" s="230"/>
      <c r="JXE5" s="230"/>
      <c r="JXF5" s="230"/>
      <c r="JXG5" s="230"/>
      <c r="JXH5" s="230"/>
      <c r="JXI5" s="230"/>
      <c r="JXJ5" s="230"/>
      <c r="JXK5" s="230"/>
      <c r="JXL5" s="230"/>
      <c r="JXM5" s="230"/>
      <c r="JXN5" s="230"/>
      <c r="JXO5" s="230"/>
      <c r="JXP5" s="230"/>
      <c r="JXQ5" s="230"/>
      <c r="JXR5" s="230"/>
      <c r="JXS5" s="230"/>
      <c r="JXT5" s="230"/>
      <c r="JXU5" s="230"/>
      <c r="JXV5" s="230"/>
      <c r="JXW5" s="230"/>
      <c r="JXX5" s="230"/>
      <c r="JXY5" s="230"/>
      <c r="JXZ5" s="230"/>
      <c r="JYA5" s="230"/>
      <c r="JYB5" s="230"/>
      <c r="JYC5" s="230"/>
      <c r="JYD5" s="230"/>
      <c r="JYE5" s="230"/>
      <c r="JYF5" s="230"/>
      <c r="JYG5" s="230"/>
      <c r="JYH5" s="230"/>
      <c r="JYI5" s="230"/>
      <c r="JYJ5" s="230"/>
      <c r="JYK5" s="230"/>
      <c r="JYL5" s="230"/>
      <c r="JYM5" s="230"/>
      <c r="JYN5" s="230"/>
      <c r="JYO5" s="230"/>
      <c r="JYP5" s="230"/>
      <c r="JYQ5" s="230"/>
      <c r="JYR5" s="230"/>
      <c r="JYS5" s="230"/>
      <c r="JYT5" s="230"/>
      <c r="JYU5" s="230"/>
      <c r="JYV5" s="230"/>
      <c r="JYW5" s="230"/>
      <c r="JYX5" s="230"/>
      <c r="JYY5" s="230"/>
      <c r="JYZ5" s="230"/>
      <c r="JZA5" s="230"/>
      <c r="JZB5" s="230"/>
      <c r="JZC5" s="230"/>
      <c r="JZD5" s="230"/>
      <c r="JZE5" s="230"/>
      <c r="JZF5" s="230"/>
      <c r="JZG5" s="230"/>
      <c r="JZH5" s="230"/>
      <c r="JZI5" s="230"/>
      <c r="JZJ5" s="230"/>
      <c r="JZK5" s="230"/>
      <c r="JZL5" s="230"/>
      <c r="JZM5" s="230"/>
      <c r="JZN5" s="230"/>
      <c r="JZO5" s="230"/>
      <c r="JZP5" s="230"/>
      <c r="JZQ5" s="230"/>
      <c r="JZR5" s="230"/>
      <c r="JZS5" s="230"/>
      <c r="JZT5" s="230"/>
      <c r="JZU5" s="230"/>
      <c r="JZV5" s="230"/>
      <c r="JZW5" s="230"/>
      <c r="JZX5" s="230"/>
      <c r="JZY5" s="230"/>
      <c r="JZZ5" s="230"/>
      <c r="KAA5" s="230"/>
      <c r="KAB5" s="230"/>
      <c r="KAC5" s="230"/>
      <c r="KAD5" s="230"/>
      <c r="KAE5" s="230"/>
      <c r="KAF5" s="230"/>
      <c r="KAG5" s="230"/>
      <c r="KAH5" s="230"/>
      <c r="KAI5" s="230"/>
      <c r="KAJ5" s="230"/>
      <c r="KAK5" s="230"/>
      <c r="KAL5" s="230"/>
      <c r="KAM5" s="230"/>
      <c r="KAN5" s="230"/>
      <c r="KAO5" s="230"/>
      <c r="KAP5" s="230"/>
      <c r="KAQ5" s="230"/>
      <c r="KAR5" s="230"/>
      <c r="KAS5" s="230"/>
      <c r="KAT5" s="230"/>
      <c r="KAU5" s="230"/>
      <c r="KAV5" s="230"/>
      <c r="KAW5" s="230"/>
      <c r="KAX5" s="230"/>
      <c r="KAY5" s="230"/>
      <c r="KAZ5" s="230"/>
      <c r="KBA5" s="230"/>
      <c r="KBB5" s="230"/>
      <c r="KBC5" s="230"/>
      <c r="KBD5" s="230"/>
      <c r="KBE5" s="230"/>
      <c r="KBF5" s="230"/>
      <c r="KBG5" s="230"/>
      <c r="KBH5" s="230"/>
      <c r="KBI5" s="230"/>
      <c r="KBJ5" s="230"/>
      <c r="KBK5" s="230"/>
      <c r="KBL5" s="230"/>
      <c r="KBM5" s="230"/>
      <c r="KBN5" s="230"/>
      <c r="KBO5" s="230"/>
      <c r="KBP5" s="230"/>
      <c r="KBQ5" s="230"/>
      <c r="KBR5" s="230"/>
      <c r="KBS5" s="230"/>
      <c r="KBT5" s="230"/>
      <c r="KBU5" s="230"/>
      <c r="KBV5" s="230"/>
      <c r="KBW5" s="230"/>
      <c r="KBX5" s="230"/>
      <c r="KBY5" s="230"/>
      <c r="KBZ5" s="230"/>
      <c r="KCA5" s="230"/>
      <c r="KCB5" s="230"/>
      <c r="KCC5" s="230"/>
      <c r="KCD5" s="230"/>
      <c r="KCE5" s="230"/>
      <c r="KCF5" s="230"/>
      <c r="KCG5" s="230"/>
      <c r="KCH5" s="230"/>
      <c r="KCI5" s="230"/>
      <c r="KCJ5" s="230"/>
      <c r="KCK5" s="230"/>
      <c r="KCL5" s="230"/>
      <c r="KCM5" s="230"/>
      <c r="KCN5" s="230"/>
      <c r="KCO5" s="230"/>
      <c r="KCP5" s="230"/>
      <c r="KCQ5" s="230"/>
      <c r="KCR5" s="230"/>
      <c r="KCS5" s="230"/>
      <c r="KCT5" s="230"/>
      <c r="KCU5" s="230"/>
      <c r="KCV5" s="230"/>
      <c r="KCW5" s="230"/>
      <c r="KCX5" s="230"/>
      <c r="KCY5" s="230"/>
      <c r="KCZ5" s="230"/>
      <c r="KDA5" s="230"/>
      <c r="KDB5" s="230"/>
      <c r="KDC5" s="230"/>
      <c r="KDD5" s="230"/>
      <c r="KDE5" s="230"/>
      <c r="KDF5" s="230"/>
      <c r="KDG5" s="230"/>
      <c r="KDH5" s="230"/>
      <c r="KDI5" s="230"/>
      <c r="KDJ5" s="230"/>
      <c r="KDK5" s="230"/>
      <c r="KDL5" s="230"/>
      <c r="KDM5" s="230"/>
      <c r="KDN5" s="230"/>
      <c r="KDO5" s="230"/>
      <c r="KDP5" s="230"/>
      <c r="KDQ5" s="230"/>
      <c r="KDR5" s="230"/>
      <c r="KDS5" s="230"/>
      <c r="KDT5" s="230"/>
      <c r="KDU5" s="230"/>
      <c r="KDV5" s="230"/>
      <c r="KDW5" s="230"/>
      <c r="KDX5" s="230"/>
      <c r="KDY5" s="230"/>
      <c r="KDZ5" s="230"/>
      <c r="KEA5" s="230"/>
      <c r="KEB5" s="230"/>
      <c r="KEC5" s="230"/>
      <c r="KED5" s="230"/>
      <c r="KEE5" s="230"/>
      <c r="KEF5" s="230"/>
      <c r="KEG5" s="230"/>
      <c r="KEH5" s="230"/>
      <c r="KEI5" s="230"/>
      <c r="KEJ5" s="230"/>
      <c r="KEK5" s="230"/>
      <c r="KEL5" s="230"/>
      <c r="KEM5" s="230"/>
      <c r="KEN5" s="230"/>
      <c r="KEO5" s="230"/>
      <c r="KEP5" s="230"/>
      <c r="KEQ5" s="230"/>
      <c r="KER5" s="230"/>
      <c r="KES5" s="230"/>
      <c r="KET5" s="230"/>
      <c r="KEU5" s="230"/>
      <c r="KEV5" s="230"/>
      <c r="KEW5" s="230"/>
      <c r="KEX5" s="230"/>
      <c r="KEY5" s="230"/>
      <c r="KEZ5" s="230"/>
      <c r="KFA5" s="230"/>
      <c r="KFB5" s="230"/>
      <c r="KFC5" s="230"/>
      <c r="KFD5" s="230"/>
      <c r="KFE5" s="230"/>
      <c r="KFF5" s="230"/>
      <c r="KFG5" s="230"/>
      <c r="KFH5" s="230"/>
      <c r="KFI5" s="230"/>
      <c r="KFJ5" s="230"/>
      <c r="KFK5" s="230"/>
      <c r="KFL5" s="230"/>
      <c r="KFM5" s="230"/>
      <c r="KFN5" s="230"/>
      <c r="KFO5" s="230"/>
      <c r="KFP5" s="230"/>
      <c r="KFQ5" s="230"/>
      <c r="KFR5" s="230"/>
      <c r="KFS5" s="230"/>
      <c r="KFT5" s="230"/>
      <c r="KFU5" s="230"/>
      <c r="KFV5" s="230"/>
      <c r="KFW5" s="230"/>
      <c r="KFX5" s="230"/>
      <c r="KFY5" s="230"/>
      <c r="KFZ5" s="230"/>
      <c r="KGA5" s="230"/>
      <c r="KGB5" s="230"/>
      <c r="KGC5" s="230"/>
      <c r="KGD5" s="230"/>
      <c r="KGE5" s="230"/>
      <c r="KGF5" s="230"/>
      <c r="KGG5" s="230"/>
      <c r="KGH5" s="230"/>
      <c r="KGI5" s="230"/>
      <c r="KGJ5" s="230"/>
      <c r="KGK5" s="230"/>
      <c r="KGL5" s="230"/>
      <c r="KGM5" s="230"/>
      <c r="KGN5" s="230"/>
      <c r="KGO5" s="230"/>
      <c r="KGP5" s="230"/>
      <c r="KGQ5" s="230"/>
      <c r="KGR5" s="230"/>
      <c r="KGS5" s="230"/>
      <c r="KGT5" s="230"/>
      <c r="KGU5" s="230"/>
      <c r="KGV5" s="230"/>
      <c r="KGW5" s="230"/>
      <c r="KGX5" s="230"/>
      <c r="KGY5" s="230"/>
      <c r="KGZ5" s="230"/>
      <c r="KHA5" s="230"/>
      <c r="KHB5" s="230"/>
      <c r="KHC5" s="230"/>
      <c r="KHD5" s="230"/>
      <c r="KHE5" s="230"/>
      <c r="KHF5" s="230"/>
      <c r="KHG5" s="230"/>
      <c r="KHH5" s="230"/>
      <c r="KHI5" s="230"/>
      <c r="KHJ5" s="230"/>
      <c r="KHK5" s="230"/>
      <c r="KHL5" s="230"/>
      <c r="KHM5" s="230"/>
      <c r="KHN5" s="230"/>
      <c r="KHO5" s="230"/>
      <c r="KHP5" s="230"/>
      <c r="KHQ5" s="230"/>
      <c r="KHR5" s="230"/>
      <c r="KHS5" s="230"/>
      <c r="KHT5" s="230"/>
      <c r="KHU5" s="230"/>
      <c r="KHV5" s="230"/>
      <c r="KHW5" s="230"/>
      <c r="KHX5" s="230"/>
      <c r="KHY5" s="230"/>
      <c r="KHZ5" s="230"/>
      <c r="KIA5" s="230"/>
      <c r="KIB5" s="230"/>
      <c r="KIC5" s="230"/>
      <c r="KID5" s="230"/>
      <c r="KIE5" s="230"/>
      <c r="KIF5" s="230"/>
      <c r="KIG5" s="230"/>
      <c r="KIH5" s="230"/>
      <c r="KII5" s="230"/>
      <c r="KIJ5" s="230"/>
      <c r="KIK5" s="230"/>
      <c r="KIL5" s="230"/>
      <c r="KIM5" s="230"/>
      <c r="KIN5" s="230"/>
      <c r="KIO5" s="230"/>
      <c r="KIP5" s="230"/>
      <c r="KIQ5" s="230"/>
      <c r="KIR5" s="230"/>
      <c r="KIS5" s="230"/>
      <c r="KIT5" s="230"/>
      <c r="KIU5" s="230"/>
      <c r="KIV5" s="230"/>
      <c r="KIW5" s="230"/>
      <c r="KIX5" s="230"/>
      <c r="KIY5" s="230"/>
      <c r="KIZ5" s="230"/>
      <c r="KJA5" s="230"/>
      <c r="KJB5" s="230"/>
      <c r="KJC5" s="230"/>
      <c r="KJD5" s="230"/>
      <c r="KJE5" s="230"/>
      <c r="KJF5" s="230"/>
      <c r="KJG5" s="230"/>
      <c r="KJH5" s="230"/>
      <c r="KJI5" s="230"/>
      <c r="KJJ5" s="230"/>
      <c r="KJK5" s="230"/>
      <c r="KJL5" s="230"/>
      <c r="KJM5" s="230"/>
      <c r="KJN5" s="230"/>
      <c r="KJO5" s="230"/>
      <c r="KJP5" s="230"/>
      <c r="KJQ5" s="230"/>
      <c r="KJR5" s="230"/>
      <c r="KJS5" s="230"/>
      <c r="KJT5" s="230"/>
      <c r="KJU5" s="230"/>
      <c r="KJV5" s="230"/>
      <c r="KJW5" s="230"/>
      <c r="KJX5" s="230"/>
      <c r="KJY5" s="230"/>
      <c r="KJZ5" s="230"/>
      <c r="KKA5" s="230"/>
      <c r="KKB5" s="230"/>
      <c r="KKC5" s="230"/>
      <c r="KKD5" s="230"/>
      <c r="KKE5" s="230"/>
      <c r="KKF5" s="230"/>
      <c r="KKG5" s="230"/>
      <c r="KKH5" s="230"/>
      <c r="KKI5" s="230"/>
      <c r="KKJ5" s="230"/>
      <c r="KKK5" s="230"/>
      <c r="KKL5" s="230"/>
      <c r="KKM5" s="230"/>
      <c r="KKN5" s="230"/>
      <c r="KKO5" s="230"/>
      <c r="KKP5" s="230"/>
      <c r="KKQ5" s="230"/>
      <c r="KKR5" s="230"/>
      <c r="KKS5" s="230"/>
      <c r="KKT5" s="230"/>
      <c r="KKU5" s="230"/>
      <c r="KKV5" s="230"/>
      <c r="KKW5" s="230"/>
      <c r="KKX5" s="230"/>
      <c r="KKY5" s="230"/>
      <c r="KKZ5" s="230"/>
      <c r="KLA5" s="230"/>
      <c r="KLB5" s="230"/>
      <c r="KLC5" s="230"/>
      <c r="KLD5" s="230"/>
      <c r="KLE5" s="230"/>
      <c r="KLF5" s="230"/>
      <c r="KLG5" s="230"/>
      <c r="KLH5" s="230"/>
      <c r="KLI5" s="230"/>
      <c r="KLJ5" s="230"/>
      <c r="KLK5" s="230"/>
      <c r="KLL5" s="230"/>
      <c r="KLM5" s="230"/>
      <c r="KLN5" s="230"/>
      <c r="KLO5" s="230"/>
      <c r="KLP5" s="230"/>
      <c r="KLQ5" s="230"/>
      <c r="KLR5" s="230"/>
      <c r="KLS5" s="230"/>
      <c r="KLT5" s="230"/>
      <c r="KLU5" s="230"/>
      <c r="KLV5" s="230"/>
      <c r="KLW5" s="230"/>
      <c r="KLX5" s="230"/>
      <c r="KLY5" s="230"/>
      <c r="KLZ5" s="230"/>
      <c r="KMA5" s="230"/>
      <c r="KMB5" s="230"/>
      <c r="KMC5" s="230"/>
      <c r="KMD5" s="230"/>
      <c r="KME5" s="230"/>
      <c r="KMF5" s="230"/>
      <c r="KMG5" s="230"/>
      <c r="KMH5" s="230"/>
      <c r="KMI5" s="230"/>
      <c r="KMJ5" s="230"/>
      <c r="KMK5" s="230"/>
      <c r="KML5" s="230"/>
      <c r="KMM5" s="230"/>
      <c r="KMN5" s="230"/>
      <c r="KMO5" s="230"/>
      <c r="KMP5" s="230"/>
      <c r="KMQ5" s="230"/>
      <c r="KMR5" s="230"/>
      <c r="KMS5" s="230"/>
      <c r="KMT5" s="230"/>
      <c r="KMU5" s="230"/>
      <c r="KMV5" s="230"/>
      <c r="KMW5" s="230"/>
      <c r="KMX5" s="230"/>
      <c r="KMY5" s="230"/>
      <c r="KMZ5" s="230"/>
      <c r="KNA5" s="230"/>
      <c r="KNB5" s="230"/>
      <c r="KNC5" s="230"/>
      <c r="KND5" s="230"/>
      <c r="KNE5" s="230"/>
      <c r="KNF5" s="230"/>
      <c r="KNG5" s="230"/>
      <c r="KNH5" s="230"/>
      <c r="KNI5" s="230"/>
      <c r="KNJ5" s="230"/>
      <c r="KNK5" s="230"/>
      <c r="KNL5" s="230"/>
      <c r="KNM5" s="230"/>
      <c r="KNN5" s="230"/>
      <c r="KNO5" s="230"/>
      <c r="KNP5" s="230"/>
      <c r="KNQ5" s="230"/>
      <c r="KNR5" s="230"/>
      <c r="KNS5" s="230"/>
      <c r="KNT5" s="230"/>
      <c r="KNU5" s="230"/>
      <c r="KNV5" s="230"/>
      <c r="KNW5" s="230"/>
      <c r="KNX5" s="230"/>
      <c r="KNY5" s="230"/>
      <c r="KNZ5" s="230"/>
      <c r="KOA5" s="230"/>
      <c r="KOB5" s="230"/>
      <c r="KOC5" s="230"/>
      <c r="KOD5" s="230"/>
      <c r="KOE5" s="230"/>
      <c r="KOF5" s="230"/>
      <c r="KOG5" s="230"/>
      <c r="KOH5" s="230"/>
      <c r="KOI5" s="230"/>
      <c r="KOJ5" s="230"/>
      <c r="KOK5" s="230"/>
      <c r="KOL5" s="230"/>
      <c r="KOM5" s="230"/>
      <c r="KON5" s="230"/>
      <c r="KOO5" s="230"/>
      <c r="KOP5" s="230"/>
      <c r="KOQ5" s="230"/>
      <c r="KOR5" s="230"/>
      <c r="KOS5" s="230"/>
      <c r="KOT5" s="230"/>
      <c r="KOU5" s="230"/>
      <c r="KOV5" s="230"/>
      <c r="KOW5" s="230"/>
      <c r="KOX5" s="230"/>
      <c r="KOY5" s="230"/>
      <c r="KOZ5" s="230"/>
      <c r="KPA5" s="230"/>
      <c r="KPB5" s="230"/>
      <c r="KPC5" s="230"/>
      <c r="KPD5" s="230"/>
      <c r="KPE5" s="230"/>
      <c r="KPF5" s="230"/>
      <c r="KPG5" s="230"/>
      <c r="KPH5" s="230"/>
      <c r="KPI5" s="230"/>
      <c r="KPJ5" s="230"/>
      <c r="KPK5" s="230"/>
      <c r="KPL5" s="230"/>
      <c r="KPM5" s="230"/>
      <c r="KPN5" s="230"/>
      <c r="KPO5" s="230"/>
      <c r="KPP5" s="230"/>
      <c r="KPQ5" s="230"/>
      <c r="KPR5" s="230"/>
      <c r="KPS5" s="230"/>
      <c r="KPT5" s="230"/>
      <c r="KPU5" s="230"/>
      <c r="KPV5" s="230"/>
      <c r="KPW5" s="230"/>
      <c r="KPX5" s="230"/>
      <c r="KPY5" s="230"/>
      <c r="KPZ5" s="230"/>
      <c r="KQA5" s="230"/>
      <c r="KQB5" s="230"/>
      <c r="KQC5" s="230"/>
      <c r="KQD5" s="230"/>
      <c r="KQE5" s="230"/>
      <c r="KQF5" s="230"/>
      <c r="KQG5" s="230"/>
      <c r="KQH5" s="230"/>
      <c r="KQI5" s="230"/>
      <c r="KQJ5" s="230"/>
      <c r="KQK5" s="230"/>
      <c r="KQL5" s="230"/>
      <c r="KQM5" s="230"/>
      <c r="KQN5" s="230"/>
      <c r="KQO5" s="230"/>
      <c r="KQP5" s="230"/>
      <c r="KQQ5" s="230"/>
      <c r="KQR5" s="230"/>
      <c r="KQS5" s="230"/>
      <c r="KQT5" s="230"/>
      <c r="KQU5" s="230"/>
      <c r="KQV5" s="230"/>
      <c r="KQW5" s="230"/>
      <c r="KQX5" s="230"/>
      <c r="KQY5" s="230"/>
      <c r="KQZ5" s="230"/>
      <c r="KRA5" s="230"/>
      <c r="KRB5" s="230"/>
      <c r="KRC5" s="230"/>
      <c r="KRD5" s="230"/>
      <c r="KRE5" s="230"/>
      <c r="KRF5" s="230"/>
      <c r="KRG5" s="230"/>
      <c r="KRH5" s="230"/>
      <c r="KRI5" s="230"/>
      <c r="KRJ5" s="230"/>
      <c r="KRK5" s="230"/>
      <c r="KRL5" s="230"/>
      <c r="KRM5" s="230"/>
      <c r="KRN5" s="230"/>
      <c r="KRO5" s="230"/>
      <c r="KRP5" s="230"/>
      <c r="KRQ5" s="230"/>
      <c r="KRR5" s="230"/>
      <c r="KRS5" s="230"/>
      <c r="KRT5" s="230"/>
      <c r="KRU5" s="230"/>
      <c r="KRV5" s="230"/>
      <c r="KRW5" s="230"/>
      <c r="KRX5" s="230"/>
      <c r="KRY5" s="230"/>
      <c r="KRZ5" s="230"/>
      <c r="KSA5" s="230"/>
      <c r="KSB5" s="230"/>
      <c r="KSC5" s="230"/>
      <c r="KSD5" s="230"/>
      <c r="KSE5" s="230"/>
      <c r="KSF5" s="230"/>
      <c r="KSG5" s="230"/>
      <c r="KSH5" s="230"/>
      <c r="KSI5" s="230"/>
      <c r="KSJ5" s="230"/>
      <c r="KSK5" s="230"/>
      <c r="KSL5" s="230"/>
      <c r="KSM5" s="230"/>
      <c r="KSN5" s="230"/>
      <c r="KSO5" s="230"/>
      <c r="KSP5" s="230"/>
      <c r="KSQ5" s="230"/>
      <c r="KSR5" s="230"/>
      <c r="KSS5" s="230"/>
      <c r="KST5" s="230"/>
      <c r="KSU5" s="230"/>
      <c r="KSV5" s="230"/>
      <c r="KSW5" s="230"/>
      <c r="KSX5" s="230"/>
      <c r="KSY5" s="230"/>
      <c r="KSZ5" s="230"/>
      <c r="KTA5" s="230"/>
      <c r="KTB5" s="230"/>
      <c r="KTC5" s="230"/>
      <c r="KTD5" s="230"/>
      <c r="KTE5" s="230"/>
      <c r="KTF5" s="230"/>
      <c r="KTG5" s="230"/>
      <c r="KTH5" s="230"/>
      <c r="KTI5" s="230"/>
      <c r="KTJ5" s="230"/>
      <c r="KTK5" s="230"/>
      <c r="KTL5" s="230"/>
      <c r="KTM5" s="230"/>
      <c r="KTN5" s="230"/>
      <c r="KTO5" s="230"/>
      <c r="KTP5" s="230"/>
      <c r="KTQ5" s="230"/>
      <c r="KTR5" s="230"/>
      <c r="KTS5" s="230"/>
      <c r="KTT5" s="230"/>
      <c r="KTU5" s="230"/>
      <c r="KTV5" s="230"/>
      <c r="KTW5" s="230"/>
      <c r="KTX5" s="230"/>
      <c r="KTY5" s="230"/>
      <c r="KTZ5" s="230"/>
      <c r="KUA5" s="230"/>
      <c r="KUB5" s="230"/>
      <c r="KUC5" s="230"/>
      <c r="KUD5" s="230"/>
      <c r="KUE5" s="230"/>
      <c r="KUF5" s="230"/>
      <c r="KUG5" s="230"/>
      <c r="KUH5" s="230"/>
      <c r="KUI5" s="230"/>
      <c r="KUJ5" s="230"/>
      <c r="KUK5" s="230"/>
      <c r="KUL5" s="230"/>
      <c r="KUM5" s="230"/>
      <c r="KUN5" s="230"/>
      <c r="KUO5" s="230"/>
      <c r="KUP5" s="230"/>
      <c r="KUQ5" s="230"/>
      <c r="KUR5" s="230"/>
      <c r="KUS5" s="230"/>
      <c r="KUT5" s="230"/>
      <c r="KUU5" s="230"/>
      <c r="KUV5" s="230"/>
      <c r="KUW5" s="230"/>
      <c r="KUX5" s="230"/>
      <c r="KUY5" s="230"/>
      <c r="KUZ5" s="230"/>
      <c r="KVA5" s="230"/>
      <c r="KVB5" s="230"/>
      <c r="KVC5" s="230"/>
      <c r="KVD5" s="230"/>
      <c r="KVE5" s="230"/>
      <c r="KVF5" s="230"/>
      <c r="KVG5" s="230"/>
      <c r="KVH5" s="230"/>
      <c r="KVI5" s="230"/>
      <c r="KVJ5" s="230"/>
      <c r="KVK5" s="230"/>
      <c r="KVL5" s="230"/>
      <c r="KVM5" s="230"/>
      <c r="KVN5" s="230"/>
      <c r="KVO5" s="230"/>
      <c r="KVP5" s="230"/>
      <c r="KVQ5" s="230"/>
      <c r="KVR5" s="230"/>
      <c r="KVS5" s="230"/>
      <c r="KVT5" s="230"/>
      <c r="KVU5" s="230"/>
      <c r="KVV5" s="230"/>
      <c r="KVW5" s="230"/>
      <c r="KVX5" s="230"/>
      <c r="KVY5" s="230"/>
      <c r="KVZ5" s="230"/>
      <c r="KWA5" s="230"/>
      <c r="KWB5" s="230"/>
      <c r="KWC5" s="230"/>
      <c r="KWD5" s="230"/>
      <c r="KWE5" s="230"/>
      <c r="KWF5" s="230"/>
      <c r="KWG5" s="230"/>
      <c r="KWH5" s="230"/>
      <c r="KWI5" s="230"/>
      <c r="KWJ5" s="230"/>
      <c r="KWK5" s="230"/>
      <c r="KWL5" s="230"/>
      <c r="KWM5" s="230"/>
      <c r="KWN5" s="230"/>
      <c r="KWO5" s="230"/>
      <c r="KWP5" s="230"/>
      <c r="KWQ5" s="230"/>
      <c r="KWR5" s="230"/>
      <c r="KWS5" s="230"/>
      <c r="KWT5" s="230"/>
      <c r="KWU5" s="230"/>
      <c r="KWV5" s="230"/>
      <c r="KWW5" s="230"/>
      <c r="KWX5" s="230"/>
      <c r="KWY5" s="230"/>
      <c r="KWZ5" s="230"/>
      <c r="KXA5" s="230"/>
      <c r="KXB5" s="230"/>
      <c r="KXC5" s="230"/>
      <c r="KXD5" s="230"/>
      <c r="KXE5" s="230"/>
      <c r="KXF5" s="230"/>
      <c r="KXG5" s="230"/>
      <c r="KXH5" s="230"/>
      <c r="KXI5" s="230"/>
      <c r="KXJ5" s="230"/>
      <c r="KXK5" s="230"/>
      <c r="KXL5" s="230"/>
      <c r="KXM5" s="230"/>
      <c r="KXN5" s="230"/>
      <c r="KXO5" s="230"/>
      <c r="KXP5" s="230"/>
      <c r="KXQ5" s="230"/>
      <c r="KXR5" s="230"/>
      <c r="KXS5" s="230"/>
      <c r="KXT5" s="230"/>
      <c r="KXU5" s="230"/>
      <c r="KXV5" s="230"/>
      <c r="KXW5" s="230"/>
      <c r="KXX5" s="230"/>
      <c r="KXY5" s="230"/>
      <c r="KXZ5" s="230"/>
      <c r="KYA5" s="230"/>
      <c r="KYB5" s="230"/>
      <c r="KYC5" s="230"/>
      <c r="KYD5" s="230"/>
      <c r="KYE5" s="230"/>
      <c r="KYF5" s="230"/>
      <c r="KYG5" s="230"/>
      <c r="KYH5" s="230"/>
      <c r="KYI5" s="230"/>
      <c r="KYJ5" s="230"/>
      <c r="KYK5" s="230"/>
      <c r="KYL5" s="230"/>
      <c r="KYM5" s="230"/>
      <c r="KYN5" s="230"/>
      <c r="KYO5" s="230"/>
      <c r="KYP5" s="230"/>
      <c r="KYQ5" s="230"/>
      <c r="KYR5" s="230"/>
      <c r="KYS5" s="230"/>
      <c r="KYT5" s="230"/>
      <c r="KYU5" s="230"/>
      <c r="KYV5" s="230"/>
      <c r="KYW5" s="230"/>
      <c r="KYX5" s="230"/>
      <c r="KYY5" s="230"/>
      <c r="KYZ5" s="230"/>
      <c r="KZA5" s="230"/>
      <c r="KZB5" s="230"/>
      <c r="KZC5" s="230"/>
      <c r="KZD5" s="230"/>
      <c r="KZE5" s="230"/>
      <c r="KZF5" s="230"/>
      <c r="KZG5" s="230"/>
      <c r="KZH5" s="230"/>
      <c r="KZI5" s="230"/>
      <c r="KZJ5" s="230"/>
      <c r="KZK5" s="230"/>
      <c r="KZL5" s="230"/>
      <c r="KZM5" s="230"/>
      <c r="KZN5" s="230"/>
      <c r="KZO5" s="230"/>
      <c r="KZP5" s="230"/>
      <c r="KZQ5" s="230"/>
      <c r="KZR5" s="230"/>
      <c r="KZS5" s="230"/>
      <c r="KZT5" s="230"/>
      <c r="KZU5" s="230"/>
      <c r="KZV5" s="230"/>
      <c r="KZW5" s="230"/>
      <c r="KZX5" s="230"/>
      <c r="KZY5" s="230"/>
      <c r="KZZ5" s="230"/>
      <c r="LAA5" s="230"/>
      <c r="LAB5" s="230"/>
      <c r="LAC5" s="230"/>
      <c r="LAD5" s="230"/>
      <c r="LAE5" s="230"/>
      <c r="LAF5" s="230"/>
      <c r="LAG5" s="230"/>
      <c r="LAH5" s="230"/>
      <c r="LAI5" s="230"/>
      <c r="LAJ5" s="230"/>
      <c r="LAK5" s="230"/>
      <c r="LAL5" s="230"/>
      <c r="LAM5" s="230"/>
      <c r="LAN5" s="230"/>
      <c r="LAO5" s="230"/>
      <c r="LAP5" s="230"/>
      <c r="LAQ5" s="230"/>
      <c r="LAR5" s="230"/>
      <c r="LAS5" s="230"/>
      <c r="LAT5" s="230"/>
      <c r="LAU5" s="230"/>
      <c r="LAV5" s="230"/>
      <c r="LAW5" s="230"/>
      <c r="LAX5" s="230"/>
      <c r="LAY5" s="230"/>
      <c r="LAZ5" s="230"/>
      <c r="LBA5" s="230"/>
      <c r="LBB5" s="230"/>
      <c r="LBC5" s="230"/>
      <c r="LBD5" s="230"/>
      <c r="LBE5" s="230"/>
      <c r="LBF5" s="230"/>
      <c r="LBG5" s="230"/>
      <c r="LBH5" s="230"/>
      <c r="LBI5" s="230"/>
      <c r="LBJ5" s="230"/>
      <c r="LBK5" s="230"/>
      <c r="LBL5" s="230"/>
      <c r="LBM5" s="230"/>
      <c r="LBN5" s="230"/>
      <c r="LBO5" s="230"/>
      <c r="LBP5" s="230"/>
      <c r="LBQ5" s="230"/>
      <c r="LBR5" s="230"/>
      <c r="LBS5" s="230"/>
      <c r="LBT5" s="230"/>
      <c r="LBU5" s="230"/>
      <c r="LBV5" s="230"/>
      <c r="LBW5" s="230"/>
      <c r="LBX5" s="230"/>
      <c r="LBY5" s="230"/>
      <c r="LBZ5" s="230"/>
      <c r="LCA5" s="230"/>
      <c r="LCB5" s="230"/>
      <c r="LCC5" s="230"/>
      <c r="LCD5" s="230"/>
      <c r="LCE5" s="230"/>
      <c r="LCF5" s="230"/>
      <c r="LCG5" s="230"/>
      <c r="LCH5" s="230"/>
      <c r="LCI5" s="230"/>
      <c r="LCJ5" s="230"/>
      <c r="LCK5" s="230"/>
      <c r="LCL5" s="230"/>
      <c r="LCM5" s="230"/>
      <c r="LCN5" s="230"/>
      <c r="LCO5" s="230"/>
      <c r="LCP5" s="230"/>
      <c r="LCQ5" s="230"/>
      <c r="LCR5" s="230"/>
      <c r="LCS5" s="230"/>
      <c r="LCT5" s="230"/>
      <c r="LCU5" s="230"/>
      <c r="LCV5" s="230"/>
      <c r="LCW5" s="230"/>
      <c r="LCX5" s="230"/>
      <c r="LCY5" s="230"/>
      <c r="LCZ5" s="230"/>
      <c r="LDA5" s="230"/>
      <c r="LDB5" s="230"/>
      <c r="LDC5" s="230"/>
      <c r="LDD5" s="230"/>
      <c r="LDE5" s="230"/>
      <c r="LDF5" s="230"/>
      <c r="LDG5" s="230"/>
      <c r="LDH5" s="230"/>
      <c r="LDI5" s="230"/>
      <c r="LDJ5" s="230"/>
      <c r="LDK5" s="230"/>
      <c r="LDL5" s="230"/>
      <c r="LDM5" s="230"/>
      <c r="LDN5" s="230"/>
      <c r="LDO5" s="230"/>
      <c r="LDP5" s="230"/>
      <c r="LDQ5" s="230"/>
      <c r="LDR5" s="230"/>
      <c r="LDS5" s="230"/>
      <c r="LDT5" s="230"/>
      <c r="LDU5" s="230"/>
      <c r="LDV5" s="230"/>
      <c r="LDW5" s="230"/>
      <c r="LDX5" s="230"/>
      <c r="LDY5" s="230"/>
      <c r="LDZ5" s="230"/>
      <c r="LEA5" s="230"/>
      <c r="LEB5" s="230"/>
      <c r="LEC5" s="230"/>
      <c r="LED5" s="230"/>
      <c r="LEE5" s="230"/>
      <c r="LEF5" s="230"/>
      <c r="LEG5" s="230"/>
      <c r="LEH5" s="230"/>
      <c r="LEI5" s="230"/>
      <c r="LEJ5" s="230"/>
      <c r="LEK5" s="230"/>
      <c r="LEL5" s="230"/>
      <c r="LEM5" s="230"/>
      <c r="LEN5" s="230"/>
      <c r="LEO5" s="230"/>
      <c r="LEP5" s="230"/>
      <c r="LEQ5" s="230"/>
      <c r="LER5" s="230"/>
      <c r="LES5" s="230"/>
      <c r="LET5" s="230"/>
      <c r="LEU5" s="230"/>
      <c r="LEV5" s="230"/>
      <c r="LEW5" s="230"/>
      <c r="LEX5" s="230"/>
      <c r="LEY5" s="230"/>
      <c r="LEZ5" s="230"/>
      <c r="LFA5" s="230"/>
      <c r="LFB5" s="230"/>
      <c r="LFC5" s="230"/>
      <c r="LFD5" s="230"/>
      <c r="LFE5" s="230"/>
      <c r="LFF5" s="230"/>
      <c r="LFG5" s="230"/>
      <c r="LFH5" s="230"/>
      <c r="LFI5" s="230"/>
      <c r="LFJ5" s="230"/>
      <c r="LFK5" s="230"/>
      <c r="LFL5" s="230"/>
      <c r="LFM5" s="230"/>
      <c r="LFN5" s="230"/>
      <c r="LFO5" s="230"/>
      <c r="LFP5" s="230"/>
      <c r="LFQ5" s="230"/>
      <c r="LFR5" s="230"/>
      <c r="LFS5" s="230"/>
      <c r="LFT5" s="230"/>
      <c r="LFU5" s="230"/>
      <c r="LFV5" s="230"/>
      <c r="LFW5" s="230"/>
      <c r="LFX5" s="230"/>
      <c r="LFY5" s="230"/>
      <c r="LFZ5" s="230"/>
      <c r="LGA5" s="230"/>
      <c r="LGB5" s="230"/>
      <c r="LGC5" s="230"/>
      <c r="LGD5" s="230"/>
      <c r="LGE5" s="230"/>
      <c r="LGF5" s="230"/>
      <c r="LGG5" s="230"/>
      <c r="LGH5" s="230"/>
      <c r="LGI5" s="230"/>
      <c r="LGJ5" s="230"/>
      <c r="LGK5" s="230"/>
      <c r="LGL5" s="230"/>
      <c r="LGM5" s="230"/>
      <c r="LGN5" s="230"/>
      <c r="LGO5" s="230"/>
      <c r="LGP5" s="230"/>
      <c r="LGQ5" s="230"/>
      <c r="LGR5" s="230"/>
      <c r="LGS5" s="230"/>
      <c r="LGT5" s="230"/>
      <c r="LGU5" s="230"/>
      <c r="LGV5" s="230"/>
      <c r="LGW5" s="230"/>
      <c r="LGX5" s="230"/>
      <c r="LGY5" s="230"/>
      <c r="LGZ5" s="230"/>
      <c r="LHA5" s="230"/>
      <c r="LHB5" s="230"/>
      <c r="LHC5" s="230"/>
      <c r="LHD5" s="230"/>
      <c r="LHE5" s="230"/>
      <c r="LHF5" s="230"/>
      <c r="LHG5" s="230"/>
      <c r="LHH5" s="230"/>
      <c r="LHI5" s="230"/>
      <c r="LHJ5" s="230"/>
      <c r="LHK5" s="230"/>
      <c r="LHL5" s="230"/>
      <c r="LHM5" s="230"/>
      <c r="LHN5" s="230"/>
      <c r="LHO5" s="230"/>
      <c r="LHP5" s="230"/>
      <c r="LHQ5" s="230"/>
      <c r="LHR5" s="230"/>
      <c r="LHS5" s="230"/>
      <c r="LHT5" s="230"/>
      <c r="LHU5" s="230"/>
      <c r="LHV5" s="230"/>
      <c r="LHW5" s="230"/>
      <c r="LHX5" s="230"/>
      <c r="LHY5" s="230"/>
      <c r="LHZ5" s="230"/>
      <c r="LIA5" s="230"/>
      <c r="LIB5" s="230"/>
      <c r="LIC5" s="230"/>
      <c r="LID5" s="230"/>
      <c r="LIE5" s="230"/>
      <c r="LIF5" s="230"/>
      <c r="LIG5" s="230"/>
      <c r="LIH5" s="230"/>
      <c r="LII5" s="230"/>
      <c r="LIJ5" s="230"/>
      <c r="LIK5" s="230"/>
      <c r="LIL5" s="230"/>
      <c r="LIM5" s="230"/>
      <c r="LIN5" s="230"/>
      <c r="LIO5" s="230"/>
      <c r="LIP5" s="230"/>
      <c r="LIQ5" s="230"/>
      <c r="LIR5" s="230"/>
      <c r="LIS5" s="230"/>
      <c r="LIT5" s="230"/>
      <c r="LIU5" s="230"/>
      <c r="LIV5" s="230"/>
      <c r="LIW5" s="230"/>
      <c r="LIX5" s="230"/>
      <c r="LIY5" s="230"/>
      <c r="LIZ5" s="230"/>
      <c r="LJA5" s="230"/>
      <c r="LJB5" s="230"/>
      <c r="LJC5" s="230"/>
      <c r="LJD5" s="230"/>
      <c r="LJE5" s="230"/>
      <c r="LJF5" s="230"/>
      <c r="LJG5" s="230"/>
      <c r="LJH5" s="230"/>
      <c r="LJI5" s="230"/>
      <c r="LJJ5" s="230"/>
      <c r="LJK5" s="230"/>
      <c r="LJL5" s="230"/>
      <c r="LJM5" s="230"/>
      <c r="LJN5" s="230"/>
      <c r="LJO5" s="230"/>
      <c r="LJP5" s="230"/>
      <c r="LJQ5" s="230"/>
      <c r="LJR5" s="230"/>
      <c r="LJS5" s="230"/>
      <c r="LJT5" s="230"/>
      <c r="LJU5" s="230"/>
      <c r="LJV5" s="230"/>
      <c r="LJW5" s="230"/>
      <c r="LJX5" s="230"/>
      <c r="LJY5" s="230"/>
      <c r="LJZ5" s="230"/>
      <c r="LKA5" s="230"/>
      <c r="LKB5" s="230"/>
      <c r="LKC5" s="230"/>
      <c r="LKD5" s="230"/>
      <c r="LKE5" s="230"/>
      <c r="LKF5" s="230"/>
      <c r="LKG5" s="230"/>
      <c r="LKH5" s="230"/>
      <c r="LKI5" s="230"/>
      <c r="LKJ5" s="230"/>
      <c r="LKK5" s="230"/>
      <c r="LKL5" s="230"/>
      <c r="LKM5" s="230"/>
      <c r="LKN5" s="230"/>
      <c r="LKO5" s="230"/>
      <c r="LKP5" s="230"/>
      <c r="LKQ5" s="230"/>
      <c r="LKR5" s="230"/>
      <c r="LKS5" s="230"/>
      <c r="LKT5" s="230"/>
      <c r="LKU5" s="230"/>
      <c r="LKV5" s="230"/>
      <c r="LKW5" s="230"/>
      <c r="LKX5" s="230"/>
      <c r="LKY5" s="230"/>
      <c r="LKZ5" s="230"/>
      <c r="LLA5" s="230"/>
      <c r="LLB5" s="230"/>
      <c r="LLC5" s="230"/>
      <c r="LLD5" s="230"/>
      <c r="LLE5" s="230"/>
      <c r="LLF5" s="230"/>
      <c r="LLG5" s="230"/>
      <c r="LLH5" s="230"/>
      <c r="LLI5" s="230"/>
      <c r="LLJ5" s="230"/>
      <c r="LLK5" s="230"/>
      <c r="LLL5" s="230"/>
      <c r="LLM5" s="230"/>
      <c r="LLN5" s="230"/>
      <c r="LLO5" s="230"/>
      <c r="LLP5" s="230"/>
      <c r="LLQ5" s="230"/>
      <c r="LLR5" s="230"/>
      <c r="LLS5" s="230"/>
      <c r="LLT5" s="230"/>
      <c r="LLU5" s="230"/>
      <c r="LLV5" s="230"/>
      <c r="LLW5" s="230"/>
      <c r="LLX5" s="230"/>
      <c r="LLY5" s="230"/>
      <c r="LLZ5" s="230"/>
      <c r="LMA5" s="230"/>
      <c r="LMB5" s="230"/>
      <c r="LMC5" s="230"/>
      <c r="LMD5" s="230"/>
      <c r="LME5" s="230"/>
      <c r="LMF5" s="230"/>
      <c r="LMG5" s="230"/>
      <c r="LMH5" s="230"/>
      <c r="LMI5" s="230"/>
      <c r="LMJ5" s="230"/>
      <c r="LMK5" s="230"/>
      <c r="LML5" s="230"/>
      <c r="LMM5" s="230"/>
      <c r="LMN5" s="230"/>
      <c r="LMO5" s="230"/>
      <c r="LMP5" s="230"/>
      <c r="LMQ5" s="230"/>
      <c r="LMR5" s="230"/>
      <c r="LMS5" s="230"/>
      <c r="LMT5" s="230"/>
      <c r="LMU5" s="230"/>
      <c r="LMV5" s="230"/>
      <c r="LMW5" s="230"/>
      <c r="LMX5" s="230"/>
      <c r="LMY5" s="230"/>
      <c r="LMZ5" s="230"/>
      <c r="LNA5" s="230"/>
      <c r="LNB5" s="230"/>
      <c r="LNC5" s="230"/>
      <c r="LND5" s="230"/>
      <c r="LNE5" s="230"/>
      <c r="LNF5" s="230"/>
      <c r="LNG5" s="230"/>
      <c r="LNH5" s="230"/>
      <c r="LNI5" s="230"/>
      <c r="LNJ5" s="230"/>
      <c r="LNK5" s="230"/>
      <c r="LNL5" s="230"/>
      <c r="LNM5" s="230"/>
      <c r="LNN5" s="230"/>
      <c r="LNO5" s="230"/>
      <c r="LNP5" s="230"/>
      <c r="LNQ5" s="230"/>
      <c r="LNR5" s="230"/>
      <c r="LNS5" s="230"/>
      <c r="LNT5" s="230"/>
      <c r="LNU5" s="230"/>
      <c r="LNV5" s="230"/>
      <c r="LNW5" s="230"/>
      <c r="LNX5" s="230"/>
      <c r="LNY5" s="230"/>
      <c r="LNZ5" s="230"/>
      <c r="LOA5" s="230"/>
      <c r="LOB5" s="230"/>
      <c r="LOC5" s="230"/>
      <c r="LOD5" s="230"/>
      <c r="LOE5" s="230"/>
      <c r="LOF5" s="230"/>
      <c r="LOG5" s="230"/>
      <c r="LOH5" s="230"/>
      <c r="LOI5" s="230"/>
      <c r="LOJ5" s="230"/>
      <c r="LOK5" s="230"/>
      <c r="LOL5" s="230"/>
      <c r="LOM5" s="230"/>
      <c r="LON5" s="230"/>
      <c r="LOO5" s="230"/>
      <c r="LOP5" s="230"/>
      <c r="LOQ5" s="230"/>
      <c r="LOR5" s="230"/>
      <c r="LOS5" s="230"/>
      <c r="LOT5" s="230"/>
      <c r="LOU5" s="230"/>
      <c r="LOV5" s="230"/>
      <c r="LOW5" s="230"/>
      <c r="LOX5" s="230"/>
      <c r="LOY5" s="230"/>
      <c r="LOZ5" s="230"/>
      <c r="LPA5" s="230"/>
      <c r="LPB5" s="230"/>
      <c r="LPC5" s="230"/>
      <c r="LPD5" s="230"/>
      <c r="LPE5" s="230"/>
      <c r="LPF5" s="230"/>
      <c r="LPG5" s="230"/>
      <c r="LPH5" s="230"/>
      <c r="LPI5" s="230"/>
      <c r="LPJ5" s="230"/>
      <c r="LPK5" s="230"/>
      <c r="LPL5" s="230"/>
      <c r="LPM5" s="230"/>
      <c r="LPN5" s="230"/>
      <c r="LPO5" s="230"/>
      <c r="LPP5" s="230"/>
      <c r="LPQ5" s="230"/>
      <c r="LPR5" s="230"/>
      <c r="LPS5" s="230"/>
      <c r="LPT5" s="230"/>
      <c r="LPU5" s="230"/>
      <c r="LPV5" s="230"/>
      <c r="LPW5" s="230"/>
      <c r="LPX5" s="230"/>
      <c r="LPY5" s="230"/>
      <c r="LPZ5" s="230"/>
      <c r="LQA5" s="230"/>
      <c r="LQB5" s="230"/>
      <c r="LQC5" s="230"/>
      <c r="LQD5" s="230"/>
      <c r="LQE5" s="230"/>
      <c r="LQF5" s="230"/>
      <c r="LQG5" s="230"/>
      <c r="LQH5" s="230"/>
      <c r="LQI5" s="230"/>
      <c r="LQJ5" s="230"/>
      <c r="LQK5" s="230"/>
      <c r="LQL5" s="230"/>
      <c r="LQM5" s="230"/>
      <c r="LQN5" s="230"/>
      <c r="LQO5" s="230"/>
      <c r="LQP5" s="230"/>
      <c r="LQQ5" s="230"/>
      <c r="LQR5" s="230"/>
      <c r="LQS5" s="230"/>
      <c r="LQT5" s="230"/>
      <c r="LQU5" s="230"/>
      <c r="LQV5" s="230"/>
      <c r="LQW5" s="230"/>
      <c r="LQX5" s="230"/>
      <c r="LQY5" s="230"/>
      <c r="LQZ5" s="230"/>
      <c r="LRA5" s="230"/>
      <c r="LRB5" s="230"/>
      <c r="LRC5" s="230"/>
      <c r="LRD5" s="230"/>
      <c r="LRE5" s="230"/>
      <c r="LRF5" s="230"/>
      <c r="LRG5" s="230"/>
      <c r="LRH5" s="230"/>
      <c r="LRI5" s="230"/>
      <c r="LRJ5" s="230"/>
      <c r="LRK5" s="230"/>
      <c r="LRL5" s="230"/>
      <c r="LRM5" s="230"/>
      <c r="LRN5" s="230"/>
      <c r="LRO5" s="230"/>
      <c r="LRP5" s="230"/>
      <c r="LRQ5" s="230"/>
      <c r="LRR5" s="230"/>
      <c r="LRS5" s="230"/>
      <c r="LRT5" s="230"/>
      <c r="LRU5" s="230"/>
      <c r="LRV5" s="230"/>
      <c r="LRW5" s="230"/>
      <c r="LRX5" s="230"/>
      <c r="LRY5" s="230"/>
      <c r="LRZ5" s="230"/>
      <c r="LSA5" s="230"/>
      <c r="LSB5" s="230"/>
      <c r="LSC5" s="230"/>
      <c r="LSD5" s="230"/>
      <c r="LSE5" s="230"/>
      <c r="LSF5" s="230"/>
      <c r="LSG5" s="230"/>
      <c r="LSH5" s="230"/>
      <c r="LSI5" s="230"/>
      <c r="LSJ5" s="230"/>
      <c r="LSK5" s="230"/>
      <c r="LSL5" s="230"/>
      <c r="LSM5" s="230"/>
      <c r="LSN5" s="230"/>
      <c r="LSO5" s="230"/>
      <c r="LSP5" s="230"/>
      <c r="LSQ5" s="230"/>
      <c r="LSR5" s="230"/>
      <c r="LSS5" s="230"/>
      <c r="LST5" s="230"/>
      <c r="LSU5" s="230"/>
      <c r="LSV5" s="230"/>
      <c r="LSW5" s="230"/>
      <c r="LSX5" s="230"/>
      <c r="LSY5" s="230"/>
      <c r="LSZ5" s="230"/>
      <c r="LTA5" s="230"/>
      <c r="LTB5" s="230"/>
      <c r="LTC5" s="230"/>
      <c r="LTD5" s="230"/>
      <c r="LTE5" s="230"/>
      <c r="LTF5" s="230"/>
      <c r="LTG5" s="230"/>
      <c r="LTH5" s="230"/>
      <c r="LTI5" s="230"/>
      <c r="LTJ5" s="230"/>
      <c r="LTK5" s="230"/>
      <c r="LTL5" s="230"/>
      <c r="LTM5" s="230"/>
      <c r="LTN5" s="230"/>
      <c r="LTO5" s="230"/>
      <c r="LTP5" s="230"/>
      <c r="LTQ5" s="230"/>
      <c r="LTR5" s="230"/>
      <c r="LTS5" s="230"/>
      <c r="LTT5" s="230"/>
      <c r="LTU5" s="230"/>
      <c r="LTV5" s="230"/>
      <c r="LTW5" s="230"/>
      <c r="LTX5" s="230"/>
      <c r="LTY5" s="230"/>
      <c r="LTZ5" s="230"/>
      <c r="LUA5" s="230"/>
      <c r="LUB5" s="230"/>
      <c r="LUC5" s="230"/>
      <c r="LUD5" s="230"/>
      <c r="LUE5" s="230"/>
      <c r="LUF5" s="230"/>
      <c r="LUG5" s="230"/>
      <c r="LUH5" s="230"/>
      <c r="LUI5" s="230"/>
      <c r="LUJ5" s="230"/>
      <c r="LUK5" s="230"/>
      <c r="LUL5" s="230"/>
      <c r="LUM5" s="230"/>
      <c r="LUN5" s="230"/>
      <c r="LUO5" s="230"/>
      <c r="LUP5" s="230"/>
      <c r="LUQ5" s="230"/>
      <c r="LUR5" s="230"/>
      <c r="LUS5" s="230"/>
      <c r="LUT5" s="230"/>
      <c r="LUU5" s="230"/>
      <c r="LUV5" s="230"/>
      <c r="LUW5" s="230"/>
      <c r="LUX5" s="230"/>
      <c r="LUY5" s="230"/>
      <c r="LUZ5" s="230"/>
      <c r="LVA5" s="230"/>
      <c r="LVB5" s="230"/>
      <c r="LVC5" s="230"/>
      <c r="LVD5" s="230"/>
      <c r="LVE5" s="230"/>
      <c r="LVF5" s="230"/>
      <c r="LVG5" s="230"/>
      <c r="LVH5" s="230"/>
      <c r="LVI5" s="230"/>
      <c r="LVJ5" s="230"/>
      <c r="LVK5" s="230"/>
      <c r="LVL5" s="230"/>
      <c r="LVM5" s="230"/>
      <c r="LVN5" s="230"/>
      <c r="LVO5" s="230"/>
      <c r="LVP5" s="230"/>
      <c r="LVQ5" s="230"/>
      <c r="LVR5" s="230"/>
      <c r="LVS5" s="230"/>
      <c r="LVT5" s="230"/>
      <c r="LVU5" s="230"/>
      <c r="LVV5" s="230"/>
      <c r="LVW5" s="230"/>
      <c r="LVX5" s="230"/>
      <c r="LVY5" s="230"/>
      <c r="LVZ5" s="230"/>
      <c r="LWA5" s="230"/>
      <c r="LWB5" s="230"/>
      <c r="LWC5" s="230"/>
      <c r="LWD5" s="230"/>
      <c r="LWE5" s="230"/>
      <c r="LWF5" s="230"/>
      <c r="LWG5" s="230"/>
      <c r="LWH5" s="230"/>
      <c r="LWI5" s="230"/>
      <c r="LWJ5" s="230"/>
      <c r="LWK5" s="230"/>
      <c r="LWL5" s="230"/>
      <c r="LWM5" s="230"/>
      <c r="LWN5" s="230"/>
      <c r="LWO5" s="230"/>
      <c r="LWP5" s="230"/>
      <c r="LWQ5" s="230"/>
      <c r="LWR5" s="230"/>
      <c r="LWS5" s="230"/>
      <c r="LWT5" s="230"/>
      <c r="LWU5" s="230"/>
      <c r="LWV5" s="230"/>
      <c r="LWW5" s="230"/>
      <c r="LWX5" s="230"/>
      <c r="LWY5" s="230"/>
      <c r="LWZ5" s="230"/>
      <c r="LXA5" s="230"/>
      <c r="LXB5" s="230"/>
      <c r="LXC5" s="230"/>
      <c r="LXD5" s="230"/>
      <c r="LXE5" s="230"/>
      <c r="LXF5" s="230"/>
      <c r="LXG5" s="230"/>
      <c r="LXH5" s="230"/>
      <c r="LXI5" s="230"/>
      <c r="LXJ5" s="230"/>
      <c r="LXK5" s="230"/>
      <c r="LXL5" s="230"/>
      <c r="LXM5" s="230"/>
      <c r="LXN5" s="230"/>
      <c r="LXO5" s="230"/>
      <c r="LXP5" s="230"/>
      <c r="LXQ5" s="230"/>
      <c r="LXR5" s="230"/>
      <c r="LXS5" s="230"/>
      <c r="LXT5" s="230"/>
      <c r="LXU5" s="230"/>
      <c r="LXV5" s="230"/>
      <c r="LXW5" s="230"/>
      <c r="LXX5" s="230"/>
      <c r="LXY5" s="230"/>
      <c r="LXZ5" s="230"/>
      <c r="LYA5" s="230"/>
      <c r="LYB5" s="230"/>
      <c r="LYC5" s="230"/>
      <c r="LYD5" s="230"/>
      <c r="LYE5" s="230"/>
      <c r="LYF5" s="230"/>
      <c r="LYG5" s="230"/>
      <c r="LYH5" s="230"/>
      <c r="LYI5" s="230"/>
      <c r="LYJ5" s="230"/>
      <c r="LYK5" s="230"/>
      <c r="LYL5" s="230"/>
      <c r="LYM5" s="230"/>
      <c r="LYN5" s="230"/>
      <c r="LYO5" s="230"/>
      <c r="LYP5" s="230"/>
      <c r="LYQ5" s="230"/>
      <c r="LYR5" s="230"/>
      <c r="LYS5" s="230"/>
      <c r="LYT5" s="230"/>
      <c r="LYU5" s="230"/>
      <c r="LYV5" s="230"/>
      <c r="LYW5" s="230"/>
      <c r="LYX5" s="230"/>
      <c r="LYY5" s="230"/>
      <c r="LYZ5" s="230"/>
      <c r="LZA5" s="230"/>
      <c r="LZB5" s="230"/>
      <c r="LZC5" s="230"/>
      <c r="LZD5" s="230"/>
      <c r="LZE5" s="230"/>
      <c r="LZF5" s="230"/>
      <c r="LZG5" s="230"/>
      <c r="LZH5" s="230"/>
      <c r="LZI5" s="230"/>
      <c r="LZJ5" s="230"/>
      <c r="LZK5" s="230"/>
      <c r="LZL5" s="230"/>
      <c r="LZM5" s="230"/>
      <c r="LZN5" s="230"/>
      <c r="LZO5" s="230"/>
      <c r="LZP5" s="230"/>
      <c r="LZQ5" s="230"/>
      <c r="LZR5" s="230"/>
      <c r="LZS5" s="230"/>
      <c r="LZT5" s="230"/>
      <c r="LZU5" s="230"/>
      <c r="LZV5" s="230"/>
      <c r="LZW5" s="230"/>
      <c r="LZX5" s="230"/>
      <c r="LZY5" s="230"/>
      <c r="LZZ5" s="230"/>
      <c r="MAA5" s="230"/>
      <c r="MAB5" s="230"/>
      <c r="MAC5" s="230"/>
      <c r="MAD5" s="230"/>
      <c r="MAE5" s="230"/>
      <c r="MAF5" s="230"/>
      <c r="MAG5" s="230"/>
      <c r="MAH5" s="230"/>
      <c r="MAI5" s="230"/>
      <c r="MAJ5" s="230"/>
      <c r="MAK5" s="230"/>
      <c r="MAL5" s="230"/>
      <c r="MAM5" s="230"/>
      <c r="MAN5" s="230"/>
      <c r="MAO5" s="230"/>
      <c r="MAP5" s="230"/>
      <c r="MAQ5" s="230"/>
      <c r="MAR5" s="230"/>
      <c r="MAS5" s="230"/>
      <c r="MAT5" s="230"/>
      <c r="MAU5" s="230"/>
      <c r="MAV5" s="230"/>
      <c r="MAW5" s="230"/>
      <c r="MAX5" s="230"/>
      <c r="MAY5" s="230"/>
      <c r="MAZ5" s="230"/>
      <c r="MBA5" s="230"/>
      <c r="MBB5" s="230"/>
      <c r="MBC5" s="230"/>
      <c r="MBD5" s="230"/>
      <c r="MBE5" s="230"/>
      <c r="MBF5" s="230"/>
      <c r="MBG5" s="230"/>
      <c r="MBH5" s="230"/>
      <c r="MBI5" s="230"/>
      <c r="MBJ5" s="230"/>
      <c r="MBK5" s="230"/>
      <c r="MBL5" s="230"/>
      <c r="MBM5" s="230"/>
      <c r="MBN5" s="230"/>
      <c r="MBO5" s="230"/>
      <c r="MBP5" s="230"/>
      <c r="MBQ5" s="230"/>
      <c r="MBR5" s="230"/>
      <c r="MBS5" s="230"/>
      <c r="MBT5" s="230"/>
      <c r="MBU5" s="230"/>
      <c r="MBV5" s="230"/>
      <c r="MBW5" s="230"/>
      <c r="MBX5" s="230"/>
      <c r="MBY5" s="230"/>
      <c r="MBZ5" s="230"/>
      <c r="MCA5" s="230"/>
      <c r="MCB5" s="230"/>
      <c r="MCC5" s="230"/>
      <c r="MCD5" s="230"/>
      <c r="MCE5" s="230"/>
      <c r="MCF5" s="230"/>
      <c r="MCG5" s="230"/>
      <c r="MCH5" s="230"/>
      <c r="MCI5" s="230"/>
      <c r="MCJ5" s="230"/>
      <c r="MCK5" s="230"/>
      <c r="MCL5" s="230"/>
      <c r="MCM5" s="230"/>
      <c r="MCN5" s="230"/>
      <c r="MCO5" s="230"/>
      <c r="MCP5" s="230"/>
      <c r="MCQ5" s="230"/>
      <c r="MCR5" s="230"/>
      <c r="MCS5" s="230"/>
      <c r="MCT5" s="230"/>
      <c r="MCU5" s="230"/>
      <c r="MCV5" s="230"/>
      <c r="MCW5" s="230"/>
      <c r="MCX5" s="230"/>
      <c r="MCY5" s="230"/>
      <c r="MCZ5" s="230"/>
      <c r="MDA5" s="230"/>
      <c r="MDB5" s="230"/>
      <c r="MDC5" s="230"/>
      <c r="MDD5" s="230"/>
      <c r="MDE5" s="230"/>
      <c r="MDF5" s="230"/>
      <c r="MDG5" s="230"/>
      <c r="MDH5" s="230"/>
      <c r="MDI5" s="230"/>
      <c r="MDJ5" s="230"/>
      <c r="MDK5" s="230"/>
      <c r="MDL5" s="230"/>
      <c r="MDM5" s="230"/>
      <c r="MDN5" s="230"/>
      <c r="MDO5" s="230"/>
      <c r="MDP5" s="230"/>
      <c r="MDQ5" s="230"/>
      <c r="MDR5" s="230"/>
      <c r="MDS5" s="230"/>
      <c r="MDT5" s="230"/>
      <c r="MDU5" s="230"/>
      <c r="MDV5" s="230"/>
      <c r="MDW5" s="230"/>
      <c r="MDX5" s="230"/>
      <c r="MDY5" s="230"/>
      <c r="MDZ5" s="230"/>
      <c r="MEA5" s="230"/>
      <c r="MEB5" s="230"/>
      <c r="MEC5" s="230"/>
      <c r="MED5" s="230"/>
      <c r="MEE5" s="230"/>
      <c r="MEF5" s="230"/>
      <c r="MEG5" s="230"/>
      <c r="MEH5" s="230"/>
      <c r="MEI5" s="230"/>
      <c r="MEJ5" s="230"/>
      <c r="MEK5" s="230"/>
      <c r="MEL5" s="230"/>
      <c r="MEM5" s="230"/>
      <c r="MEN5" s="230"/>
      <c r="MEO5" s="230"/>
      <c r="MEP5" s="230"/>
      <c r="MEQ5" s="230"/>
      <c r="MER5" s="230"/>
      <c r="MES5" s="230"/>
      <c r="MET5" s="230"/>
      <c r="MEU5" s="230"/>
      <c r="MEV5" s="230"/>
      <c r="MEW5" s="230"/>
      <c r="MEX5" s="230"/>
      <c r="MEY5" s="230"/>
      <c r="MEZ5" s="230"/>
      <c r="MFA5" s="230"/>
      <c r="MFB5" s="230"/>
      <c r="MFC5" s="230"/>
      <c r="MFD5" s="230"/>
      <c r="MFE5" s="230"/>
      <c r="MFF5" s="230"/>
      <c r="MFG5" s="230"/>
      <c r="MFH5" s="230"/>
      <c r="MFI5" s="230"/>
      <c r="MFJ5" s="230"/>
      <c r="MFK5" s="230"/>
      <c r="MFL5" s="230"/>
      <c r="MFM5" s="230"/>
      <c r="MFN5" s="230"/>
      <c r="MFO5" s="230"/>
      <c r="MFP5" s="230"/>
      <c r="MFQ5" s="230"/>
      <c r="MFR5" s="230"/>
      <c r="MFS5" s="230"/>
      <c r="MFT5" s="230"/>
      <c r="MFU5" s="230"/>
      <c r="MFV5" s="230"/>
      <c r="MFW5" s="230"/>
      <c r="MFX5" s="230"/>
      <c r="MFY5" s="230"/>
      <c r="MFZ5" s="230"/>
      <c r="MGA5" s="230"/>
      <c r="MGB5" s="230"/>
      <c r="MGC5" s="230"/>
      <c r="MGD5" s="230"/>
      <c r="MGE5" s="230"/>
      <c r="MGF5" s="230"/>
      <c r="MGG5" s="230"/>
      <c r="MGH5" s="230"/>
      <c r="MGI5" s="230"/>
      <c r="MGJ5" s="230"/>
      <c r="MGK5" s="230"/>
      <c r="MGL5" s="230"/>
      <c r="MGM5" s="230"/>
      <c r="MGN5" s="230"/>
      <c r="MGO5" s="230"/>
      <c r="MGP5" s="230"/>
      <c r="MGQ5" s="230"/>
      <c r="MGR5" s="230"/>
      <c r="MGS5" s="230"/>
      <c r="MGT5" s="230"/>
      <c r="MGU5" s="230"/>
      <c r="MGV5" s="230"/>
      <c r="MGW5" s="230"/>
      <c r="MGX5" s="230"/>
      <c r="MGY5" s="230"/>
      <c r="MGZ5" s="230"/>
      <c r="MHA5" s="230"/>
      <c r="MHB5" s="230"/>
      <c r="MHC5" s="230"/>
      <c r="MHD5" s="230"/>
      <c r="MHE5" s="230"/>
      <c r="MHF5" s="230"/>
      <c r="MHG5" s="230"/>
      <c r="MHH5" s="230"/>
      <c r="MHI5" s="230"/>
      <c r="MHJ5" s="230"/>
      <c r="MHK5" s="230"/>
      <c r="MHL5" s="230"/>
      <c r="MHM5" s="230"/>
      <c r="MHN5" s="230"/>
      <c r="MHO5" s="230"/>
      <c r="MHP5" s="230"/>
      <c r="MHQ5" s="230"/>
      <c r="MHR5" s="230"/>
      <c r="MHS5" s="230"/>
      <c r="MHT5" s="230"/>
      <c r="MHU5" s="230"/>
      <c r="MHV5" s="230"/>
      <c r="MHW5" s="230"/>
      <c r="MHX5" s="230"/>
      <c r="MHY5" s="230"/>
      <c r="MHZ5" s="230"/>
      <c r="MIA5" s="230"/>
      <c r="MIB5" s="230"/>
      <c r="MIC5" s="230"/>
      <c r="MID5" s="230"/>
      <c r="MIE5" s="230"/>
      <c r="MIF5" s="230"/>
      <c r="MIG5" s="230"/>
      <c r="MIH5" s="230"/>
      <c r="MII5" s="230"/>
      <c r="MIJ5" s="230"/>
      <c r="MIK5" s="230"/>
      <c r="MIL5" s="230"/>
      <c r="MIM5" s="230"/>
      <c r="MIN5" s="230"/>
      <c r="MIO5" s="230"/>
      <c r="MIP5" s="230"/>
      <c r="MIQ5" s="230"/>
      <c r="MIR5" s="230"/>
      <c r="MIS5" s="230"/>
      <c r="MIT5" s="230"/>
      <c r="MIU5" s="230"/>
      <c r="MIV5" s="230"/>
      <c r="MIW5" s="230"/>
      <c r="MIX5" s="230"/>
      <c r="MIY5" s="230"/>
      <c r="MIZ5" s="230"/>
      <c r="MJA5" s="230"/>
      <c r="MJB5" s="230"/>
      <c r="MJC5" s="230"/>
      <c r="MJD5" s="230"/>
      <c r="MJE5" s="230"/>
      <c r="MJF5" s="230"/>
      <c r="MJG5" s="230"/>
      <c r="MJH5" s="230"/>
      <c r="MJI5" s="230"/>
      <c r="MJJ5" s="230"/>
      <c r="MJK5" s="230"/>
      <c r="MJL5" s="230"/>
      <c r="MJM5" s="230"/>
      <c r="MJN5" s="230"/>
      <c r="MJO5" s="230"/>
      <c r="MJP5" s="230"/>
      <c r="MJQ5" s="230"/>
      <c r="MJR5" s="230"/>
      <c r="MJS5" s="230"/>
      <c r="MJT5" s="230"/>
      <c r="MJU5" s="230"/>
      <c r="MJV5" s="230"/>
      <c r="MJW5" s="230"/>
      <c r="MJX5" s="230"/>
      <c r="MJY5" s="230"/>
      <c r="MJZ5" s="230"/>
      <c r="MKA5" s="230"/>
      <c r="MKB5" s="230"/>
      <c r="MKC5" s="230"/>
      <c r="MKD5" s="230"/>
      <c r="MKE5" s="230"/>
      <c r="MKF5" s="230"/>
      <c r="MKG5" s="230"/>
      <c r="MKH5" s="230"/>
      <c r="MKI5" s="230"/>
      <c r="MKJ5" s="230"/>
      <c r="MKK5" s="230"/>
      <c r="MKL5" s="230"/>
      <c r="MKM5" s="230"/>
      <c r="MKN5" s="230"/>
      <c r="MKO5" s="230"/>
      <c r="MKP5" s="230"/>
      <c r="MKQ5" s="230"/>
      <c r="MKR5" s="230"/>
      <c r="MKS5" s="230"/>
      <c r="MKT5" s="230"/>
      <c r="MKU5" s="230"/>
      <c r="MKV5" s="230"/>
      <c r="MKW5" s="230"/>
      <c r="MKX5" s="230"/>
      <c r="MKY5" s="230"/>
      <c r="MKZ5" s="230"/>
      <c r="MLA5" s="230"/>
      <c r="MLB5" s="230"/>
      <c r="MLC5" s="230"/>
      <c r="MLD5" s="230"/>
      <c r="MLE5" s="230"/>
      <c r="MLF5" s="230"/>
      <c r="MLG5" s="230"/>
      <c r="MLH5" s="230"/>
      <c r="MLI5" s="230"/>
      <c r="MLJ5" s="230"/>
      <c r="MLK5" s="230"/>
      <c r="MLL5" s="230"/>
      <c r="MLM5" s="230"/>
      <c r="MLN5" s="230"/>
      <c r="MLO5" s="230"/>
      <c r="MLP5" s="230"/>
      <c r="MLQ5" s="230"/>
      <c r="MLR5" s="230"/>
      <c r="MLS5" s="230"/>
      <c r="MLT5" s="230"/>
      <c r="MLU5" s="230"/>
      <c r="MLV5" s="230"/>
      <c r="MLW5" s="230"/>
      <c r="MLX5" s="230"/>
      <c r="MLY5" s="230"/>
      <c r="MLZ5" s="230"/>
      <c r="MMA5" s="230"/>
      <c r="MMB5" s="230"/>
      <c r="MMC5" s="230"/>
      <c r="MMD5" s="230"/>
      <c r="MME5" s="230"/>
      <c r="MMF5" s="230"/>
      <c r="MMG5" s="230"/>
      <c r="MMH5" s="230"/>
      <c r="MMI5" s="230"/>
      <c r="MMJ5" s="230"/>
      <c r="MMK5" s="230"/>
      <c r="MML5" s="230"/>
      <c r="MMM5" s="230"/>
      <c r="MMN5" s="230"/>
      <c r="MMO5" s="230"/>
      <c r="MMP5" s="230"/>
      <c r="MMQ5" s="230"/>
      <c r="MMR5" s="230"/>
      <c r="MMS5" s="230"/>
      <c r="MMT5" s="230"/>
      <c r="MMU5" s="230"/>
      <c r="MMV5" s="230"/>
      <c r="MMW5" s="230"/>
      <c r="MMX5" s="230"/>
      <c r="MMY5" s="230"/>
      <c r="MMZ5" s="230"/>
      <c r="MNA5" s="230"/>
      <c r="MNB5" s="230"/>
      <c r="MNC5" s="230"/>
      <c r="MND5" s="230"/>
      <c r="MNE5" s="230"/>
      <c r="MNF5" s="230"/>
      <c r="MNG5" s="230"/>
      <c r="MNH5" s="230"/>
      <c r="MNI5" s="230"/>
      <c r="MNJ5" s="230"/>
      <c r="MNK5" s="230"/>
      <c r="MNL5" s="230"/>
      <c r="MNM5" s="230"/>
      <c r="MNN5" s="230"/>
      <c r="MNO5" s="230"/>
      <c r="MNP5" s="230"/>
      <c r="MNQ5" s="230"/>
      <c r="MNR5" s="230"/>
      <c r="MNS5" s="230"/>
      <c r="MNT5" s="230"/>
      <c r="MNU5" s="230"/>
      <c r="MNV5" s="230"/>
      <c r="MNW5" s="230"/>
      <c r="MNX5" s="230"/>
      <c r="MNY5" s="230"/>
      <c r="MNZ5" s="230"/>
      <c r="MOA5" s="230"/>
      <c r="MOB5" s="230"/>
      <c r="MOC5" s="230"/>
      <c r="MOD5" s="230"/>
      <c r="MOE5" s="230"/>
      <c r="MOF5" s="230"/>
      <c r="MOG5" s="230"/>
      <c r="MOH5" s="230"/>
      <c r="MOI5" s="230"/>
      <c r="MOJ5" s="230"/>
      <c r="MOK5" s="230"/>
      <c r="MOL5" s="230"/>
      <c r="MOM5" s="230"/>
      <c r="MON5" s="230"/>
      <c r="MOO5" s="230"/>
      <c r="MOP5" s="230"/>
      <c r="MOQ5" s="230"/>
      <c r="MOR5" s="230"/>
      <c r="MOS5" s="230"/>
      <c r="MOT5" s="230"/>
      <c r="MOU5" s="230"/>
      <c r="MOV5" s="230"/>
      <c r="MOW5" s="230"/>
      <c r="MOX5" s="230"/>
      <c r="MOY5" s="230"/>
      <c r="MOZ5" s="230"/>
      <c r="MPA5" s="230"/>
      <c r="MPB5" s="230"/>
      <c r="MPC5" s="230"/>
      <c r="MPD5" s="230"/>
      <c r="MPE5" s="230"/>
      <c r="MPF5" s="230"/>
      <c r="MPG5" s="230"/>
      <c r="MPH5" s="230"/>
      <c r="MPI5" s="230"/>
      <c r="MPJ5" s="230"/>
      <c r="MPK5" s="230"/>
      <c r="MPL5" s="230"/>
      <c r="MPM5" s="230"/>
      <c r="MPN5" s="230"/>
      <c r="MPO5" s="230"/>
      <c r="MPP5" s="230"/>
      <c r="MPQ5" s="230"/>
      <c r="MPR5" s="230"/>
      <c r="MPS5" s="230"/>
      <c r="MPT5" s="230"/>
      <c r="MPU5" s="230"/>
      <c r="MPV5" s="230"/>
      <c r="MPW5" s="230"/>
      <c r="MPX5" s="230"/>
      <c r="MPY5" s="230"/>
      <c r="MPZ5" s="230"/>
      <c r="MQA5" s="230"/>
      <c r="MQB5" s="230"/>
      <c r="MQC5" s="230"/>
      <c r="MQD5" s="230"/>
      <c r="MQE5" s="230"/>
      <c r="MQF5" s="230"/>
      <c r="MQG5" s="230"/>
      <c r="MQH5" s="230"/>
      <c r="MQI5" s="230"/>
      <c r="MQJ5" s="230"/>
      <c r="MQK5" s="230"/>
      <c r="MQL5" s="230"/>
      <c r="MQM5" s="230"/>
      <c r="MQN5" s="230"/>
      <c r="MQO5" s="230"/>
      <c r="MQP5" s="230"/>
      <c r="MQQ5" s="230"/>
      <c r="MQR5" s="230"/>
      <c r="MQS5" s="230"/>
      <c r="MQT5" s="230"/>
      <c r="MQU5" s="230"/>
      <c r="MQV5" s="230"/>
      <c r="MQW5" s="230"/>
      <c r="MQX5" s="230"/>
      <c r="MQY5" s="230"/>
      <c r="MQZ5" s="230"/>
      <c r="MRA5" s="230"/>
      <c r="MRB5" s="230"/>
      <c r="MRC5" s="230"/>
      <c r="MRD5" s="230"/>
      <c r="MRE5" s="230"/>
      <c r="MRF5" s="230"/>
      <c r="MRG5" s="230"/>
      <c r="MRH5" s="230"/>
      <c r="MRI5" s="230"/>
      <c r="MRJ5" s="230"/>
      <c r="MRK5" s="230"/>
      <c r="MRL5" s="230"/>
      <c r="MRM5" s="230"/>
      <c r="MRN5" s="230"/>
      <c r="MRO5" s="230"/>
      <c r="MRP5" s="230"/>
      <c r="MRQ5" s="230"/>
      <c r="MRR5" s="230"/>
      <c r="MRS5" s="230"/>
      <c r="MRT5" s="230"/>
      <c r="MRU5" s="230"/>
      <c r="MRV5" s="230"/>
      <c r="MRW5" s="230"/>
      <c r="MRX5" s="230"/>
      <c r="MRY5" s="230"/>
      <c r="MRZ5" s="230"/>
      <c r="MSA5" s="230"/>
      <c r="MSB5" s="230"/>
      <c r="MSC5" s="230"/>
      <c r="MSD5" s="230"/>
      <c r="MSE5" s="230"/>
      <c r="MSF5" s="230"/>
      <c r="MSG5" s="230"/>
      <c r="MSH5" s="230"/>
      <c r="MSI5" s="230"/>
      <c r="MSJ5" s="230"/>
      <c r="MSK5" s="230"/>
      <c r="MSL5" s="230"/>
      <c r="MSM5" s="230"/>
      <c r="MSN5" s="230"/>
      <c r="MSO5" s="230"/>
      <c r="MSP5" s="230"/>
      <c r="MSQ5" s="230"/>
      <c r="MSR5" s="230"/>
      <c r="MSS5" s="230"/>
      <c r="MST5" s="230"/>
      <c r="MSU5" s="230"/>
      <c r="MSV5" s="230"/>
      <c r="MSW5" s="230"/>
      <c r="MSX5" s="230"/>
      <c r="MSY5" s="230"/>
      <c r="MSZ5" s="230"/>
      <c r="MTA5" s="230"/>
      <c r="MTB5" s="230"/>
      <c r="MTC5" s="230"/>
      <c r="MTD5" s="230"/>
      <c r="MTE5" s="230"/>
      <c r="MTF5" s="230"/>
      <c r="MTG5" s="230"/>
      <c r="MTH5" s="230"/>
      <c r="MTI5" s="230"/>
      <c r="MTJ5" s="230"/>
      <c r="MTK5" s="230"/>
      <c r="MTL5" s="230"/>
      <c r="MTM5" s="230"/>
      <c r="MTN5" s="230"/>
      <c r="MTO5" s="230"/>
      <c r="MTP5" s="230"/>
      <c r="MTQ5" s="230"/>
      <c r="MTR5" s="230"/>
      <c r="MTS5" s="230"/>
      <c r="MTT5" s="230"/>
      <c r="MTU5" s="230"/>
      <c r="MTV5" s="230"/>
      <c r="MTW5" s="230"/>
      <c r="MTX5" s="230"/>
      <c r="MTY5" s="230"/>
      <c r="MTZ5" s="230"/>
      <c r="MUA5" s="230"/>
      <c r="MUB5" s="230"/>
      <c r="MUC5" s="230"/>
      <c r="MUD5" s="230"/>
      <c r="MUE5" s="230"/>
      <c r="MUF5" s="230"/>
      <c r="MUG5" s="230"/>
      <c r="MUH5" s="230"/>
      <c r="MUI5" s="230"/>
      <c r="MUJ5" s="230"/>
      <c r="MUK5" s="230"/>
      <c r="MUL5" s="230"/>
      <c r="MUM5" s="230"/>
      <c r="MUN5" s="230"/>
      <c r="MUO5" s="230"/>
      <c r="MUP5" s="230"/>
      <c r="MUQ5" s="230"/>
      <c r="MUR5" s="230"/>
      <c r="MUS5" s="230"/>
      <c r="MUT5" s="230"/>
      <c r="MUU5" s="230"/>
      <c r="MUV5" s="230"/>
      <c r="MUW5" s="230"/>
      <c r="MUX5" s="230"/>
      <c r="MUY5" s="230"/>
      <c r="MUZ5" s="230"/>
      <c r="MVA5" s="230"/>
      <c r="MVB5" s="230"/>
      <c r="MVC5" s="230"/>
      <c r="MVD5" s="230"/>
      <c r="MVE5" s="230"/>
      <c r="MVF5" s="230"/>
      <c r="MVG5" s="230"/>
      <c r="MVH5" s="230"/>
      <c r="MVI5" s="230"/>
      <c r="MVJ5" s="230"/>
      <c r="MVK5" s="230"/>
      <c r="MVL5" s="230"/>
      <c r="MVM5" s="230"/>
      <c r="MVN5" s="230"/>
      <c r="MVO5" s="230"/>
      <c r="MVP5" s="230"/>
      <c r="MVQ5" s="230"/>
      <c r="MVR5" s="230"/>
      <c r="MVS5" s="230"/>
      <c r="MVT5" s="230"/>
      <c r="MVU5" s="230"/>
      <c r="MVV5" s="230"/>
      <c r="MVW5" s="230"/>
      <c r="MVX5" s="230"/>
      <c r="MVY5" s="230"/>
      <c r="MVZ5" s="230"/>
      <c r="MWA5" s="230"/>
      <c r="MWB5" s="230"/>
      <c r="MWC5" s="230"/>
      <c r="MWD5" s="230"/>
      <c r="MWE5" s="230"/>
      <c r="MWF5" s="230"/>
      <c r="MWG5" s="230"/>
      <c r="MWH5" s="230"/>
      <c r="MWI5" s="230"/>
      <c r="MWJ5" s="230"/>
      <c r="MWK5" s="230"/>
      <c r="MWL5" s="230"/>
      <c r="MWM5" s="230"/>
      <c r="MWN5" s="230"/>
      <c r="MWO5" s="230"/>
      <c r="MWP5" s="230"/>
      <c r="MWQ5" s="230"/>
      <c r="MWR5" s="230"/>
      <c r="MWS5" s="230"/>
      <c r="MWT5" s="230"/>
      <c r="MWU5" s="230"/>
      <c r="MWV5" s="230"/>
      <c r="MWW5" s="230"/>
      <c r="MWX5" s="230"/>
      <c r="MWY5" s="230"/>
      <c r="MWZ5" s="230"/>
      <c r="MXA5" s="230"/>
      <c r="MXB5" s="230"/>
      <c r="MXC5" s="230"/>
      <c r="MXD5" s="230"/>
      <c r="MXE5" s="230"/>
      <c r="MXF5" s="230"/>
      <c r="MXG5" s="230"/>
      <c r="MXH5" s="230"/>
      <c r="MXI5" s="230"/>
      <c r="MXJ5" s="230"/>
      <c r="MXK5" s="230"/>
      <c r="MXL5" s="230"/>
      <c r="MXM5" s="230"/>
      <c r="MXN5" s="230"/>
      <c r="MXO5" s="230"/>
      <c r="MXP5" s="230"/>
      <c r="MXQ5" s="230"/>
      <c r="MXR5" s="230"/>
      <c r="MXS5" s="230"/>
      <c r="MXT5" s="230"/>
      <c r="MXU5" s="230"/>
      <c r="MXV5" s="230"/>
      <c r="MXW5" s="230"/>
      <c r="MXX5" s="230"/>
      <c r="MXY5" s="230"/>
      <c r="MXZ5" s="230"/>
      <c r="MYA5" s="230"/>
      <c r="MYB5" s="230"/>
      <c r="MYC5" s="230"/>
      <c r="MYD5" s="230"/>
      <c r="MYE5" s="230"/>
      <c r="MYF5" s="230"/>
      <c r="MYG5" s="230"/>
      <c r="MYH5" s="230"/>
      <c r="MYI5" s="230"/>
      <c r="MYJ5" s="230"/>
      <c r="MYK5" s="230"/>
      <c r="MYL5" s="230"/>
      <c r="MYM5" s="230"/>
      <c r="MYN5" s="230"/>
      <c r="MYO5" s="230"/>
      <c r="MYP5" s="230"/>
      <c r="MYQ5" s="230"/>
      <c r="MYR5" s="230"/>
      <c r="MYS5" s="230"/>
      <c r="MYT5" s="230"/>
      <c r="MYU5" s="230"/>
      <c r="MYV5" s="230"/>
      <c r="MYW5" s="230"/>
      <c r="MYX5" s="230"/>
      <c r="MYY5" s="230"/>
      <c r="MYZ5" s="230"/>
      <c r="MZA5" s="230"/>
      <c r="MZB5" s="230"/>
      <c r="MZC5" s="230"/>
      <c r="MZD5" s="230"/>
      <c r="MZE5" s="230"/>
      <c r="MZF5" s="230"/>
      <c r="MZG5" s="230"/>
      <c r="MZH5" s="230"/>
      <c r="MZI5" s="230"/>
      <c r="MZJ5" s="230"/>
      <c r="MZK5" s="230"/>
      <c r="MZL5" s="230"/>
      <c r="MZM5" s="230"/>
      <c r="MZN5" s="230"/>
      <c r="MZO5" s="230"/>
      <c r="MZP5" s="230"/>
      <c r="MZQ5" s="230"/>
      <c r="MZR5" s="230"/>
      <c r="MZS5" s="230"/>
      <c r="MZT5" s="230"/>
      <c r="MZU5" s="230"/>
      <c r="MZV5" s="230"/>
      <c r="MZW5" s="230"/>
      <c r="MZX5" s="230"/>
      <c r="MZY5" s="230"/>
      <c r="MZZ5" s="230"/>
      <c r="NAA5" s="230"/>
      <c r="NAB5" s="230"/>
      <c r="NAC5" s="230"/>
      <c r="NAD5" s="230"/>
      <c r="NAE5" s="230"/>
      <c r="NAF5" s="230"/>
      <c r="NAG5" s="230"/>
      <c r="NAH5" s="230"/>
      <c r="NAI5" s="230"/>
      <c r="NAJ5" s="230"/>
      <c r="NAK5" s="230"/>
      <c r="NAL5" s="230"/>
      <c r="NAM5" s="230"/>
      <c r="NAN5" s="230"/>
      <c r="NAO5" s="230"/>
      <c r="NAP5" s="230"/>
      <c r="NAQ5" s="230"/>
      <c r="NAR5" s="230"/>
      <c r="NAS5" s="230"/>
      <c r="NAT5" s="230"/>
      <c r="NAU5" s="230"/>
      <c r="NAV5" s="230"/>
      <c r="NAW5" s="230"/>
      <c r="NAX5" s="230"/>
      <c r="NAY5" s="230"/>
      <c r="NAZ5" s="230"/>
      <c r="NBA5" s="230"/>
      <c r="NBB5" s="230"/>
      <c r="NBC5" s="230"/>
      <c r="NBD5" s="230"/>
      <c r="NBE5" s="230"/>
      <c r="NBF5" s="230"/>
      <c r="NBG5" s="230"/>
      <c r="NBH5" s="230"/>
      <c r="NBI5" s="230"/>
      <c r="NBJ5" s="230"/>
      <c r="NBK5" s="230"/>
      <c r="NBL5" s="230"/>
      <c r="NBM5" s="230"/>
      <c r="NBN5" s="230"/>
      <c r="NBO5" s="230"/>
      <c r="NBP5" s="230"/>
      <c r="NBQ5" s="230"/>
      <c r="NBR5" s="230"/>
      <c r="NBS5" s="230"/>
      <c r="NBT5" s="230"/>
      <c r="NBU5" s="230"/>
      <c r="NBV5" s="230"/>
      <c r="NBW5" s="230"/>
      <c r="NBX5" s="230"/>
      <c r="NBY5" s="230"/>
      <c r="NBZ5" s="230"/>
      <c r="NCA5" s="230"/>
      <c r="NCB5" s="230"/>
      <c r="NCC5" s="230"/>
      <c r="NCD5" s="230"/>
      <c r="NCE5" s="230"/>
      <c r="NCF5" s="230"/>
      <c r="NCG5" s="230"/>
      <c r="NCH5" s="230"/>
      <c r="NCI5" s="230"/>
      <c r="NCJ5" s="230"/>
      <c r="NCK5" s="230"/>
      <c r="NCL5" s="230"/>
      <c r="NCM5" s="230"/>
      <c r="NCN5" s="230"/>
      <c r="NCO5" s="230"/>
      <c r="NCP5" s="230"/>
      <c r="NCQ5" s="230"/>
      <c r="NCR5" s="230"/>
      <c r="NCS5" s="230"/>
      <c r="NCT5" s="230"/>
      <c r="NCU5" s="230"/>
      <c r="NCV5" s="230"/>
      <c r="NCW5" s="230"/>
      <c r="NCX5" s="230"/>
      <c r="NCY5" s="230"/>
      <c r="NCZ5" s="230"/>
      <c r="NDA5" s="230"/>
      <c r="NDB5" s="230"/>
      <c r="NDC5" s="230"/>
      <c r="NDD5" s="230"/>
      <c r="NDE5" s="230"/>
      <c r="NDF5" s="230"/>
      <c r="NDG5" s="230"/>
      <c r="NDH5" s="230"/>
      <c r="NDI5" s="230"/>
      <c r="NDJ5" s="230"/>
      <c r="NDK5" s="230"/>
      <c r="NDL5" s="230"/>
      <c r="NDM5" s="230"/>
      <c r="NDN5" s="230"/>
      <c r="NDO5" s="230"/>
      <c r="NDP5" s="230"/>
      <c r="NDQ5" s="230"/>
      <c r="NDR5" s="230"/>
      <c r="NDS5" s="230"/>
      <c r="NDT5" s="230"/>
      <c r="NDU5" s="230"/>
      <c r="NDV5" s="230"/>
      <c r="NDW5" s="230"/>
      <c r="NDX5" s="230"/>
      <c r="NDY5" s="230"/>
      <c r="NDZ5" s="230"/>
      <c r="NEA5" s="230"/>
      <c r="NEB5" s="230"/>
      <c r="NEC5" s="230"/>
      <c r="NED5" s="230"/>
      <c r="NEE5" s="230"/>
      <c r="NEF5" s="230"/>
      <c r="NEG5" s="230"/>
      <c r="NEH5" s="230"/>
      <c r="NEI5" s="230"/>
      <c r="NEJ5" s="230"/>
      <c r="NEK5" s="230"/>
      <c r="NEL5" s="230"/>
      <c r="NEM5" s="230"/>
      <c r="NEN5" s="230"/>
      <c r="NEO5" s="230"/>
      <c r="NEP5" s="230"/>
      <c r="NEQ5" s="230"/>
      <c r="NER5" s="230"/>
      <c r="NES5" s="230"/>
      <c r="NET5" s="230"/>
      <c r="NEU5" s="230"/>
      <c r="NEV5" s="230"/>
      <c r="NEW5" s="230"/>
      <c r="NEX5" s="230"/>
      <c r="NEY5" s="230"/>
      <c r="NEZ5" s="230"/>
      <c r="NFA5" s="230"/>
      <c r="NFB5" s="230"/>
      <c r="NFC5" s="230"/>
      <c r="NFD5" s="230"/>
      <c r="NFE5" s="230"/>
      <c r="NFF5" s="230"/>
      <c r="NFG5" s="230"/>
      <c r="NFH5" s="230"/>
      <c r="NFI5" s="230"/>
      <c r="NFJ5" s="230"/>
      <c r="NFK5" s="230"/>
      <c r="NFL5" s="230"/>
      <c r="NFM5" s="230"/>
      <c r="NFN5" s="230"/>
      <c r="NFO5" s="230"/>
      <c r="NFP5" s="230"/>
      <c r="NFQ5" s="230"/>
      <c r="NFR5" s="230"/>
      <c r="NFS5" s="230"/>
      <c r="NFT5" s="230"/>
      <c r="NFU5" s="230"/>
      <c r="NFV5" s="230"/>
      <c r="NFW5" s="230"/>
      <c r="NFX5" s="230"/>
      <c r="NFY5" s="230"/>
      <c r="NFZ5" s="230"/>
      <c r="NGA5" s="230"/>
      <c r="NGB5" s="230"/>
      <c r="NGC5" s="230"/>
      <c r="NGD5" s="230"/>
      <c r="NGE5" s="230"/>
      <c r="NGF5" s="230"/>
      <c r="NGG5" s="230"/>
      <c r="NGH5" s="230"/>
      <c r="NGI5" s="230"/>
      <c r="NGJ5" s="230"/>
      <c r="NGK5" s="230"/>
      <c r="NGL5" s="230"/>
      <c r="NGM5" s="230"/>
      <c r="NGN5" s="230"/>
      <c r="NGO5" s="230"/>
      <c r="NGP5" s="230"/>
      <c r="NGQ5" s="230"/>
      <c r="NGR5" s="230"/>
      <c r="NGS5" s="230"/>
      <c r="NGT5" s="230"/>
      <c r="NGU5" s="230"/>
      <c r="NGV5" s="230"/>
      <c r="NGW5" s="230"/>
      <c r="NGX5" s="230"/>
      <c r="NGY5" s="230"/>
      <c r="NGZ5" s="230"/>
      <c r="NHA5" s="230"/>
      <c r="NHB5" s="230"/>
      <c r="NHC5" s="230"/>
      <c r="NHD5" s="230"/>
      <c r="NHE5" s="230"/>
      <c r="NHF5" s="230"/>
      <c r="NHG5" s="230"/>
      <c r="NHH5" s="230"/>
      <c r="NHI5" s="230"/>
      <c r="NHJ5" s="230"/>
      <c r="NHK5" s="230"/>
      <c r="NHL5" s="230"/>
      <c r="NHM5" s="230"/>
      <c r="NHN5" s="230"/>
      <c r="NHO5" s="230"/>
      <c r="NHP5" s="230"/>
      <c r="NHQ5" s="230"/>
      <c r="NHR5" s="230"/>
      <c r="NHS5" s="230"/>
      <c r="NHT5" s="230"/>
      <c r="NHU5" s="230"/>
      <c r="NHV5" s="230"/>
      <c r="NHW5" s="230"/>
      <c r="NHX5" s="230"/>
      <c r="NHY5" s="230"/>
      <c r="NHZ5" s="230"/>
      <c r="NIA5" s="230"/>
      <c r="NIB5" s="230"/>
      <c r="NIC5" s="230"/>
      <c r="NID5" s="230"/>
      <c r="NIE5" s="230"/>
      <c r="NIF5" s="230"/>
      <c r="NIG5" s="230"/>
      <c r="NIH5" s="230"/>
      <c r="NII5" s="230"/>
      <c r="NIJ5" s="230"/>
      <c r="NIK5" s="230"/>
      <c r="NIL5" s="230"/>
      <c r="NIM5" s="230"/>
      <c r="NIN5" s="230"/>
      <c r="NIO5" s="230"/>
      <c r="NIP5" s="230"/>
      <c r="NIQ5" s="230"/>
      <c r="NIR5" s="230"/>
      <c r="NIS5" s="230"/>
      <c r="NIT5" s="230"/>
      <c r="NIU5" s="230"/>
      <c r="NIV5" s="230"/>
      <c r="NIW5" s="230"/>
      <c r="NIX5" s="230"/>
      <c r="NIY5" s="230"/>
      <c r="NIZ5" s="230"/>
      <c r="NJA5" s="230"/>
      <c r="NJB5" s="230"/>
      <c r="NJC5" s="230"/>
      <c r="NJD5" s="230"/>
      <c r="NJE5" s="230"/>
      <c r="NJF5" s="230"/>
      <c r="NJG5" s="230"/>
      <c r="NJH5" s="230"/>
      <c r="NJI5" s="230"/>
      <c r="NJJ5" s="230"/>
      <c r="NJK5" s="230"/>
      <c r="NJL5" s="230"/>
      <c r="NJM5" s="230"/>
      <c r="NJN5" s="230"/>
      <c r="NJO5" s="230"/>
      <c r="NJP5" s="230"/>
      <c r="NJQ5" s="230"/>
      <c r="NJR5" s="230"/>
      <c r="NJS5" s="230"/>
      <c r="NJT5" s="230"/>
      <c r="NJU5" s="230"/>
      <c r="NJV5" s="230"/>
      <c r="NJW5" s="230"/>
      <c r="NJX5" s="230"/>
      <c r="NJY5" s="230"/>
      <c r="NJZ5" s="230"/>
      <c r="NKA5" s="230"/>
      <c r="NKB5" s="230"/>
      <c r="NKC5" s="230"/>
      <c r="NKD5" s="230"/>
      <c r="NKE5" s="230"/>
      <c r="NKF5" s="230"/>
      <c r="NKG5" s="230"/>
      <c r="NKH5" s="230"/>
      <c r="NKI5" s="230"/>
      <c r="NKJ5" s="230"/>
      <c r="NKK5" s="230"/>
      <c r="NKL5" s="230"/>
      <c r="NKM5" s="230"/>
      <c r="NKN5" s="230"/>
      <c r="NKO5" s="230"/>
      <c r="NKP5" s="230"/>
      <c r="NKQ5" s="230"/>
      <c r="NKR5" s="230"/>
      <c r="NKS5" s="230"/>
      <c r="NKT5" s="230"/>
      <c r="NKU5" s="230"/>
      <c r="NKV5" s="230"/>
      <c r="NKW5" s="230"/>
      <c r="NKX5" s="230"/>
      <c r="NKY5" s="230"/>
      <c r="NKZ5" s="230"/>
      <c r="NLA5" s="230"/>
      <c r="NLB5" s="230"/>
      <c r="NLC5" s="230"/>
      <c r="NLD5" s="230"/>
      <c r="NLE5" s="230"/>
      <c r="NLF5" s="230"/>
      <c r="NLG5" s="230"/>
      <c r="NLH5" s="230"/>
      <c r="NLI5" s="230"/>
      <c r="NLJ5" s="230"/>
      <c r="NLK5" s="230"/>
      <c r="NLL5" s="230"/>
      <c r="NLM5" s="230"/>
      <c r="NLN5" s="230"/>
      <c r="NLO5" s="230"/>
      <c r="NLP5" s="230"/>
      <c r="NLQ5" s="230"/>
      <c r="NLR5" s="230"/>
      <c r="NLS5" s="230"/>
      <c r="NLT5" s="230"/>
      <c r="NLU5" s="230"/>
      <c r="NLV5" s="230"/>
      <c r="NLW5" s="230"/>
      <c r="NLX5" s="230"/>
      <c r="NLY5" s="230"/>
      <c r="NLZ5" s="230"/>
      <c r="NMA5" s="230"/>
      <c r="NMB5" s="230"/>
      <c r="NMC5" s="230"/>
      <c r="NMD5" s="230"/>
      <c r="NME5" s="230"/>
      <c r="NMF5" s="230"/>
      <c r="NMG5" s="230"/>
      <c r="NMH5" s="230"/>
      <c r="NMI5" s="230"/>
      <c r="NMJ5" s="230"/>
      <c r="NMK5" s="230"/>
      <c r="NML5" s="230"/>
      <c r="NMM5" s="230"/>
      <c r="NMN5" s="230"/>
      <c r="NMO5" s="230"/>
      <c r="NMP5" s="230"/>
      <c r="NMQ5" s="230"/>
      <c r="NMR5" s="230"/>
      <c r="NMS5" s="230"/>
      <c r="NMT5" s="230"/>
      <c r="NMU5" s="230"/>
      <c r="NMV5" s="230"/>
      <c r="NMW5" s="230"/>
      <c r="NMX5" s="230"/>
      <c r="NMY5" s="230"/>
      <c r="NMZ5" s="230"/>
      <c r="NNA5" s="230"/>
      <c r="NNB5" s="230"/>
      <c r="NNC5" s="230"/>
      <c r="NND5" s="230"/>
      <c r="NNE5" s="230"/>
      <c r="NNF5" s="230"/>
      <c r="NNG5" s="230"/>
      <c r="NNH5" s="230"/>
      <c r="NNI5" s="230"/>
      <c r="NNJ5" s="230"/>
      <c r="NNK5" s="230"/>
      <c r="NNL5" s="230"/>
      <c r="NNM5" s="230"/>
      <c r="NNN5" s="230"/>
      <c r="NNO5" s="230"/>
      <c r="NNP5" s="230"/>
      <c r="NNQ5" s="230"/>
      <c r="NNR5" s="230"/>
      <c r="NNS5" s="230"/>
      <c r="NNT5" s="230"/>
      <c r="NNU5" s="230"/>
      <c r="NNV5" s="230"/>
      <c r="NNW5" s="230"/>
      <c r="NNX5" s="230"/>
      <c r="NNY5" s="230"/>
      <c r="NNZ5" s="230"/>
      <c r="NOA5" s="230"/>
      <c r="NOB5" s="230"/>
      <c r="NOC5" s="230"/>
      <c r="NOD5" s="230"/>
      <c r="NOE5" s="230"/>
      <c r="NOF5" s="230"/>
      <c r="NOG5" s="230"/>
      <c r="NOH5" s="230"/>
      <c r="NOI5" s="230"/>
      <c r="NOJ5" s="230"/>
      <c r="NOK5" s="230"/>
      <c r="NOL5" s="230"/>
      <c r="NOM5" s="230"/>
      <c r="NON5" s="230"/>
      <c r="NOO5" s="230"/>
      <c r="NOP5" s="230"/>
      <c r="NOQ5" s="230"/>
      <c r="NOR5" s="230"/>
      <c r="NOS5" s="230"/>
      <c r="NOT5" s="230"/>
      <c r="NOU5" s="230"/>
      <c r="NOV5" s="230"/>
      <c r="NOW5" s="230"/>
      <c r="NOX5" s="230"/>
      <c r="NOY5" s="230"/>
      <c r="NOZ5" s="230"/>
      <c r="NPA5" s="230"/>
      <c r="NPB5" s="230"/>
      <c r="NPC5" s="230"/>
      <c r="NPD5" s="230"/>
      <c r="NPE5" s="230"/>
      <c r="NPF5" s="230"/>
      <c r="NPG5" s="230"/>
      <c r="NPH5" s="230"/>
      <c r="NPI5" s="230"/>
      <c r="NPJ5" s="230"/>
      <c r="NPK5" s="230"/>
      <c r="NPL5" s="230"/>
      <c r="NPM5" s="230"/>
      <c r="NPN5" s="230"/>
      <c r="NPO5" s="230"/>
      <c r="NPP5" s="230"/>
      <c r="NPQ5" s="230"/>
      <c r="NPR5" s="230"/>
      <c r="NPS5" s="230"/>
      <c r="NPT5" s="230"/>
      <c r="NPU5" s="230"/>
      <c r="NPV5" s="230"/>
      <c r="NPW5" s="230"/>
      <c r="NPX5" s="230"/>
      <c r="NPY5" s="230"/>
      <c r="NPZ5" s="230"/>
      <c r="NQA5" s="230"/>
      <c r="NQB5" s="230"/>
      <c r="NQC5" s="230"/>
      <c r="NQD5" s="230"/>
      <c r="NQE5" s="230"/>
      <c r="NQF5" s="230"/>
      <c r="NQG5" s="230"/>
      <c r="NQH5" s="230"/>
      <c r="NQI5" s="230"/>
      <c r="NQJ5" s="230"/>
      <c r="NQK5" s="230"/>
      <c r="NQL5" s="230"/>
      <c r="NQM5" s="230"/>
      <c r="NQN5" s="230"/>
      <c r="NQO5" s="230"/>
      <c r="NQP5" s="230"/>
      <c r="NQQ5" s="230"/>
      <c r="NQR5" s="230"/>
      <c r="NQS5" s="230"/>
      <c r="NQT5" s="230"/>
      <c r="NQU5" s="230"/>
      <c r="NQV5" s="230"/>
      <c r="NQW5" s="230"/>
      <c r="NQX5" s="230"/>
      <c r="NQY5" s="230"/>
      <c r="NQZ5" s="230"/>
      <c r="NRA5" s="230"/>
      <c r="NRB5" s="230"/>
      <c r="NRC5" s="230"/>
      <c r="NRD5" s="230"/>
      <c r="NRE5" s="230"/>
      <c r="NRF5" s="230"/>
      <c r="NRG5" s="230"/>
      <c r="NRH5" s="230"/>
      <c r="NRI5" s="230"/>
      <c r="NRJ5" s="230"/>
      <c r="NRK5" s="230"/>
      <c r="NRL5" s="230"/>
      <c r="NRM5" s="230"/>
      <c r="NRN5" s="230"/>
      <c r="NRO5" s="230"/>
      <c r="NRP5" s="230"/>
      <c r="NRQ5" s="230"/>
      <c r="NRR5" s="230"/>
      <c r="NRS5" s="230"/>
      <c r="NRT5" s="230"/>
      <c r="NRU5" s="230"/>
      <c r="NRV5" s="230"/>
      <c r="NRW5" s="230"/>
      <c r="NRX5" s="230"/>
      <c r="NRY5" s="230"/>
      <c r="NRZ5" s="230"/>
      <c r="NSA5" s="230"/>
      <c r="NSB5" s="230"/>
      <c r="NSC5" s="230"/>
      <c r="NSD5" s="230"/>
      <c r="NSE5" s="230"/>
      <c r="NSF5" s="230"/>
      <c r="NSG5" s="230"/>
      <c r="NSH5" s="230"/>
      <c r="NSI5" s="230"/>
      <c r="NSJ5" s="230"/>
      <c r="NSK5" s="230"/>
      <c r="NSL5" s="230"/>
      <c r="NSM5" s="230"/>
      <c r="NSN5" s="230"/>
      <c r="NSO5" s="230"/>
      <c r="NSP5" s="230"/>
      <c r="NSQ5" s="230"/>
      <c r="NSR5" s="230"/>
      <c r="NSS5" s="230"/>
      <c r="NST5" s="230"/>
      <c r="NSU5" s="230"/>
      <c r="NSV5" s="230"/>
      <c r="NSW5" s="230"/>
      <c r="NSX5" s="230"/>
      <c r="NSY5" s="230"/>
      <c r="NSZ5" s="230"/>
      <c r="NTA5" s="230"/>
      <c r="NTB5" s="230"/>
      <c r="NTC5" s="230"/>
      <c r="NTD5" s="230"/>
      <c r="NTE5" s="230"/>
      <c r="NTF5" s="230"/>
      <c r="NTG5" s="230"/>
      <c r="NTH5" s="230"/>
      <c r="NTI5" s="230"/>
      <c r="NTJ5" s="230"/>
      <c r="NTK5" s="230"/>
      <c r="NTL5" s="230"/>
      <c r="NTM5" s="230"/>
      <c r="NTN5" s="230"/>
      <c r="NTO5" s="230"/>
      <c r="NTP5" s="230"/>
      <c r="NTQ5" s="230"/>
      <c r="NTR5" s="230"/>
      <c r="NTS5" s="230"/>
      <c r="NTT5" s="230"/>
      <c r="NTU5" s="230"/>
      <c r="NTV5" s="230"/>
      <c r="NTW5" s="230"/>
      <c r="NTX5" s="230"/>
      <c r="NTY5" s="230"/>
      <c r="NTZ5" s="230"/>
      <c r="NUA5" s="230"/>
      <c r="NUB5" s="230"/>
      <c r="NUC5" s="230"/>
      <c r="NUD5" s="230"/>
      <c r="NUE5" s="230"/>
      <c r="NUF5" s="230"/>
      <c r="NUG5" s="230"/>
      <c r="NUH5" s="230"/>
      <c r="NUI5" s="230"/>
      <c r="NUJ5" s="230"/>
      <c r="NUK5" s="230"/>
      <c r="NUL5" s="230"/>
      <c r="NUM5" s="230"/>
      <c r="NUN5" s="230"/>
      <c r="NUO5" s="230"/>
      <c r="NUP5" s="230"/>
      <c r="NUQ5" s="230"/>
      <c r="NUR5" s="230"/>
      <c r="NUS5" s="230"/>
      <c r="NUT5" s="230"/>
      <c r="NUU5" s="230"/>
      <c r="NUV5" s="230"/>
      <c r="NUW5" s="230"/>
      <c r="NUX5" s="230"/>
      <c r="NUY5" s="230"/>
      <c r="NUZ5" s="230"/>
      <c r="NVA5" s="230"/>
      <c r="NVB5" s="230"/>
      <c r="NVC5" s="230"/>
      <c r="NVD5" s="230"/>
      <c r="NVE5" s="230"/>
      <c r="NVF5" s="230"/>
      <c r="NVG5" s="230"/>
      <c r="NVH5" s="230"/>
      <c r="NVI5" s="230"/>
      <c r="NVJ5" s="230"/>
      <c r="NVK5" s="230"/>
      <c r="NVL5" s="230"/>
      <c r="NVM5" s="230"/>
      <c r="NVN5" s="230"/>
      <c r="NVO5" s="230"/>
      <c r="NVP5" s="230"/>
      <c r="NVQ5" s="230"/>
      <c r="NVR5" s="230"/>
      <c r="NVS5" s="230"/>
      <c r="NVT5" s="230"/>
      <c r="NVU5" s="230"/>
      <c r="NVV5" s="230"/>
      <c r="NVW5" s="230"/>
      <c r="NVX5" s="230"/>
      <c r="NVY5" s="230"/>
      <c r="NVZ5" s="230"/>
      <c r="NWA5" s="230"/>
      <c r="NWB5" s="230"/>
      <c r="NWC5" s="230"/>
      <c r="NWD5" s="230"/>
      <c r="NWE5" s="230"/>
      <c r="NWF5" s="230"/>
      <c r="NWG5" s="230"/>
      <c r="NWH5" s="230"/>
      <c r="NWI5" s="230"/>
      <c r="NWJ5" s="230"/>
      <c r="NWK5" s="230"/>
      <c r="NWL5" s="230"/>
      <c r="NWM5" s="230"/>
      <c r="NWN5" s="230"/>
      <c r="NWO5" s="230"/>
      <c r="NWP5" s="230"/>
      <c r="NWQ5" s="230"/>
      <c r="NWR5" s="230"/>
      <c r="NWS5" s="230"/>
      <c r="NWT5" s="230"/>
      <c r="NWU5" s="230"/>
      <c r="NWV5" s="230"/>
      <c r="NWW5" s="230"/>
      <c r="NWX5" s="230"/>
      <c r="NWY5" s="230"/>
      <c r="NWZ5" s="230"/>
      <c r="NXA5" s="230"/>
      <c r="NXB5" s="230"/>
      <c r="NXC5" s="230"/>
      <c r="NXD5" s="230"/>
      <c r="NXE5" s="230"/>
      <c r="NXF5" s="230"/>
      <c r="NXG5" s="230"/>
      <c r="NXH5" s="230"/>
      <c r="NXI5" s="230"/>
      <c r="NXJ5" s="230"/>
      <c r="NXK5" s="230"/>
      <c r="NXL5" s="230"/>
      <c r="NXM5" s="230"/>
      <c r="NXN5" s="230"/>
      <c r="NXO5" s="230"/>
      <c r="NXP5" s="230"/>
      <c r="NXQ5" s="230"/>
      <c r="NXR5" s="230"/>
      <c r="NXS5" s="230"/>
      <c r="NXT5" s="230"/>
      <c r="NXU5" s="230"/>
      <c r="NXV5" s="230"/>
      <c r="NXW5" s="230"/>
      <c r="NXX5" s="230"/>
      <c r="NXY5" s="230"/>
      <c r="NXZ5" s="230"/>
      <c r="NYA5" s="230"/>
      <c r="NYB5" s="230"/>
      <c r="NYC5" s="230"/>
      <c r="NYD5" s="230"/>
      <c r="NYE5" s="230"/>
      <c r="NYF5" s="230"/>
      <c r="NYG5" s="230"/>
      <c r="NYH5" s="230"/>
      <c r="NYI5" s="230"/>
      <c r="NYJ5" s="230"/>
      <c r="NYK5" s="230"/>
      <c r="NYL5" s="230"/>
      <c r="NYM5" s="230"/>
      <c r="NYN5" s="230"/>
      <c r="NYO5" s="230"/>
      <c r="NYP5" s="230"/>
      <c r="NYQ5" s="230"/>
      <c r="NYR5" s="230"/>
      <c r="NYS5" s="230"/>
      <c r="NYT5" s="230"/>
      <c r="NYU5" s="230"/>
      <c r="NYV5" s="230"/>
      <c r="NYW5" s="230"/>
      <c r="NYX5" s="230"/>
      <c r="NYY5" s="230"/>
      <c r="NYZ5" s="230"/>
      <c r="NZA5" s="230"/>
      <c r="NZB5" s="230"/>
      <c r="NZC5" s="230"/>
      <c r="NZD5" s="230"/>
      <c r="NZE5" s="230"/>
      <c r="NZF5" s="230"/>
      <c r="NZG5" s="230"/>
      <c r="NZH5" s="230"/>
      <c r="NZI5" s="230"/>
      <c r="NZJ5" s="230"/>
      <c r="NZK5" s="230"/>
      <c r="NZL5" s="230"/>
      <c r="NZM5" s="230"/>
      <c r="NZN5" s="230"/>
      <c r="NZO5" s="230"/>
      <c r="NZP5" s="230"/>
      <c r="NZQ5" s="230"/>
      <c r="NZR5" s="230"/>
      <c r="NZS5" s="230"/>
      <c r="NZT5" s="230"/>
      <c r="NZU5" s="230"/>
      <c r="NZV5" s="230"/>
      <c r="NZW5" s="230"/>
      <c r="NZX5" s="230"/>
      <c r="NZY5" s="230"/>
      <c r="NZZ5" s="230"/>
      <c r="OAA5" s="230"/>
      <c r="OAB5" s="230"/>
      <c r="OAC5" s="230"/>
      <c r="OAD5" s="230"/>
      <c r="OAE5" s="230"/>
      <c r="OAF5" s="230"/>
      <c r="OAG5" s="230"/>
      <c r="OAH5" s="230"/>
      <c r="OAI5" s="230"/>
      <c r="OAJ5" s="230"/>
      <c r="OAK5" s="230"/>
      <c r="OAL5" s="230"/>
      <c r="OAM5" s="230"/>
      <c r="OAN5" s="230"/>
      <c r="OAO5" s="230"/>
      <c r="OAP5" s="230"/>
      <c r="OAQ5" s="230"/>
      <c r="OAR5" s="230"/>
      <c r="OAS5" s="230"/>
      <c r="OAT5" s="230"/>
      <c r="OAU5" s="230"/>
      <c r="OAV5" s="230"/>
      <c r="OAW5" s="230"/>
      <c r="OAX5" s="230"/>
      <c r="OAY5" s="230"/>
      <c r="OAZ5" s="230"/>
      <c r="OBA5" s="230"/>
      <c r="OBB5" s="230"/>
      <c r="OBC5" s="230"/>
      <c r="OBD5" s="230"/>
      <c r="OBE5" s="230"/>
      <c r="OBF5" s="230"/>
      <c r="OBG5" s="230"/>
      <c r="OBH5" s="230"/>
      <c r="OBI5" s="230"/>
      <c r="OBJ5" s="230"/>
      <c r="OBK5" s="230"/>
      <c r="OBL5" s="230"/>
      <c r="OBM5" s="230"/>
      <c r="OBN5" s="230"/>
      <c r="OBO5" s="230"/>
      <c r="OBP5" s="230"/>
      <c r="OBQ5" s="230"/>
      <c r="OBR5" s="230"/>
      <c r="OBS5" s="230"/>
      <c r="OBT5" s="230"/>
      <c r="OBU5" s="230"/>
      <c r="OBV5" s="230"/>
      <c r="OBW5" s="230"/>
      <c r="OBX5" s="230"/>
      <c r="OBY5" s="230"/>
      <c r="OBZ5" s="230"/>
      <c r="OCA5" s="230"/>
      <c r="OCB5" s="230"/>
      <c r="OCC5" s="230"/>
      <c r="OCD5" s="230"/>
      <c r="OCE5" s="230"/>
      <c r="OCF5" s="230"/>
      <c r="OCG5" s="230"/>
      <c r="OCH5" s="230"/>
      <c r="OCI5" s="230"/>
      <c r="OCJ5" s="230"/>
      <c r="OCK5" s="230"/>
      <c r="OCL5" s="230"/>
      <c r="OCM5" s="230"/>
      <c r="OCN5" s="230"/>
      <c r="OCO5" s="230"/>
      <c r="OCP5" s="230"/>
      <c r="OCQ5" s="230"/>
      <c r="OCR5" s="230"/>
      <c r="OCS5" s="230"/>
      <c r="OCT5" s="230"/>
      <c r="OCU5" s="230"/>
      <c r="OCV5" s="230"/>
      <c r="OCW5" s="230"/>
      <c r="OCX5" s="230"/>
      <c r="OCY5" s="230"/>
      <c r="OCZ5" s="230"/>
      <c r="ODA5" s="230"/>
      <c r="ODB5" s="230"/>
      <c r="ODC5" s="230"/>
      <c r="ODD5" s="230"/>
      <c r="ODE5" s="230"/>
      <c r="ODF5" s="230"/>
      <c r="ODG5" s="230"/>
      <c r="ODH5" s="230"/>
      <c r="ODI5" s="230"/>
      <c r="ODJ5" s="230"/>
      <c r="ODK5" s="230"/>
      <c r="ODL5" s="230"/>
      <c r="ODM5" s="230"/>
      <c r="ODN5" s="230"/>
      <c r="ODO5" s="230"/>
      <c r="ODP5" s="230"/>
      <c r="ODQ5" s="230"/>
      <c r="ODR5" s="230"/>
      <c r="ODS5" s="230"/>
      <c r="ODT5" s="230"/>
      <c r="ODU5" s="230"/>
      <c r="ODV5" s="230"/>
      <c r="ODW5" s="230"/>
      <c r="ODX5" s="230"/>
      <c r="ODY5" s="230"/>
      <c r="ODZ5" s="230"/>
      <c r="OEA5" s="230"/>
      <c r="OEB5" s="230"/>
      <c r="OEC5" s="230"/>
      <c r="OED5" s="230"/>
      <c r="OEE5" s="230"/>
      <c r="OEF5" s="230"/>
      <c r="OEG5" s="230"/>
      <c r="OEH5" s="230"/>
      <c r="OEI5" s="230"/>
      <c r="OEJ5" s="230"/>
      <c r="OEK5" s="230"/>
      <c r="OEL5" s="230"/>
      <c r="OEM5" s="230"/>
      <c r="OEN5" s="230"/>
      <c r="OEO5" s="230"/>
      <c r="OEP5" s="230"/>
      <c r="OEQ5" s="230"/>
      <c r="OER5" s="230"/>
      <c r="OES5" s="230"/>
      <c r="OET5" s="230"/>
      <c r="OEU5" s="230"/>
      <c r="OEV5" s="230"/>
      <c r="OEW5" s="230"/>
      <c r="OEX5" s="230"/>
      <c r="OEY5" s="230"/>
      <c r="OEZ5" s="230"/>
      <c r="OFA5" s="230"/>
      <c r="OFB5" s="230"/>
      <c r="OFC5" s="230"/>
      <c r="OFD5" s="230"/>
      <c r="OFE5" s="230"/>
      <c r="OFF5" s="230"/>
      <c r="OFG5" s="230"/>
      <c r="OFH5" s="230"/>
      <c r="OFI5" s="230"/>
      <c r="OFJ5" s="230"/>
      <c r="OFK5" s="230"/>
      <c r="OFL5" s="230"/>
      <c r="OFM5" s="230"/>
      <c r="OFN5" s="230"/>
      <c r="OFO5" s="230"/>
      <c r="OFP5" s="230"/>
      <c r="OFQ5" s="230"/>
      <c r="OFR5" s="230"/>
      <c r="OFS5" s="230"/>
      <c r="OFT5" s="230"/>
      <c r="OFU5" s="230"/>
      <c r="OFV5" s="230"/>
      <c r="OFW5" s="230"/>
      <c r="OFX5" s="230"/>
      <c r="OFY5" s="230"/>
      <c r="OFZ5" s="230"/>
      <c r="OGA5" s="230"/>
      <c r="OGB5" s="230"/>
      <c r="OGC5" s="230"/>
      <c r="OGD5" s="230"/>
      <c r="OGE5" s="230"/>
      <c r="OGF5" s="230"/>
      <c r="OGG5" s="230"/>
      <c r="OGH5" s="230"/>
      <c r="OGI5" s="230"/>
      <c r="OGJ5" s="230"/>
      <c r="OGK5" s="230"/>
      <c r="OGL5" s="230"/>
      <c r="OGM5" s="230"/>
      <c r="OGN5" s="230"/>
      <c r="OGO5" s="230"/>
      <c r="OGP5" s="230"/>
      <c r="OGQ5" s="230"/>
      <c r="OGR5" s="230"/>
      <c r="OGS5" s="230"/>
      <c r="OGT5" s="230"/>
      <c r="OGU5" s="230"/>
      <c r="OGV5" s="230"/>
      <c r="OGW5" s="230"/>
      <c r="OGX5" s="230"/>
      <c r="OGY5" s="230"/>
      <c r="OGZ5" s="230"/>
      <c r="OHA5" s="230"/>
      <c r="OHB5" s="230"/>
      <c r="OHC5" s="230"/>
      <c r="OHD5" s="230"/>
      <c r="OHE5" s="230"/>
      <c r="OHF5" s="230"/>
      <c r="OHG5" s="230"/>
      <c r="OHH5" s="230"/>
      <c r="OHI5" s="230"/>
      <c r="OHJ5" s="230"/>
      <c r="OHK5" s="230"/>
      <c r="OHL5" s="230"/>
      <c r="OHM5" s="230"/>
      <c r="OHN5" s="230"/>
      <c r="OHO5" s="230"/>
      <c r="OHP5" s="230"/>
      <c r="OHQ5" s="230"/>
      <c r="OHR5" s="230"/>
      <c r="OHS5" s="230"/>
      <c r="OHT5" s="230"/>
      <c r="OHU5" s="230"/>
      <c r="OHV5" s="230"/>
      <c r="OHW5" s="230"/>
      <c r="OHX5" s="230"/>
      <c r="OHY5" s="230"/>
      <c r="OHZ5" s="230"/>
      <c r="OIA5" s="230"/>
      <c r="OIB5" s="230"/>
      <c r="OIC5" s="230"/>
      <c r="OID5" s="230"/>
      <c r="OIE5" s="230"/>
      <c r="OIF5" s="230"/>
      <c r="OIG5" s="230"/>
      <c r="OIH5" s="230"/>
      <c r="OII5" s="230"/>
      <c r="OIJ5" s="230"/>
      <c r="OIK5" s="230"/>
      <c r="OIL5" s="230"/>
      <c r="OIM5" s="230"/>
      <c r="OIN5" s="230"/>
      <c r="OIO5" s="230"/>
      <c r="OIP5" s="230"/>
      <c r="OIQ5" s="230"/>
      <c r="OIR5" s="230"/>
      <c r="OIS5" s="230"/>
      <c r="OIT5" s="230"/>
      <c r="OIU5" s="230"/>
      <c r="OIV5" s="230"/>
      <c r="OIW5" s="230"/>
      <c r="OIX5" s="230"/>
      <c r="OIY5" s="230"/>
      <c r="OIZ5" s="230"/>
      <c r="OJA5" s="230"/>
      <c r="OJB5" s="230"/>
      <c r="OJC5" s="230"/>
      <c r="OJD5" s="230"/>
      <c r="OJE5" s="230"/>
      <c r="OJF5" s="230"/>
      <c r="OJG5" s="230"/>
      <c r="OJH5" s="230"/>
      <c r="OJI5" s="230"/>
      <c r="OJJ5" s="230"/>
      <c r="OJK5" s="230"/>
      <c r="OJL5" s="230"/>
      <c r="OJM5" s="230"/>
      <c r="OJN5" s="230"/>
      <c r="OJO5" s="230"/>
      <c r="OJP5" s="230"/>
      <c r="OJQ5" s="230"/>
      <c r="OJR5" s="230"/>
      <c r="OJS5" s="230"/>
      <c r="OJT5" s="230"/>
      <c r="OJU5" s="230"/>
      <c r="OJV5" s="230"/>
      <c r="OJW5" s="230"/>
      <c r="OJX5" s="230"/>
      <c r="OJY5" s="230"/>
      <c r="OJZ5" s="230"/>
      <c r="OKA5" s="230"/>
      <c r="OKB5" s="230"/>
      <c r="OKC5" s="230"/>
      <c r="OKD5" s="230"/>
      <c r="OKE5" s="230"/>
      <c r="OKF5" s="230"/>
      <c r="OKG5" s="230"/>
      <c r="OKH5" s="230"/>
      <c r="OKI5" s="230"/>
      <c r="OKJ5" s="230"/>
      <c r="OKK5" s="230"/>
      <c r="OKL5" s="230"/>
      <c r="OKM5" s="230"/>
      <c r="OKN5" s="230"/>
      <c r="OKO5" s="230"/>
      <c r="OKP5" s="230"/>
      <c r="OKQ5" s="230"/>
      <c r="OKR5" s="230"/>
      <c r="OKS5" s="230"/>
      <c r="OKT5" s="230"/>
      <c r="OKU5" s="230"/>
      <c r="OKV5" s="230"/>
      <c r="OKW5" s="230"/>
      <c r="OKX5" s="230"/>
      <c r="OKY5" s="230"/>
      <c r="OKZ5" s="230"/>
      <c r="OLA5" s="230"/>
      <c r="OLB5" s="230"/>
      <c r="OLC5" s="230"/>
      <c r="OLD5" s="230"/>
      <c r="OLE5" s="230"/>
      <c r="OLF5" s="230"/>
      <c r="OLG5" s="230"/>
      <c r="OLH5" s="230"/>
      <c r="OLI5" s="230"/>
      <c r="OLJ5" s="230"/>
      <c r="OLK5" s="230"/>
      <c r="OLL5" s="230"/>
      <c r="OLM5" s="230"/>
      <c r="OLN5" s="230"/>
      <c r="OLO5" s="230"/>
      <c r="OLP5" s="230"/>
      <c r="OLQ5" s="230"/>
      <c r="OLR5" s="230"/>
      <c r="OLS5" s="230"/>
      <c r="OLT5" s="230"/>
      <c r="OLU5" s="230"/>
      <c r="OLV5" s="230"/>
      <c r="OLW5" s="230"/>
      <c r="OLX5" s="230"/>
      <c r="OLY5" s="230"/>
      <c r="OLZ5" s="230"/>
      <c r="OMA5" s="230"/>
      <c r="OMB5" s="230"/>
      <c r="OMC5" s="230"/>
      <c r="OMD5" s="230"/>
      <c r="OME5" s="230"/>
      <c r="OMF5" s="230"/>
      <c r="OMG5" s="230"/>
      <c r="OMH5" s="230"/>
      <c r="OMI5" s="230"/>
      <c r="OMJ5" s="230"/>
      <c r="OMK5" s="230"/>
      <c r="OML5" s="230"/>
      <c r="OMM5" s="230"/>
      <c r="OMN5" s="230"/>
      <c r="OMO5" s="230"/>
      <c r="OMP5" s="230"/>
      <c r="OMQ5" s="230"/>
      <c r="OMR5" s="230"/>
      <c r="OMS5" s="230"/>
      <c r="OMT5" s="230"/>
      <c r="OMU5" s="230"/>
      <c r="OMV5" s="230"/>
      <c r="OMW5" s="230"/>
      <c r="OMX5" s="230"/>
      <c r="OMY5" s="230"/>
      <c r="OMZ5" s="230"/>
      <c r="ONA5" s="230"/>
      <c r="ONB5" s="230"/>
      <c r="ONC5" s="230"/>
      <c r="OND5" s="230"/>
      <c r="ONE5" s="230"/>
      <c r="ONF5" s="230"/>
      <c r="ONG5" s="230"/>
      <c r="ONH5" s="230"/>
      <c r="ONI5" s="230"/>
      <c r="ONJ5" s="230"/>
      <c r="ONK5" s="230"/>
      <c r="ONL5" s="230"/>
      <c r="ONM5" s="230"/>
      <c r="ONN5" s="230"/>
      <c r="ONO5" s="230"/>
      <c r="ONP5" s="230"/>
      <c r="ONQ5" s="230"/>
      <c r="ONR5" s="230"/>
      <c r="ONS5" s="230"/>
      <c r="ONT5" s="230"/>
      <c r="ONU5" s="230"/>
      <c r="ONV5" s="230"/>
      <c r="ONW5" s="230"/>
      <c r="ONX5" s="230"/>
      <c r="ONY5" s="230"/>
      <c r="ONZ5" s="230"/>
      <c r="OOA5" s="230"/>
      <c r="OOB5" s="230"/>
      <c r="OOC5" s="230"/>
      <c r="OOD5" s="230"/>
      <c r="OOE5" s="230"/>
      <c r="OOF5" s="230"/>
      <c r="OOG5" s="230"/>
      <c r="OOH5" s="230"/>
      <c r="OOI5" s="230"/>
      <c r="OOJ5" s="230"/>
      <c r="OOK5" s="230"/>
      <c r="OOL5" s="230"/>
      <c r="OOM5" s="230"/>
      <c r="OON5" s="230"/>
      <c r="OOO5" s="230"/>
      <c r="OOP5" s="230"/>
      <c r="OOQ5" s="230"/>
      <c r="OOR5" s="230"/>
      <c r="OOS5" s="230"/>
      <c r="OOT5" s="230"/>
      <c r="OOU5" s="230"/>
      <c r="OOV5" s="230"/>
      <c r="OOW5" s="230"/>
      <c r="OOX5" s="230"/>
      <c r="OOY5" s="230"/>
      <c r="OOZ5" s="230"/>
      <c r="OPA5" s="230"/>
      <c r="OPB5" s="230"/>
      <c r="OPC5" s="230"/>
      <c r="OPD5" s="230"/>
      <c r="OPE5" s="230"/>
      <c r="OPF5" s="230"/>
      <c r="OPG5" s="230"/>
      <c r="OPH5" s="230"/>
      <c r="OPI5" s="230"/>
      <c r="OPJ5" s="230"/>
      <c r="OPK5" s="230"/>
      <c r="OPL5" s="230"/>
      <c r="OPM5" s="230"/>
      <c r="OPN5" s="230"/>
      <c r="OPO5" s="230"/>
      <c r="OPP5" s="230"/>
      <c r="OPQ5" s="230"/>
      <c r="OPR5" s="230"/>
      <c r="OPS5" s="230"/>
      <c r="OPT5" s="230"/>
      <c r="OPU5" s="230"/>
      <c r="OPV5" s="230"/>
      <c r="OPW5" s="230"/>
      <c r="OPX5" s="230"/>
      <c r="OPY5" s="230"/>
      <c r="OPZ5" s="230"/>
      <c r="OQA5" s="230"/>
      <c r="OQB5" s="230"/>
      <c r="OQC5" s="230"/>
      <c r="OQD5" s="230"/>
      <c r="OQE5" s="230"/>
      <c r="OQF5" s="230"/>
      <c r="OQG5" s="230"/>
      <c r="OQH5" s="230"/>
      <c r="OQI5" s="230"/>
      <c r="OQJ5" s="230"/>
      <c r="OQK5" s="230"/>
      <c r="OQL5" s="230"/>
      <c r="OQM5" s="230"/>
      <c r="OQN5" s="230"/>
      <c r="OQO5" s="230"/>
      <c r="OQP5" s="230"/>
      <c r="OQQ5" s="230"/>
      <c r="OQR5" s="230"/>
      <c r="OQS5" s="230"/>
      <c r="OQT5" s="230"/>
      <c r="OQU5" s="230"/>
      <c r="OQV5" s="230"/>
      <c r="OQW5" s="230"/>
      <c r="OQX5" s="230"/>
      <c r="OQY5" s="230"/>
      <c r="OQZ5" s="230"/>
      <c r="ORA5" s="230"/>
      <c r="ORB5" s="230"/>
      <c r="ORC5" s="230"/>
      <c r="ORD5" s="230"/>
      <c r="ORE5" s="230"/>
      <c r="ORF5" s="230"/>
      <c r="ORG5" s="230"/>
      <c r="ORH5" s="230"/>
      <c r="ORI5" s="230"/>
      <c r="ORJ5" s="230"/>
      <c r="ORK5" s="230"/>
      <c r="ORL5" s="230"/>
      <c r="ORM5" s="230"/>
      <c r="ORN5" s="230"/>
      <c r="ORO5" s="230"/>
      <c r="ORP5" s="230"/>
      <c r="ORQ5" s="230"/>
      <c r="ORR5" s="230"/>
      <c r="ORS5" s="230"/>
      <c r="ORT5" s="230"/>
      <c r="ORU5" s="230"/>
      <c r="ORV5" s="230"/>
      <c r="ORW5" s="230"/>
      <c r="ORX5" s="230"/>
      <c r="ORY5" s="230"/>
      <c r="ORZ5" s="230"/>
      <c r="OSA5" s="230"/>
      <c r="OSB5" s="230"/>
      <c r="OSC5" s="230"/>
      <c r="OSD5" s="230"/>
      <c r="OSE5" s="230"/>
      <c r="OSF5" s="230"/>
      <c r="OSG5" s="230"/>
      <c r="OSH5" s="230"/>
      <c r="OSI5" s="230"/>
      <c r="OSJ5" s="230"/>
      <c r="OSK5" s="230"/>
      <c r="OSL5" s="230"/>
      <c r="OSM5" s="230"/>
      <c r="OSN5" s="230"/>
      <c r="OSO5" s="230"/>
      <c r="OSP5" s="230"/>
      <c r="OSQ5" s="230"/>
      <c r="OSR5" s="230"/>
      <c r="OSS5" s="230"/>
      <c r="OST5" s="230"/>
      <c r="OSU5" s="230"/>
      <c r="OSV5" s="230"/>
      <c r="OSW5" s="230"/>
      <c r="OSX5" s="230"/>
      <c r="OSY5" s="230"/>
      <c r="OSZ5" s="230"/>
      <c r="OTA5" s="230"/>
      <c r="OTB5" s="230"/>
      <c r="OTC5" s="230"/>
      <c r="OTD5" s="230"/>
      <c r="OTE5" s="230"/>
      <c r="OTF5" s="230"/>
      <c r="OTG5" s="230"/>
      <c r="OTH5" s="230"/>
      <c r="OTI5" s="230"/>
      <c r="OTJ5" s="230"/>
      <c r="OTK5" s="230"/>
      <c r="OTL5" s="230"/>
      <c r="OTM5" s="230"/>
      <c r="OTN5" s="230"/>
      <c r="OTO5" s="230"/>
      <c r="OTP5" s="230"/>
      <c r="OTQ5" s="230"/>
      <c r="OTR5" s="230"/>
      <c r="OTS5" s="230"/>
      <c r="OTT5" s="230"/>
      <c r="OTU5" s="230"/>
      <c r="OTV5" s="230"/>
      <c r="OTW5" s="230"/>
      <c r="OTX5" s="230"/>
      <c r="OTY5" s="230"/>
      <c r="OTZ5" s="230"/>
      <c r="OUA5" s="230"/>
      <c r="OUB5" s="230"/>
      <c r="OUC5" s="230"/>
      <c r="OUD5" s="230"/>
      <c r="OUE5" s="230"/>
      <c r="OUF5" s="230"/>
      <c r="OUG5" s="230"/>
      <c r="OUH5" s="230"/>
      <c r="OUI5" s="230"/>
      <c r="OUJ5" s="230"/>
      <c r="OUK5" s="230"/>
      <c r="OUL5" s="230"/>
      <c r="OUM5" s="230"/>
      <c r="OUN5" s="230"/>
      <c r="OUO5" s="230"/>
      <c r="OUP5" s="230"/>
      <c r="OUQ5" s="230"/>
      <c r="OUR5" s="230"/>
      <c r="OUS5" s="230"/>
      <c r="OUT5" s="230"/>
      <c r="OUU5" s="230"/>
      <c r="OUV5" s="230"/>
      <c r="OUW5" s="230"/>
      <c r="OUX5" s="230"/>
      <c r="OUY5" s="230"/>
      <c r="OUZ5" s="230"/>
      <c r="OVA5" s="230"/>
      <c r="OVB5" s="230"/>
      <c r="OVC5" s="230"/>
      <c r="OVD5" s="230"/>
      <c r="OVE5" s="230"/>
      <c r="OVF5" s="230"/>
      <c r="OVG5" s="230"/>
      <c r="OVH5" s="230"/>
      <c r="OVI5" s="230"/>
      <c r="OVJ5" s="230"/>
      <c r="OVK5" s="230"/>
      <c r="OVL5" s="230"/>
      <c r="OVM5" s="230"/>
      <c r="OVN5" s="230"/>
      <c r="OVO5" s="230"/>
      <c r="OVP5" s="230"/>
      <c r="OVQ5" s="230"/>
      <c r="OVR5" s="230"/>
      <c r="OVS5" s="230"/>
      <c r="OVT5" s="230"/>
      <c r="OVU5" s="230"/>
      <c r="OVV5" s="230"/>
      <c r="OVW5" s="230"/>
      <c r="OVX5" s="230"/>
      <c r="OVY5" s="230"/>
      <c r="OVZ5" s="230"/>
      <c r="OWA5" s="230"/>
      <c r="OWB5" s="230"/>
      <c r="OWC5" s="230"/>
      <c r="OWD5" s="230"/>
      <c r="OWE5" s="230"/>
      <c r="OWF5" s="230"/>
      <c r="OWG5" s="230"/>
      <c r="OWH5" s="230"/>
      <c r="OWI5" s="230"/>
      <c r="OWJ5" s="230"/>
      <c r="OWK5" s="230"/>
      <c r="OWL5" s="230"/>
      <c r="OWM5" s="230"/>
      <c r="OWN5" s="230"/>
      <c r="OWO5" s="230"/>
      <c r="OWP5" s="230"/>
      <c r="OWQ5" s="230"/>
      <c r="OWR5" s="230"/>
      <c r="OWS5" s="230"/>
      <c r="OWT5" s="230"/>
      <c r="OWU5" s="230"/>
      <c r="OWV5" s="230"/>
      <c r="OWW5" s="230"/>
      <c r="OWX5" s="230"/>
      <c r="OWY5" s="230"/>
      <c r="OWZ5" s="230"/>
      <c r="OXA5" s="230"/>
      <c r="OXB5" s="230"/>
      <c r="OXC5" s="230"/>
      <c r="OXD5" s="230"/>
      <c r="OXE5" s="230"/>
      <c r="OXF5" s="230"/>
      <c r="OXG5" s="230"/>
      <c r="OXH5" s="230"/>
      <c r="OXI5" s="230"/>
      <c r="OXJ5" s="230"/>
      <c r="OXK5" s="230"/>
      <c r="OXL5" s="230"/>
      <c r="OXM5" s="230"/>
      <c r="OXN5" s="230"/>
      <c r="OXO5" s="230"/>
      <c r="OXP5" s="230"/>
      <c r="OXQ5" s="230"/>
      <c r="OXR5" s="230"/>
      <c r="OXS5" s="230"/>
      <c r="OXT5" s="230"/>
      <c r="OXU5" s="230"/>
      <c r="OXV5" s="230"/>
      <c r="OXW5" s="230"/>
      <c r="OXX5" s="230"/>
      <c r="OXY5" s="230"/>
      <c r="OXZ5" s="230"/>
      <c r="OYA5" s="230"/>
      <c r="OYB5" s="230"/>
      <c r="OYC5" s="230"/>
      <c r="OYD5" s="230"/>
      <c r="OYE5" s="230"/>
      <c r="OYF5" s="230"/>
      <c r="OYG5" s="230"/>
      <c r="OYH5" s="230"/>
      <c r="OYI5" s="230"/>
      <c r="OYJ5" s="230"/>
      <c r="OYK5" s="230"/>
      <c r="OYL5" s="230"/>
      <c r="OYM5" s="230"/>
      <c r="OYN5" s="230"/>
      <c r="OYO5" s="230"/>
      <c r="OYP5" s="230"/>
      <c r="OYQ5" s="230"/>
      <c r="OYR5" s="230"/>
      <c r="OYS5" s="230"/>
      <c r="OYT5" s="230"/>
      <c r="OYU5" s="230"/>
      <c r="OYV5" s="230"/>
      <c r="OYW5" s="230"/>
      <c r="OYX5" s="230"/>
      <c r="OYY5" s="230"/>
      <c r="OYZ5" s="230"/>
      <c r="OZA5" s="230"/>
      <c r="OZB5" s="230"/>
      <c r="OZC5" s="230"/>
      <c r="OZD5" s="230"/>
      <c r="OZE5" s="230"/>
      <c r="OZF5" s="230"/>
      <c r="OZG5" s="230"/>
      <c r="OZH5" s="230"/>
      <c r="OZI5" s="230"/>
      <c r="OZJ5" s="230"/>
      <c r="OZK5" s="230"/>
      <c r="OZL5" s="230"/>
      <c r="OZM5" s="230"/>
      <c r="OZN5" s="230"/>
      <c r="OZO5" s="230"/>
      <c r="OZP5" s="230"/>
      <c r="OZQ5" s="230"/>
      <c r="OZR5" s="230"/>
      <c r="OZS5" s="230"/>
      <c r="OZT5" s="230"/>
      <c r="OZU5" s="230"/>
      <c r="OZV5" s="230"/>
      <c r="OZW5" s="230"/>
      <c r="OZX5" s="230"/>
      <c r="OZY5" s="230"/>
      <c r="OZZ5" s="230"/>
      <c r="PAA5" s="230"/>
      <c r="PAB5" s="230"/>
      <c r="PAC5" s="230"/>
      <c r="PAD5" s="230"/>
      <c r="PAE5" s="230"/>
      <c r="PAF5" s="230"/>
      <c r="PAG5" s="230"/>
      <c r="PAH5" s="230"/>
      <c r="PAI5" s="230"/>
      <c r="PAJ5" s="230"/>
      <c r="PAK5" s="230"/>
      <c r="PAL5" s="230"/>
      <c r="PAM5" s="230"/>
      <c r="PAN5" s="230"/>
      <c r="PAO5" s="230"/>
      <c r="PAP5" s="230"/>
      <c r="PAQ5" s="230"/>
      <c r="PAR5" s="230"/>
      <c r="PAS5" s="230"/>
      <c r="PAT5" s="230"/>
      <c r="PAU5" s="230"/>
      <c r="PAV5" s="230"/>
      <c r="PAW5" s="230"/>
      <c r="PAX5" s="230"/>
      <c r="PAY5" s="230"/>
      <c r="PAZ5" s="230"/>
      <c r="PBA5" s="230"/>
      <c r="PBB5" s="230"/>
      <c r="PBC5" s="230"/>
      <c r="PBD5" s="230"/>
      <c r="PBE5" s="230"/>
      <c r="PBF5" s="230"/>
      <c r="PBG5" s="230"/>
      <c r="PBH5" s="230"/>
      <c r="PBI5" s="230"/>
      <c r="PBJ5" s="230"/>
      <c r="PBK5" s="230"/>
      <c r="PBL5" s="230"/>
      <c r="PBM5" s="230"/>
      <c r="PBN5" s="230"/>
      <c r="PBO5" s="230"/>
      <c r="PBP5" s="230"/>
      <c r="PBQ5" s="230"/>
      <c r="PBR5" s="230"/>
      <c r="PBS5" s="230"/>
      <c r="PBT5" s="230"/>
      <c r="PBU5" s="230"/>
      <c r="PBV5" s="230"/>
      <c r="PBW5" s="230"/>
      <c r="PBX5" s="230"/>
      <c r="PBY5" s="230"/>
      <c r="PBZ5" s="230"/>
      <c r="PCA5" s="230"/>
      <c r="PCB5" s="230"/>
      <c r="PCC5" s="230"/>
      <c r="PCD5" s="230"/>
      <c r="PCE5" s="230"/>
      <c r="PCF5" s="230"/>
      <c r="PCG5" s="230"/>
      <c r="PCH5" s="230"/>
      <c r="PCI5" s="230"/>
      <c r="PCJ5" s="230"/>
      <c r="PCK5" s="230"/>
      <c r="PCL5" s="230"/>
      <c r="PCM5" s="230"/>
      <c r="PCN5" s="230"/>
      <c r="PCO5" s="230"/>
      <c r="PCP5" s="230"/>
      <c r="PCQ5" s="230"/>
      <c r="PCR5" s="230"/>
      <c r="PCS5" s="230"/>
      <c r="PCT5" s="230"/>
      <c r="PCU5" s="230"/>
      <c r="PCV5" s="230"/>
      <c r="PCW5" s="230"/>
      <c r="PCX5" s="230"/>
      <c r="PCY5" s="230"/>
      <c r="PCZ5" s="230"/>
      <c r="PDA5" s="230"/>
      <c r="PDB5" s="230"/>
      <c r="PDC5" s="230"/>
      <c r="PDD5" s="230"/>
      <c r="PDE5" s="230"/>
      <c r="PDF5" s="230"/>
      <c r="PDG5" s="230"/>
      <c r="PDH5" s="230"/>
      <c r="PDI5" s="230"/>
      <c r="PDJ5" s="230"/>
      <c r="PDK5" s="230"/>
      <c r="PDL5" s="230"/>
      <c r="PDM5" s="230"/>
      <c r="PDN5" s="230"/>
      <c r="PDO5" s="230"/>
      <c r="PDP5" s="230"/>
      <c r="PDQ5" s="230"/>
      <c r="PDR5" s="230"/>
      <c r="PDS5" s="230"/>
      <c r="PDT5" s="230"/>
      <c r="PDU5" s="230"/>
      <c r="PDV5" s="230"/>
      <c r="PDW5" s="230"/>
      <c r="PDX5" s="230"/>
      <c r="PDY5" s="230"/>
      <c r="PDZ5" s="230"/>
      <c r="PEA5" s="230"/>
      <c r="PEB5" s="230"/>
      <c r="PEC5" s="230"/>
      <c r="PED5" s="230"/>
      <c r="PEE5" s="230"/>
      <c r="PEF5" s="230"/>
      <c r="PEG5" s="230"/>
      <c r="PEH5" s="230"/>
      <c r="PEI5" s="230"/>
      <c r="PEJ5" s="230"/>
      <c r="PEK5" s="230"/>
      <c r="PEL5" s="230"/>
      <c r="PEM5" s="230"/>
      <c r="PEN5" s="230"/>
      <c r="PEO5" s="230"/>
      <c r="PEP5" s="230"/>
      <c r="PEQ5" s="230"/>
      <c r="PER5" s="230"/>
      <c r="PES5" s="230"/>
      <c r="PET5" s="230"/>
      <c r="PEU5" s="230"/>
      <c r="PEV5" s="230"/>
      <c r="PEW5" s="230"/>
      <c r="PEX5" s="230"/>
      <c r="PEY5" s="230"/>
      <c r="PEZ5" s="230"/>
      <c r="PFA5" s="230"/>
      <c r="PFB5" s="230"/>
      <c r="PFC5" s="230"/>
      <c r="PFD5" s="230"/>
      <c r="PFE5" s="230"/>
      <c r="PFF5" s="230"/>
      <c r="PFG5" s="230"/>
      <c r="PFH5" s="230"/>
      <c r="PFI5" s="230"/>
      <c r="PFJ5" s="230"/>
      <c r="PFK5" s="230"/>
      <c r="PFL5" s="230"/>
      <c r="PFM5" s="230"/>
      <c r="PFN5" s="230"/>
      <c r="PFO5" s="230"/>
      <c r="PFP5" s="230"/>
      <c r="PFQ5" s="230"/>
      <c r="PFR5" s="230"/>
      <c r="PFS5" s="230"/>
      <c r="PFT5" s="230"/>
      <c r="PFU5" s="230"/>
      <c r="PFV5" s="230"/>
      <c r="PFW5" s="230"/>
      <c r="PFX5" s="230"/>
      <c r="PFY5" s="230"/>
      <c r="PFZ5" s="230"/>
      <c r="PGA5" s="230"/>
      <c r="PGB5" s="230"/>
      <c r="PGC5" s="230"/>
      <c r="PGD5" s="230"/>
      <c r="PGE5" s="230"/>
      <c r="PGF5" s="230"/>
      <c r="PGG5" s="230"/>
      <c r="PGH5" s="230"/>
      <c r="PGI5" s="230"/>
      <c r="PGJ5" s="230"/>
      <c r="PGK5" s="230"/>
      <c r="PGL5" s="230"/>
      <c r="PGM5" s="230"/>
      <c r="PGN5" s="230"/>
      <c r="PGO5" s="230"/>
      <c r="PGP5" s="230"/>
      <c r="PGQ5" s="230"/>
      <c r="PGR5" s="230"/>
      <c r="PGS5" s="230"/>
      <c r="PGT5" s="230"/>
      <c r="PGU5" s="230"/>
      <c r="PGV5" s="230"/>
      <c r="PGW5" s="230"/>
      <c r="PGX5" s="230"/>
      <c r="PGY5" s="230"/>
      <c r="PGZ5" s="230"/>
      <c r="PHA5" s="230"/>
      <c r="PHB5" s="230"/>
      <c r="PHC5" s="230"/>
      <c r="PHD5" s="230"/>
      <c r="PHE5" s="230"/>
      <c r="PHF5" s="230"/>
      <c r="PHG5" s="230"/>
      <c r="PHH5" s="230"/>
      <c r="PHI5" s="230"/>
      <c r="PHJ5" s="230"/>
      <c r="PHK5" s="230"/>
      <c r="PHL5" s="230"/>
      <c r="PHM5" s="230"/>
      <c r="PHN5" s="230"/>
      <c r="PHO5" s="230"/>
      <c r="PHP5" s="230"/>
      <c r="PHQ5" s="230"/>
      <c r="PHR5" s="230"/>
      <c r="PHS5" s="230"/>
      <c r="PHT5" s="230"/>
      <c r="PHU5" s="230"/>
      <c r="PHV5" s="230"/>
      <c r="PHW5" s="230"/>
      <c r="PHX5" s="230"/>
      <c r="PHY5" s="230"/>
      <c r="PHZ5" s="230"/>
      <c r="PIA5" s="230"/>
      <c r="PIB5" s="230"/>
      <c r="PIC5" s="230"/>
      <c r="PID5" s="230"/>
      <c r="PIE5" s="230"/>
      <c r="PIF5" s="230"/>
      <c r="PIG5" s="230"/>
      <c r="PIH5" s="230"/>
      <c r="PII5" s="230"/>
      <c r="PIJ5" s="230"/>
      <c r="PIK5" s="230"/>
      <c r="PIL5" s="230"/>
      <c r="PIM5" s="230"/>
      <c r="PIN5" s="230"/>
      <c r="PIO5" s="230"/>
      <c r="PIP5" s="230"/>
      <c r="PIQ5" s="230"/>
      <c r="PIR5" s="230"/>
      <c r="PIS5" s="230"/>
      <c r="PIT5" s="230"/>
      <c r="PIU5" s="230"/>
      <c r="PIV5" s="230"/>
      <c r="PIW5" s="230"/>
      <c r="PIX5" s="230"/>
      <c r="PIY5" s="230"/>
      <c r="PIZ5" s="230"/>
      <c r="PJA5" s="230"/>
      <c r="PJB5" s="230"/>
      <c r="PJC5" s="230"/>
      <c r="PJD5" s="230"/>
      <c r="PJE5" s="230"/>
      <c r="PJF5" s="230"/>
      <c r="PJG5" s="230"/>
      <c r="PJH5" s="230"/>
      <c r="PJI5" s="230"/>
      <c r="PJJ5" s="230"/>
      <c r="PJK5" s="230"/>
      <c r="PJL5" s="230"/>
      <c r="PJM5" s="230"/>
      <c r="PJN5" s="230"/>
      <c r="PJO5" s="230"/>
      <c r="PJP5" s="230"/>
      <c r="PJQ5" s="230"/>
      <c r="PJR5" s="230"/>
      <c r="PJS5" s="230"/>
      <c r="PJT5" s="230"/>
      <c r="PJU5" s="230"/>
      <c r="PJV5" s="230"/>
      <c r="PJW5" s="230"/>
      <c r="PJX5" s="230"/>
      <c r="PJY5" s="230"/>
      <c r="PJZ5" s="230"/>
      <c r="PKA5" s="230"/>
      <c r="PKB5" s="230"/>
      <c r="PKC5" s="230"/>
      <c r="PKD5" s="230"/>
      <c r="PKE5" s="230"/>
      <c r="PKF5" s="230"/>
      <c r="PKG5" s="230"/>
      <c r="PKH5" s="230"/>
      <c r="PKI5" s="230"/>
      <c r="PKJ5" s="230"/>
      <c r="PKK5" s="230"/>
      <c r="PKL5" s="230"/>
      <c r="PKM5" s="230"/>
      <c r="PKN5" s="230"/>
      <c r="PKO5" s="230"/>
      <c r="PKP5" s="230"/>
      <c r="PKQ5" s="230"/>
      <c r="PKR5" s="230"/>
      <c r="PKS5" s="230"/>
      <c r="PKT5" s="230"/>
      <c r="PKU5" s="230"/>
      <c r="PKV5" s="230"/>
      <c r="PKW5" s="230"/>
      <c r="PKX5" s="230"/>
      <c r="PKY5" s="230"/>
      <c r="PKZ5" s="230"/>
      <c r="PLA5" s="230"/>
      <c r="PLB5" s="230"/>
      <c r="PLC5" s="230"/>
      <c r="PLD5" s="230"/>
      <c r="PLE5" s="230"/>
      <c r="PLF5" s="230"/>
      <c r="PLG5" s="230"/>
      <c r="PLH5" s="230"/>
      <c r="PLI5" s="230"/>
      <c r="PLJ5" s="230"/>
      <c r="PLK5" s="230"/>
      <c r="PLL5" s="230"/>
      <c r="PLM5" s="230"/>
      <c r="PLN5" s="230"/>
      <c r="PLO5" s="230"/>
      <c r="PLP5" s="230"/>
      <c r="PLQ5" s="230"/>
      <c r="PLR5" s="230"/>
      <c r="PLS5" s="230"/>
      <c r="PLT5" s="230"/>
      <c r="PLU5" s="230"/>
      <c r="PLV5" s="230"/>
      <c r="PLW5" s="230"/>
      <c r="PLX5" s="230"/>
      <c r="PLY5" s="230"/>
      <c r="PLZ5" s="230"/>
      <c r="PMA5" s="230"/>
      <c r="PMB5" s="230"/>
      <c r="PMC5" s="230"/>
      <c r="PMD5" s="230"/>
      <c r="PME5" s="230"/>
      <c r="PMF5" s="230"/>
      <c r="PMG5" s="230"/>
      <c r="PMH5" s="230"/>
      <c r="PMI5" s="230"/>
      <c r="PMJ5" s="230"/>
      <c r="PMK5" s="230"/>
      <c r="PML5" s="230"/>
      <c r="PMM5" s="230"/>
      <c r="PMN5" s="230"/>
      <c r="PMO5" s="230"/>
      <c r="PMP5" s="230"/>
      <c r="PMQ5" s="230"/>
      <c r="PMR5" s="230"/>
      <c r="PMS5" s="230"/>
      <c r="PMT5" s="230"/>
      <c r="PMU5" s="230"/>
      <c r="PMV5" s="230"/>
      <c r="PMW5" s="230"/>
      <c r="PMX5" s="230"/>
      <c r="PMY5" s="230"/>
      <c r="PMZ5" s="230"/>
      <c r="PNA5" s="230"/>
      <c r="PNB5" s="230"/>
      <c r="PNC5" s="230"/>
      <c r="PND5" s="230"/>
      <c r="PNE5" s="230"/>
      <c r="PNF5" s="230"/>
      <c r="PNG5" s="230"/>
      <c r="PNH5" s="230"/>
      <c r="PNI5" s="230"/>
      <c r="PNJ5" s="230"/>
      <c r="PNK5" s="230"/>
      <c r="PNL5" s="230"/>
      <c r="PNM5" s="230"/>
      <c r="PNN5" s="230"/>
      <c r="PNO5" s="230"/>
      <c r="PNP5" s="230"/>
      <c r="PNQ5" s="230"/>
      <c r="PNR5" s="230"/>
      <c r="PNS5" s="230"/>
      <c r="PNT5" s="230"/>
      <c r="PNU5" s="230"/>
      <c r="PNV5" s="230"/>
      <c r="PNW5" s="230"/>
      <c r="PNX5" s="230"/>
      <c r="PNY5" s="230"/>
      <c r="PNZ5" s="230"/>
      <c r="POA5" s="230"/>
      <c r="POB5" s="230"/>
      <c r="POC5" s="230"/>
      <c r="POD5" s="230"/>
      <c r="POE5" s="230"/>
      <c r="POF5" s="230"/>
      <c r="POG5" s="230"/>
      <c r="POH5" s="230"/>
      <c r="POI5" s="230"/>
      <c r="POJ5" s="230"/>
      <c r="POK5" s="230"/>
      <c r="POL5" s="230"/>
      <c r="POM5" s="230"/>
      <c r="PON5" s="230"/>
      <c r="POO5" s="230"/>
      <c r="POP5" s="230"/>
      <c r="POQ5" s="230"/>
      <c r="POR5" s="230"/>
      <c r="POS5" s="230"/>
      <c r="POT5" s="230"/>
      <c r="POU5" s="230"/>
      <c r="POV5" s="230"/>
      <c r="POW5" s="230"/>
      <c r="POX5" s="230"/>
      <c r="POY5" s="230"/>
      <c r="POZ5" s="230"/>
      <c r="PPA5" s="230"/>
      <c r="PPB5" s="230"/>
      <c r="PPC5" s="230"/>
      <c r="PPD5" s="230"/>
      <c r="PPE5" s="230"/>
      <c r="PPF5" s="230"/>
      <c r="PPG5" s="230"/>
      <c r="PPH5" s="230"/>
      <c r="PPI5" s="230"/>
      <c r="PPJ5" s="230"/>
      <c r="PPK5" s="230"/>
      <c r="PPL5" s="230"/>
      <c r="PPM5" s="230"/>
      <c r="PPN5" s="230"/>
      <c r="PPO5" s="230"/>
      <c r="PPP5" s="230"/>
      <c r="PPQ5" s="230"/>
      <c r="PPR5" s="230"/>
      <c r="PPS5" s="230"/>
      <c r="PPT5" s="230"/>
      <c r="PPU5" s="230"/>
      <c r="PPV5" s="230"/>
      <c r="PPW5" s="230"/>
      <c r="PPX5" s="230"/>
      <c r="PPY5" s="230"/>
      <c r="PPZ5" s="230"/>
      <c r="PQA5" s="230"/>
      <c r="PQB5" s="230"/>
      <c r="PQC5" s="230"/>
      <c r="PQD5" s="230"/>
      <c r="PQE5" s="230"/>
      <c r="PQF5" s="230"/>
      <c r="PQG5" s="230"/>
      <c r="PQH5" s="230"/>
      <c r="PQI5" s="230"/>
      <c r="PQJ5" s="230"/>
      <c r="PQK5" s="230"/>
      <c r="PQL5" s="230"/>
      <c r="PQM5" s="230"/>
      <c r="PQN5" s="230"/>
      <c r="PQO5" s="230"/>
      <c r="PQP5" s="230"/>
      <c r="PQQ5" s="230"/>
      <c r="PQR5" s="230"/>
      <c r="PQS5" s="230"/>
      <c r="PQT5" s="230"/>
      <c r="PQU5" s="230"/>
      <c r="PQV5" s="230"/>
      <c r="PQW5" s="230"/>
      <c r="PQX5" s="230"/>
      <c r="PQY5" s="230"/>
      <c r="PQZ5" s="230"/>
      <c r="PRA5" s="230"/>
      <c r="PRB5" s="230"/>
      <c r="PRC5" s="230"/>
      <c r="PRD5" s="230"/>
      <c r="PRE5" s="230"/>
      <c r="PRF5" s="230"/>
      <c r="PRG5" s="230"/>
      <c r="PRH5" s="230"/>
      <c r="PRI5" s="230"/>
      <c r="PRJ5" s="230"/>
      <c r="PRK5" s="230"/>
      <c r="PRL5" s="230"/>
      <c r="PRM5" s="230"/>
      <c r="PRN5" s="230"/>
      <c r="PRO5" s="230"/>
      <c r="PRP5" s="230"/>
      <c r="PRQ5" s="230"/>
      <c r="PRR5" s="230"/>
      <c r="PRS5" s="230"/>
      <c r="PRT5" s="230"/>
      <c r="PRU5" s="230"/>
      <c r="PRV5" s="230"/>
      <c r="PRW5" s="230"/>
      <c r="PRX5" s="230"/>
      <c r="PRY5" s="230"/>
      <c r="PRZ5" s="230"/>
      <c r="PSA5" s="230"/>
      <c r="PSB5" s="230"/>
      <c r="PSC5" s="230"/>
      <c r="PSD5" s="230"/>
      <c r="PSE5" s="230"/>
      <c r="PSF5" s="230"/>
      <c r="PSG5" s="230"/>
      <c r="PSH5" s="230"/>
      <c r="PSI5" s="230"/>
      <c r="PSJ5" s="230"/>
      <c r="PSK5" s="230"/>
      <c r="PSL5" s="230"/>
      <c r="PSM5" s="230"/>
      <c r="PSN5" s="230"/>
      <c r="PSO5" s="230"/>
      <c r="PSP5" s="230"/>
      <c r="PSQ5" s="230"/>
      <c r="PSR5" s="230"/>
      <c r="PSS5" s="230"/>
      <c r="PST5" s="230"/>
      <c r="PSU5" s="230"/>
      <c r="PSV5" s="230"/>
      <c r="PSW5" s="230"/>
      <c r="PSX5" s="230"/>
      <c r="PSY5" s="230"/>
      <c r="PSZ5" s="230"/>
      <c r="PTA5" s="230"/>
      <c r="PTB5" s="230"/>
      <c r="PTC5" s="230"/>
      <c r="PTD5" s="230"/>
      <c r="PTE5" s="230"/>
      <c r="PTF5" s="230"/>
      <c r="PTG5" s="230"/>
      <c r="PTH5" s="230"/>
      <c r="PTI5" s="230"/>
      <c r="PTJ5" s="230"/>
      <c r="PTK5" s="230"/>
      <c r="PTL5" s="230"/>
      <c r="PTM5" s="230"/>
      <c r="PTN5" s="230"/>
      <c r="PTO5" s="230"/>
      <c r="PTP5" s="230"/>
      <c r="PTQ5" s="230"/>
      <c r="PTR5" s="230"/>
      <c r="PTS5" s="230"/>
      <c r="PTT5" s="230"/>
      <c r="PTU5" s="230"/>
      <c r="PTV5" s="230"/>
      <c r="PTW5" s="230"/>
      <c r="PTX5" s="230"/>
      <c r="PTY5" s="230"/>
      <c r="PTZ5" s="230"/>
      <c r="PUA5" s="230"/>
      <c r="PUB5" s="230"/>
      <c r="PUC5" s="230"/>
      <c r="PUD5" s="230"/>
      <c r="PUE5" s="230"/>
      <c r="PUF5" s="230"/>
      <c r="PUG5" s="230"/>
      <c r="PUH5" s="230"/>
      <c r="PUI5" s="230"/>
      <c r="PUJ5" s="230"/>
      <c r="PUK5" s="230"/>
      <c r="PUL5" s="230"/>
      <c r="PUM5" s="230"/>
      <c r="PUN5" s="230"/>
      <c r="PUO5" s="230"/>
      <c r="PUP5" s="230"/>
      <c r="PUQ5" s="230"/>
      <c r="PUR5" s="230"/>
      <c r="PUS5" s="230"/>
      <c r="PUT5" s="230"/>
      <c r="PUU5" s="230"/>
      <c r="PUV5" s="230"/>
      <c r="PUW5" s="230"/>
      <c r="PUX5" s="230"/>
      <c r="PUY5" s="230"/>
      <c r="PUZ5" s="230"/>
      <c r="PVA5" s="230"/>
      <c r="PVB5" s="230"/>
      <c r="PVC5" s="230"/>
      <c r="PVD5" s="230"/>
      <c r="PVE5" s="230"/>
      <c r="PVF5" s="230"/>
      <c r="PVG5" s="230"/>
      <c r="PVH5" s="230"/>
      <c r="PVI5" s="230"/>
      <c r="PVJ5" s="230"/>
      <c r="PVK5" s="230"/>
      <c r="PVL5" s="230"/>
      <c r="PVM5" s="230"/>
      <c r="PVN5" s="230"/>
      <c r="PVO5" s="230"/>
      <c r="PVP5" s="230"/>
      <c r="PVQ5" s="230"/>
      <c r="PVR5" s="230"/>
      <c r="PVS5" s="230"/>
      <c r="PVT5" s="230"/>
      <c r="PVU5" s="230"/>
      <c r="PVV5" s="230"/>
      <c r="PVW5" s="230"/>
      <c r="PVX5" s="230"/>
      <c r="PVY5" s="230"/>
      <c r="PVZ5" s="230"/>
      <c r="PWA5" s="230"/>
      <c r="PWB5" s="230"/>
      <c r="PWC5" s="230"/>
      <c r="PWD5" s="230"/>
      <c r="PWE5" s="230"/>
      <c r="PWF5" s="230"/>
      <c r="PWG5" s="230"/>
      <c r="PWH5" s="230"/>
      <c r="PWI5" s="230"/>
      <c r="PWJ5" s="230"/>
      <c r="PWK5" s="230"/>
      <c r="PWL5" s="230"/>
      <c r="PWM5" s="230"/>
      <c r="PWN5" s="230"/>
      <c r="PWO5" s="230"/>
      <c r="PWP5" s="230"/>
      <c r="PWQ5" s="230"/>
      <c r="PWR5" s="230"/>
      <c r="PWS5" s="230"/>
      <c r="PWT5" s="230"/>
      <c r="PWU5" s="230"/>
      <c r="PWV5" s="230"/>
      <c r="PWW5" s="230"/>
      <c r="PWX5" s="230"/>
      <c r="PWY5" s="230"/>
      <c r="PWZ5" s="230"/>
      <c r="PXA5" s="230"/>
      <c r="PXB5" s="230"/>
      <c r="PXC5" s="230"/>
      <c r="PXD5" s="230"/>
      <c r="PXE5" s="230"/>
      <c r="PXF5" s="230"/>
      <c r="PXG5" s="230"/>
      <c r="PXH5" s="230"/>
      <c r="PXI5" s="230"/>
      <c r="PXJ5" s="230"/>
      <c r="PXK5" s="230"/>
      <c r="PXL5" s="230"/>
      <c r="PXM5" s="230"/>
      <c r="PXN5" s="230"/>
      <c r="PXO5" s="230"/>
      <c r="PXP5" s="230"/>
      <c r="PXQ5" s="230"/>
      <c r="PXR5" s="230"/>
      <c r="PXS5" s="230"/>
      <c r="PXT5" s="230"/>
      <c r="PXU5" s="230"/>
      <c r="PXV5" s="230"/>
      <c r="PXW5" s="230"/>
      <c r="PXX5" s="230"/>
      <c r="PXY5" s="230"/>
      <c r="PXZ5" s="230"/>
      <c r="PYA5" s="230"/>
      <c r="PYB5" s="230"/>
      <c r="PYC5" s="230"/>
      <c r="PYD5" s="230"/>
      <c r="PYE5" s="230"/>
      <c r="PYF5" s="230"/>
      <c r="PYG5" s="230"/>
      <c r="PYH5" s="230"/>
      <c r="PYI5" s="230"/>
      <c r="PYJ5" s="230"/>
      <c r="PYK5" s="230"/>
      <c r="PYL5" s="230"/>
      <c r="PYM5" s="230"/>
      <c r="PYN5" s="230"/>
      <c r="PYO5" s="230"/>
      <c r="PYP5" s="230"/>
      <c r="PYQ5" s="230"/>
      <c r="PYR5" s="230"/>
      <c r="PYS5" s="230"/>
      <c r="PYT5" s="230"/>
      <c r="PYU5" s="230"/>
      <c r="PYV5" s="230"/>
      <c r="PYW5" s="230"/>
      <c r="PYX5" s="230"/>
      <c r="PYY5" s="230"/>
      <c r="PYZ5" s="230"/>
      <c r="PZA5" s="230"/>
      <c r="PZB5" s="230"/>
      <c r="PZC5" s="230"/>
      <c r="PZD5" s="230"/>
      <c r="PZE5" s="230"/>
      <c r="PZF5" s="230"/>
      <c r="PZG5" s="230"/>
      <c r="PZH5" s="230"/>
      <c r="PZI5" s="230"/>
      <c r="PZJ5" s="230"/>
      <c r="PZK5" s="230"/>
      <c r="PZL5" s="230"/>
      <c r="PZM5" s="230"/>
      <c r="PZN5" s="230"/>
      <c r="PZO5" s="230"/>
      <c r="PZP5" s="230"/>
      <c r="PZQ5" s="230"/>
      <c r="PZR5" s="230"/>
      <c r="PZS5" s="230"/>
      <c r="PZT5" s="230"/>
      <c r="PZU5" s="230"/>
      <c r="PZV5" s="230"/>
      <c r="PZW5" s="230"/>
      <c r="PZX5" s="230"/>
      <c r="PZY5" s="230"/>
      <c r="PZZ5" s="230"/>
      <c r="QAA5" s="230"/>
      <c r="QAB5" s="230"/>
      <c r="QAC5" s="230"/>
      <c r="QAD5" s="230"/>
      <c r="QAE5" s="230"/>
      <c r="QAF5" s="230"/>
      <c r="QAG5" s="230"/>
      <c r="QAH5" s="230"/>
      <c r="QAI5" s="230"/>
      <c r="QAJ5" s="230"/>
      <c r="QAK5" s="230"/>
      <c r="QAL5" s="230"/>
      <c r="QAM5" s="230"/>
      <c r="QAN5" s="230"/>
      <c r="QAO5" s="230"/>
      <c r="QAP5" s="230"/>
      <c r="QAQ5" s="230"/>
      <c r="QAR5" s="230"/>
      <c r="QAS5" s="230"/>
      <c r="QAT5" s="230"/>
      <c r="QAU5" s="230"/>
      <c r="QAV5" s="230"/>
      <c r="QAW5" s="230"/>
      <c r="QAX5" s="230"/>
      <c r="QAY5" s="230"/>
      <c r="QAZ5" s="230"/>
      <c r="QBA5" s="230"/>
      <c r="QBB5" s="230"/>
      <c r="QBC5" s="230"/>
      <c r="QBD5" s="230"/>
      <c r="QBE5" s="230"/>
      <c r="QBF5" s="230"/>
      <c r="QBG5" s="230"/>
      <c r="QBH5" s="230"/>
      <c r="QBI5" s="230"/>
      <c r="QBJ5" s="230"/>
      <c r="QBK5" s="230"/>
      <c r="QBL5" s="230"/>
      <c r="QBM5" s="230"/>
      <c r="QBN5" s="230"/>
      <c r="QBO5" s="230"/>
      <c r="QBP5" s="230"/>
      <c r="QBQ5" s="230"/>
      <c r="QBR5" s="230"/>
      <c r="QBS5" s="230"/>
      <c r="QBT5" s="230"/>
      <c r="QBU5" s="230"/>
      <c r="QBV5" s="230"/>
      <c r="QBW5" s="230"/>
      <c r="QBX5" s="230"/>
      <c r="QBY5" s="230"/>
      <c r="QBZ5" s="230"/>
      <c r="QCA5" s="230"/>
      <c r="QCB5" s="230"/>
      <c r="QCC5" s="230"/>
      <c r="QCD5" s="230"/>
      <c r="QCE5" s="230"/>
      <c r="QCF5" s="230"/>
      <c r="QCG5" s="230"/>
      <c r="QCH5" s="230"/>
      <c r="QCI5" s="230"/>
      <c r="QCJ5" s="230"/>
      <c r="QCK5" s="230"/>
      <c r="QCL5" s="230"/>
      <c r="QCM5" s="230"/>
      <c r="QCN5" s="230"/>
      <c r="QCO5" s="230"/>
      <c r="QCP5" s="230"/>
      <c r="QCQ5" s="230"/>
      <c r="QCR5" s="230"/>
      <c r="QCS5" s="230"/>
      <c r="QCT5" s="230"/>
      <c r="QCU5" s="230"/>
      <c r="QCV5" s="230"/>
      <c r="QCW5" s="230"/>
      <c r="QCX5" s="230"/>
      <c r="QCY5" s="230"/>
      <c r="QCZ5" s="230"/>
      <c r="QDA5" s="230"/>
      <c r="QDB5" s="230"/>
      <c r="QDC5" s="230"/>
      <c r="QDD5" s="230"/>
      <c r="QDE5" s="230"/>
      <c r="QDF5" s="230"/>
      <c r="QDG5" s="230"/>
      <c r="QDH5" s="230"/>
      <c r="QDI5" s="230"/>
      <c r="QDJ5" s="230"/>
      <c r="QDK5" s="230"/>
      <c r="QDL5" s="230"/>
      <c r="QDM5" s="230"/>
      <c r="QDN5" s="230"/>
      <c r="QDO5" s="230"/>
      <c r="QDP5" s="230"/>
      <c r="QDQ5" s="230"/>
      <c r="QDR5" s="230"/>
      <c r="QDS5" s="230"/>
      <c r="QDT5" s="230"/>
      <c r="QDU5" s="230"/>
      <c r="QDV5" s="230"/>
      <c r="QDW5" s="230"/>
      <c r="QDX5" s="230"/>
      <c r="QDY5" s="230"/>
      <c r="QDZ5" s="230"/>
      <c r="QEA5" s="230"/>
      <c r="QEB5" s="230"/>
      <c r="QEC5" s="230"/>
      <c r="QED5" s="230"/>
      <c r="QEE5" s="230"/>
      <c r="QEF5" s="230"/>
      <c r="QEG5" s="230"/>
      <c r="QEH5" s="230"/>
      <c r="QEI5" s="230"/>
      <c r="QEJ5" s="230"/>
      <c r="QEK5" s="230"/>
      <c r="QEL5" s="230"/>
      <c r="QEM5" s="230"/>
      <c r="QEN5" s="230"/>
      <c r="QEO5" s="230"/>
      <c r="QEP5" s="230"/>
      <c r="QEQ5" s="230"/>
      <c r="QER5" s="230"/>
      <c r="QES5" s="230"/>
      <c r="QET5" s="230"/>
      <c r="QEU5" s="230"/>
      <c r="QEV5" s="230"/>
      <c r="QEW5" s="230"/>
      <c r="QEX5" s="230"/>
      <c r="QEY5" s="230"/>
      <c r="QEZ5" s="230"/>
      <c r="QFA5" s="230"/>
      <c r="QFB5" s="230"/>
      <c r="QFC5" s="230"/>
      <c r="QFD5" s="230"/>
      <c r="QFE5" s="230"/>
      <c r="QFF5" s="230"/>
      <c r="QFG5" s="230"/>
      <c r="QFH5" s="230"/>
      <c r="QFI5" s="230"/>
      <c r="QFJ5" s="230"/>
      <c r="QFK5" s="230"/>
      <c r="QFL5" s="230"/>
      <c r="QFM5" s="230"/>
      <c r="QFN5" s="230"/>
      <c r="QFO5" s="230"/>
      <c r="QFP5" s="230"/>
      <c r="QFQ5" s="230"/>
      <c r="QFR5" s="230"/>
      <c r="QFS5" s="230"/>
      <c r="QFT5" s="230"/>
      <c r="QFU5" s="230"/>
      <c r="QFV5" s="230"/>
      <c r="QFW5" s="230"/>
      <c r="QFX5" s="230"/>
      <c r="QFY5" s="230"/>
      <c r="QFZ5" s="230"/>
      <c r="QGA5" s="230"/>
      <c r="QGB5" s="230"/>
      <c r="QGC5" s="230"/>
      <c r="QGD5" s="230"/>
      <c r="QGE5" s="230"/>
      <c r="QGF5" s="230"/>
      <c r="QGG5" s="230"/>
      <c r="QGH5" s="230"/>
      <c r="QGI5" s="230"/>
      <c r="QGJ5" s="230"/>
      <c r="QGK5" s="230"/>
      <c r="QGL5" s="230"/>
      <c r="QGM5" s="230"/>
      <c r="QGN5" s="230"/>
      <c r="QGO5" s="230"/>
      <c r="QGP5" s="230"/>
      <c r="QGQ5" s="230"/>
      <c r="QGR5" s="230"/>
      <c r="QGS5" s="230"/>
      <c r="QGT5" s="230"/>
      <c r="QGU5" s="230"/>
      <c r="QGV5" s="230"/>
      <c r="QGW5" s="230"/>
      <c r="QGX5" s="230"/>
      <c r="QGY5" s="230"/>
      <c r="QGZ5" s="230"/>
      <c r="QHA5" s="230"/>
      <c r="QHB5" s="230"/>
      <c r="QHC5" s="230"/>
      <c r="QHD5" s="230"/>
      <c r="QHE5" s="230"/>
      <c r="QHF5" s="230"/>
      <c r="QHG5" s="230"/>
      <c r="QHH5" s="230"/>
      <c r="QHI5" s="230"/>
      <c r="QHJ5" s="230"/>
      <c r="QHK5" s="230"/>
      <c r="QHL5" s="230"/>
      <c r="QHM5" s="230"/>
      <c r="QHN5" s="230"/>
      <c r="QHO5" s="230"/>
      <c r="QHP5" s="230"/>
      <c r="QHQ5" s="230"/>
      <c r="QHR5" s="230"/>
      <c r="QHS5" s="230"/>
      <c r="QHT5" s="230"/>
      <c r="QHU5" s="230"/>
      <c r="QHV5" s="230"/>
      <c r="QHW5" s="230"/>
      <c r="QHX5" s="230"/>
      <c r="QHY5" s="230"/>
      <c r="QHZ5" s="230"/>
      <c r="QIA5" s="230"/>
      <c r="QIB5" s="230"/>
      <c r="QIC5" s="230"/>
      <c r="QID5" s="230"/>
      <c r="QIE5" s="230"/>
      <c r="QIF5" s="230"/>
      <c r="QIG5" s="230"/>
      <c r="QIH5" s="230"/>
      <c r="QII5" s="230"/>
      <c r="QIJ5" s="230"/>
      <c r="QIK5" s="230"/>
      <c r="QIL5" s="230"/>
      <c r="QIM5" s="230"/>
      <c r="QIN5" s="230"/>
      <c r="QIO5" s="230"/>
      <c r="QIP5" s="230"/>
      <c r="QIQ5" s="230"/>
      <c r="QIR5" s="230"/>
      <c r="QIS5" s="230"/>
      <c r="QIT5" s="230"/>
      <c r="QIU5" s="230"/>
      <c r="QIV5" s="230"/>
      <c r="QIW5" s="230"/>
      <c r="QIX5" s="230"/>
      <c r="QIY5" s="230"/>
      <c r="QIZ5" s="230"/>
      <c r="QJA5" s="230"/>
      <c r="QJB5" s="230"/>
      <c r="QJC5" s="230"/>
      <c r="QJD5" s="230"/>
      <c r="QJE5" s="230"/>
      <c r="QJF5" s="230"/>
      <c r="QJG5" s="230"/>
      <c r="QJH5" s="230"/>
      <c r="QJI5" s="230"/>
      <c r="QJJ5" s="230"/>
      <c r="QJK5" s="230"/>
      <c r="QJL5" s="230"/>
      <c r="QJM5" s="230"/>
      <c r="QJN5" s="230"/>
      <c r="QJO5" s="230"/>
      <c r="QJP5" s="230"/>
      <c r="QJQ5" s="230"/>
      <c r="QJR5" s="230"/>
      <c r="QJS5" s="230"/>
      <c r="QJT5" s="230"/>
      <c r="QJU5" s="230"/>
      <c r="QJV5" s="230"/>
      <c r="QJW5" s="230"/>
      <c r="QJX5" s="230"/>
      <c r="QJY5" s="230"/>
      <c r="QJZ5" s="230"/>
      <c r="QKA5" s="230"/>
      <c r="QKB5" s="230"/>
      <c r="QKC5" s="230"/>
      <c r="QKD5" s="230"/>
      <c r="QKE5" s="230"/>
      <c r="QKF5" s="230"/>
      <c r="QKG5" s="230"/>
      <c r="QKH5" s="230"/>
      <c r="QKI5" s="230"/>
      <c r="QKJ5" s="230"/>
      <c r="QKK5" s="230"/>
      <c r="QKL5" s="230"/>
      <c r="QKM5" s="230"/>
      <c r="QKN5" s="230"/>
      <c r="QKO5" s="230"/>
      <c r="QKP5" s="230"/>
      <c r="QKQ5" s="230"/>
      <c r="QKR5" s="230"/>
      <c r="QKS5" s="230"/>
      <c r="QKT5" s="230"/>
      <c r="QKU5" s="230"/>
      <c r="QKV5" s="230"/>
      <c r="QKW5" s="230"/>
      <c r="QKX5" s="230"/>
      <c r="QKY5" s="230"/>
      <c r="QKZ5" s="230"/>
      <c r="QLA5" s="230"/>
      <c r="QLB5" s="230"/>
      <c r="QLC5" s="230"/>
      <c r="QLD5" s="230"/>
      <c r="QLE5" s="230"/>
      <c r="QLF5" s="230"/>
      <c r="QLG5" s="230"/>
      <c r="QLH5" s="230"/>
      <c r="QLI5" s="230"/>
      <c r="QLJ5" s="230"/>
      <c r="QLK5" s="230"/>
      <c r="QLL5" s="230"/>
      <c r="QLM5" s="230"/>
      <c r="QLN5" s="230"/>
      <c r="QLO5" s="230"/>
      <c r="QLP5" s="230"/>
      <c r="QLQ5" s="230"/>
      <c r="QLR5" s="230"/>
      <c r="QLS5" s="230"/>
      <c r="QLT5" s="230"/>
      <c r="QLU5" s="230"/>
      <c r="QLV5" s="230"/>
      <c r="QLW5" s="230"/>
      <c r="QLX5" s="230"/>
      <c r="QLY5" s="230"/>
      <c r="QLZ5" s="230"/>
      <c r="QMA5" s="230"/>
      <c r="QMB5" s="230"/>
      <c r="QMC5" s="230"/>
      <c r="QMD5" s="230"/>
      <c r="QME5" s="230"/>
      <c r="QMF5" s="230"/>
      <c r="QMG5" s="230"/>
      <c r="QMH5" s="230"/>
      <c r="QMI5" s="230"/>
      <c r="QMJ5" s="230"/>
      <c r="QMK5" s="230"/>
      <c r="QML5" s="230"/>
      <c r="QMM5" s="230"/>
      <c r="QMN5" s="230"/>
      <c r="QMO5" s="230"/>
      <c r="QMP5" s="230"/>
      <c r="QMQ5" s="230"/>
      <c r="QMR5" s="230"/>
      <c r="QMS5" s="230"/>
      <c r="QMT5" s="230"/>
      <c r="QMU5" s="230"/>
      <c r="QMV5" s="230"/>
      <c r="QMW5" s="230"/>
      <c r="QMX5" s="230"/>
      <c r="QMY5" s="230"/>
      <c r="QMZ5" s="230"/>
      <c r="QNA5" s="230"/>
      <c r="QNB5" s="230"/>
      <c r="QNC5" s="230"/>
      <c r="QND5" s="230"/>
      <c r="QNE5" s="230"/>
      <c r="QNF5" s="230"/>
      <c r="QNG5" s="230"/>
      <c r="QNH5" s="230"/>
      <c r="QNI5" s="230"/>
      <c r="QNJ5" s="230"/>
      <c r="QNK5" s="230"/>
      <c r="QNL5" s="230"/>
      <c r="QNM5" s="230"/>
      <c r="QNN5" s="230"/>
      <c r="QNO5" s="230"/>
      <c r="QNP5" s="230"/>
      <c r="QNQ5" s="230"/>
      <c r="QNR5" s="230"/>
      <c r="QNS5" s="230"/>
      <c r="QNT5" s="230"/>
      <c r="QNU5" s="230"/>
      <c r="QNV5" s="230"/>
      <c r="QNW5" s="230"/>
      <c r="QNX5" s="230"/>
      <c r="QNY5" s="230"/>
      <c r="QNZ5" s="230"/>
      <c r="QOA5" s="230"/>
      <c r="QOB5" s="230"/>
      <c r="QOC5" s="230"/>
      <c r="QOD5" s="230"/>
      <c r="QOE5" s="230"/>
      <c r="QOF5" s="230"/>
      <c r="QOG5" s="230"/>
      <c r="QOH5" s="230"/>
      <c r="QOI5" s="230"/>
      <c r="QOJ5" s="230"/>
      <c r="QOK5" s="230"/>
      <c r="QOL5" s="230"/>
      <c r="QOM5" s="230"/>
      <c r="QON5" s="230"/>
      <c r="QOO5" s="230"/>
      <c r="QOP5" s="230"/>
      <c r="QOQ5" s="230"/>
      <c r="QOR5" s="230"/>
      <c r="QOS5" s="230"/>
      <c r="QOT5" s="230"/>
      <c r="QOU5" s="230"/>
      <c r="QOV5" s="230"/>
      <c r="QOW5" s="230"/>
      <c r="QOX5" s="230"/>
      <c r="QOY5" s="230"/>
      <c r="QOZ5" s="230"/>
      <c r="QPA5" s="230"/>
      <c r="QPB5" s="230"/>
      <c r="QPC5" s="230"/>
      <c r="QPD5" s="230"/>
      <c r="QPE5" s="230"/>
      <c r="QPF5" s="230"/>
      <c r="QPG5" s="230"/>
      <c r="QPH5" s="230"/>
      <c r="QPI5" s="230"/>
      <c r="QPJ5" s="230"/>
      <c r="QPK5" s="230"/>
      <c r="QPL5" s="230"/>
      <c r="QPM5" s="230"/>
      <c r="QPN5" s="230"/>
      <c r="QPO5" s="230"/>
      <c r="QPP5" s="230"/>
      <c r="QPQ5" s="230"/>
      <c r="QPR5" s="230"/>
      <c r="QPS5" s="230"/>
      <c r="QPT5" s="230"/>
      <c r="QPU5" s="230"/>
      <c r="QPV5" s="230"/>
      <c r="QPW5" s="230"/>
      <c r="QPX5" s="230"/>
      <c r="QPY5" s="230"/>
      <c r="QPZ5" s="230"/>
      <c r="QQA5" s="230"/>
      <c r="QQB5" s="230"/>
      <c r="QQC5" s="230"/>
      <c r="QQD5" s="230"/>
      <c r="QQE5" s="230"/>
      <c r="QQF5" s="230"/>
      <c r="QQG5" s="230"/>
      <c r="QQH5" s="230"/>
      <c r="QQI5" s="230"/>
      <c r="QQJ5" s="230"/>
      <c r="QQK5" s="230"/>
      <c r="QQL5" s="230"/>
      <c r="QQM5" s="230"/>
      <c r="QQN5" s="230"/>
      <c r="QQO5" s="230"/>
      <c r="QQP5" s="230"/>
      <c r="QQQ5" s="230"/>
      <c r="QQR5" s="230"/>
      <c r="QQS5" s="230"/>
      <c r="QQT5" s="230"/>
      <c r="QQU5" s="230"/>
      <c r="QQV5" s="230"/>
      <c r="QQW5" s="230"/>
      <c r="QQX5" s="230"/>
      <c r="QQY5" s="230"/>
      <c r="QQZ5" s="230"/>
      <c r="QRA5" s="230"/>
      <c r="QRB5" s="230"/>
      <c r="QRC5" s="230"/>
      <c r="QRD5" s="230"/>
      <c r="QRE5" s="230"/>
      <c r="QRF5" s="230"/>
      <c r="QRG5" s="230"/>
      <c r="QRH5" s="230"/>
      <c r="QRI5" s="230"/>
      <c r="QRJ5" s="230"/>
      <c r="QRK5" s="230"/>
      <c r="QRL5" s="230"/>
      <c r="QRM5" s="230"/>
      <c r="QRN5" s="230"/>
      <c r="QRO5" s="230"/>
      <c r="QRP5" s="230"/>
      <c r="QRQ5" s="230"/>
      <c r="QRR5" s="230"/>
      <c r="QRS5" s="230"/>
      <c r="QRT5" s="230"/>
      <c r="QRU5" s="230"/>
      <c r="QRV5" s="230"/>
      <c r="QRW5" s="230"/>
      <c r="QRX5" s="230"/>
      <c r="QRY5" s="230"/>
      <c r="QRZ5" s="230"/>
      <c r="QSA5" s="230"/>
      <c r="QSB5" s="230"/>
      <c r="QSC5" s="230"/>
      <c r="QSD5" s="230"/>
      <c r="QSE5" s="230"/>
      <c r="QSF5" s="230"/>
      <c r="QSG5" s="230"/>
      <c r="QSH5" s="230"/>
      <c r="QSI5" s="230"/>
      <c r="QSJ5" s="230"/>
      <c r="QSK5" s="230"/>
      <c r="QSL5" s="230"/>
      <c r="QSM5" s="230"/>
      <c r="QSN5" s="230"/>
      <c r="QSO5" s="230"/>
      <c r="QSP5" s="230"/>
      <c r="QSQ5" s="230"/>
      <c r="QSR5" s="230"/>
      <c r="QSS5" s="230"/>
      <c r="QST5" s="230"/>
      <c r="QSU5" s="230"/>
      <c r="QSV5" s="230"/>
      <c r="QSW5" s="230"/>
      <c r="QSX5" s="230"/>
      <c r="QSY5" s="230"/>
      <c r="QSZ5" s="230"/>
      <c r="QTA5" s="230"/>
      <c r="QTB5" s="230"/>
      <c r="QTC5" s="230"/>
      <c r="QTD5" s="230"/>
      <c r="QTE5" s="230"/>
      <c r="QTF5" s="230"/>
      <c r="QTG5" s="230"/>
      <c r="QTH5" s="230"/>
      <c r="QTI5" s="230"/>
      <c r="QTJ5" s="230"/>
      <c r="QTK5" s="230"/>
      <c r="QTL5" s="230"/>
      <c r="QTM5" s="230"/>
      <c r="QTN5" s="230"/>
      <c r="QTO5" s="230"/>
      <c r="QTP5" s="230"/>
      <c r="QTQ5" s="230"/>
      <c r="QTR5" s="230"/>
      <c r="QTS5" s="230"/>
      <c r="QTT5" s="230"/>
      <c r="QTU5" s="230"/>
      <c r="QTV5" s="230"/>
      <c r="QTW5" s="230"/>
      <c r="QTX5" s="230"/>
      <c r="QTY5" s="230"/>
      <c r="QTZ5" s="230"/>
      <c r="QUA5" s="230"/>
      <c r="QUB5" s="230"/>
      <c r="QUC5" s="230"/>
      <c r="QUD5" s="230"/>
      <c r="QUE5" s="230"/>
      <c r="QUF5" s="230"/>
      <c r="QUG5" s="230"/>
      <c r="QUH5" s="230"/>
      <c r="QUI5" s="230"/>
      <c r="QUJ5" s="230"/>
      <c r="QUK5" s="230"/>
      <c r="QUL5" s="230"/>
      <c r="QUM5" s="230"/>
      <c r="QUN5" s="230"/>
      <c r="QUO5" s="230"/>
      <c r="QUP5" s="230"/>
      <c r="QUQ5" s="230"/>
      <c r="QUR5" s="230"/>
      <c r="QUS5" s="230"/>
      <c r="QUT5" s="230"/>
      <c r="QUU5" s="230"/>
      <c r="QUV5" s="230"/>
      <c r="QUW5" s="230"/>
      <c r="QUX5" s="230"/>
      <c r="QUY5" s="230"/>
      <c r="QUZ5" s="230"/>
      <c r="QVA5" s="230"/>
      <c r="QVB5" s="230"/>
      <c r="QVC5" s="230"/>
      <c r="QVD5" s="230"/>
      <c r="QVE5" s="230"/>
      <c r="QVF5" s="230"/>
      <c r="QVG5" s="230"/>
      <c r="QVH5" s="230"/>
      <c r="QVI5" s="230"/>
      <c r="QVJ5" s="230"/>
      <c r="QVK5" s="230"/>
      <c r="QVL5" s="230"/>
      <c r="QVM5" s="230"/>
      <c r="QVN5" s="230"/>
      <c r="QVO5" s="230"/>
      <c r="QVP5" s="230"/>
      <c r="QVQ5" s="230"/>
      <c r="QVR5" s="230"/>
      <c r="QVS5" s="230"/>
      <c r="QVT5" s="230"/>
      <c r="QVU5" s="230"/>
      <c r="QVV5" s="230"/>
      <c r="QVW5" s="230"/>
      <c r="QVX5" s="230"/>
      <c r="QVY5" s="230"/>
      <c r="QVZ5" s="230"/>
      <c r="QWA5" s="230"/>
      <c r="QWB5" s="230"/>
      <c r="QWC5" s="230"/>
      <c r="QWD5" s="230"/>
      <c r="QWE5" s="230"/>
      <c r="QWF5" s="230"/>
      <c r="QWG5" s="230"/>
      <c r="QWH5" s="230"/>
      <c r="QWI5" s="230"/>
      <c r="QWJ5" s="230"/>
      <c r="QWK5" s="230"/>
      <c r="QWL5" s="230"/>
      <c r="QWM5" s="230"/>
      <c r="QWN5" s="230"/>
      <c r="QWO5" s="230"/>
      <c r="QWP5" s="230"/>
      <c r="QWQ5" s="230"/>
      <c r="QWR5" s="230"/>
      <c r="QWS5" s="230"/>
      <c r="QWT5" s="230"/>
      <c r="QWU5" s="230"/>
      <c r="QWV5" s="230"/>
      <c r="QWW5" s="230"/>
      <c r="QWX5" s="230"/>
      <c r="QWY5" s="230"/>
      <c r="QWZ5" s="230"/>
      <c r="QXA5" s="230"/>
      <c r="QXB5" s="230"/>
      <c r="QXC5" s="230"/>
      <c r="QXD5" s="230"/>
      <c r="QXE5" s="230"/>
      <c r="QXF5" s="230"/>
      <c r="QXG5" s="230"/>
      <c r="QXH5" s="230"/>
      <c r="QXI5" s="230"/>
      <c r="QXJ5" s="230"/>
      <c r="QXK5" s="230"/>
      <c r="QXL5" s="230"/>
      <c r="QXM5" s="230"/>
      <c r="QXN5" s="230"/>
      <c r="QXO5" s="230"/>
      <c r="QXP5" s="230"/>
      <c r="QXQ5" s="230"/>
      <c r="QXR5" s="230"/>
      <c r="QXS5" s="230"/>
      <c r="QXT5" s="230"/>
      <c r="QXU5" s="230"/>
      <c r="QXV5" s="230"/>
      <c r="QXW5" s="230"/>
      <c r="QXX5" s="230"/>
      <c r="QXY5" s="230"/>
      <c r="QXZ5" s="230"/>
      <c r="QYA5" s="230"/>
      <c r="QYB5" s="230"/>
      <c r="QYC5" s="230"/>
      <c r="QYD5" s="230"/>
      <c r="QYE5" s="230"/>
      <c r="QYF5" s="230"/>
      <c r="QYG5" s="230"/>
      <c r="QYH5" s="230"/>
      <c r="QYI5" s="230"/>
      <c r="QYJ5" s="230"/>
      <c r="QYK5" s="230"/>
      <c r="QYL5" s="230"/>
      <c r="QYM5" s="230"/>
      <c r="QYN5" s="230"/>
      <c r="QYO5" s="230"/>
      <c r="QYP5" s="230"/>
      <c r="QYQ5" s="230"/>
      <c r="QYR5" s="230"/>
      <c r="QYS5" s="230"/>
      <c r="QYT5" s="230"/>
      <c r="QYU5" s="230"/>
      <c r="QYV5" s="230"/>
      <c r="QYW5" s="230"/>
      <c r="QYX5" s="230"/>
      <c r="QYY5" s="230"/>
      <c r="QYZ5" s="230"/>
      <c r="QZA5" s="230"/>
      <c r="QZB5" s="230"/>
      <c r="QZC5" s="230"/>
      <c r="QZD5" s="230"/>
      <c r="QZE5" s="230"/>
      <c r="QZF5" s="230"/>
      <c r="QZG5" s="230"/>
      <c r="QZH5" s="230"/>
      <c r="QZI5" s="230"/>
      <c r="QZJ5" s="230"/>
      <c r="QZK5" s="230"/>
      <c r="QZL5" s="230"/>
      <c r="QZM5" s="230"/>
      <c r="QZN5" s="230"/>
      <c r="QZO5" s="230"/>
      <c r="QZP5" s="230"/>
      <c r="QZQ5" s="230"/>
      <c r="QZR5" s="230"/>
      <c r="QZS5" s="230"/>
      <c r="QZT5" s="230"/>
      <c r="QZU5" s="230"/>
      <c r="QZV5" s="230"/>
      <c r="QZW5" s="230"/>
      <c r="QZX5" s="230"/>
      <c r="QZY5" s="230"/>
      <c r="QZZ5" s="230"/>
      <c r="RAA5" s="230"/>
      <c r="RAB5" s="230"/>
      <c r="RAC5" s="230"/>
      <c r="RAD5" s="230"/>
      <c r="RAE5" s="230"/>
      <c r="RAF5" s="230"/>
      <c r="RAG5" s="230"/>
      <c r="RAH5" s="230"/>
      <c r="RAI5" s="230"/>
      <c r="RAJ5" s="230"/>
      <c r="RAK5" s="230"/>
      <c r="RAL5" s="230"/>
      <c r="RAM5" s="230"/>
      <c r="RAN5" s="230"/>
      <c r="RAO5" s="230"/>
      <c r="RAP5" s="230"/>
      <c r="RAQ5" s="230"/>
      <c r="RAR5" s="230"/>
      <c r="RAS5" s="230"/>
      <c r="RAT5" s="230"/>
      <c r="RAU5" s="230"/>
      <c r="RAV5" s="230"/>
      <c r="RAW5" s="230"/>
      <c r="RAX5" s="230"/>
      <c r="RAY5" s="230"/>
      <c r="RAZ5" s="230"/>
      <c r="RBA5" s="230"/>
      <c r="RBB5" s="230"/>
      <c r="RBC5" s="230"/>
      <c r="RBD5" s="230"/>
      <c r="RBE5" s="230"/>
      <c r="RBF5" s="230"/>
      <c r="RBG5" s="230"/>
      <c r="RBH5" s="230"/>
      <c r="RBI5" s="230"/>
      <c r="RBJ5" s="230"/>
      <c r="RBK5" s="230"/>
      <c r="RBL5" s="230"/>
      <c r="RBM5" s="230"/>
      <c r="RBN5" s="230"/>
      <c r="RBO5" s="230"/>
      <c r="RBP5" s="230"/>
      <c r="RBQ5" s="230"/>
      <c r="RBR5" s="230"/>
      <c r="RBS5" s="230"/>
      <c r="RBT5" s="230"/>
      <c r="RBU5" s="230"/>
      <c r="RBV5" s="230"/>
      <c r="RBW5" s="230"/>
      <c r="RBX5" s="230"/>
      <c r="RBY5" s="230"/>
      <c r="RBZ5" s="230"/>
      <c r="RCA5" s="230"/>
      <c r="RCB5" s="230"/>
      <c r="RCC5" s="230"/>
      <c r="RCD5" s="230"/>
      <c r="RCE5" s="230"/>
      <c r="RCF5" s="230"/>
      <c r="RCG5" s="230"/>
      <c r="RCH5" s="230"/>
      <c r="RCI5" s="230"/>
      <c r="RCJ5" s="230"/>
      <c r="RCK5" s="230"/>
      <c r="RCL5" s="230"/>
      <c r="RCM5" s="230"/>
      <c r="RCN5" s="230"/>
      <c r="RCO5" s="230"/>
      <c r="RCP5" s="230"/>
      <c r="RCQ5" s="230"/>
      <c r="RCR5" s="230"/>
      <c r="RCS5" s="230"/>
      <c r="RCT5" s="230"/>
      <c r="RCU5" s="230"/>
      <c r="RCV5" s="230"/>
      <c r="RCW5" s="230"/>
      <c r="RCX5" s="230"/>
      <c r="RCY5" s="230"/>
      <c r="RCZ5" s="230"/>
      <c r="RDA5" s="230"/>
      <c r="RDB5" s="230"/>
      <c r="RDC5" s="230"/>
      <c r="RDD5" s="230"/>
      <c r="RDE5" s="230"/>
      <c r="RDF5" s="230"/>
      <c r="RDG5" s="230"/>
      <c r="RDH5" s="230"/>
      <c r="RDI5" s="230"/>
      <c r="RDJ5" s="230"/>
      <c r="RDK5" s="230"/>
      <c r="RDL5" s="230"/>
      <c r="RDM5" s="230"/>
      <c r="RDN5" s="230"/>
      <c r="RDO5" s="230"/>
      <c r="RDP5" s="230"/>
      <c r="RDQ5" s="230"/>
      <c r="RDR5" s="230"/>
      <c r="RDS5" s="230"/>
      <c r="RDT5" s="230"/>
      <c r="RDU5" s="230"/>
      <c r="RDV5" s="230"/>
      <c r="RDW5" s="230"/>
      <c r="RDX5" s="230"/>
      <c r="RDY5" s="230"/>
      <c r="RDZ5" s="230"/>
      <c r="REA5" s="230"/>
      <c r="REB5" s="230"/>
      <c r="REC5" s="230"/>
      <c r="RED5" s="230"/>
      <c r="REE5" s="230"/>
      <c r="REF5" s="230"/>
      <c r="REG5" s="230"/>
      <c r="REH5" s="230"/>
      <c r="REI5" s="230"/>
      <c r="REJ5" s="230"/>
      <c r="REK5" s="230"/>
      <c r="REL5" s="230"/>
      <c r="REM5" s="230"/>
      <c r="REN5" s="230"/>
      <c r="REO5" s="230"/>
      <c r="REP5" s="230"/>
      <c r="REQ5" s="230"/>
      <c r="RER5" s="230"/>
      <c r="RES5" s="230"/>
      <c r="RET5" s="230"/>
      <c r="REU5" s="230"/>
      <c r="REV5" s="230"/>
      <c r="REW5" s="230"/>
      <c r="REX5" s="230"/>
      <c r="REY5" s="230"/>
      <c r="REZ5" s="230"/>
      <c r="RFA5" s="230"/>
      <c r="RFB5" s="230"/>
      <c r="RFC5" s="230"/>
      <c r="RFD5" s="230"/>
      <c r="RFE5" s="230"/>
      <c r="RFF5" s="230"/>
      <c r="RFG5" s="230"/>
      <c r="RFH5" s="230"/>
      <c r="RFI5" s="230"/>
      <c r="RFJ5" s="230"/>
      <c r="RFK5" s="230"/>
      <c r="RFL5" s="230"/>
      <c r="RFM5" s="230"/>
      <c r="RFN5" s="230"/>
      <c r="RFO5" s="230"/>
      <c r="RFP5" s="230"/>
      <c r="RFQ5" s="230"/>
      <c r="RFR5" s="230"/>
      <c r="RFS5" s="230"/>
      <c r="RFT5" s="230"/>
      <c r="RFU5" s="230"/>
      <c r="RFV5" s="230"/>
      <c r="RFW5" s="230"/>
      <c r="RFX5" s="230"/>
      <c r="RFY5" s="230"/>
      <c r="RFZ5" s="230"/>
      <c r="RGA5" s="230"/>
      <c r="RGB5" s="230"/>
      <c r="RGC5" s="230"/>
      <c r="RGD5" s="230"/>
      <c r="RGE5" s="230"/>
      <c r="RGF5" s="230"/>
      <c r="RGG5" s="230"/>
      <c r="RGH5" s="230"/>
      <c r="RGI5" s="230"/>
      <c r="RGJ5" s="230"/>
      <c r="RGK5" s="230"/>
      <c r="RGL5" s="230"/>
      <c r="RGM5" s="230"/>
      <c r="RGN5" s="230"/>
      <c r="RGO5" s="230"/>
      <c r="RGP5" s="230"/>
      <c r="RGQ5" s="230"/>
      <c r="RGR5" s="230"/>
      <c r="RGS5" s="230"/>
      <c r="RGT5" s="230"/>
      <c r="RGU5" s="230"/>
      <c r="RGV5" s="230"/>
      <c r="RGW5" s="230"/>
      <c r="RGX5" s="230"/>
      <c r="RGY5" s="230"/>
      <c r="RGZ5" s="230"/>
      <c r="RHA5" s="230"/>
      <c r="RHB5" s="230"/>
      <c r="RHC5" s="230"/>
      <c r="RHD5" s="230"/>
      <c r="RHE5" s="230"/>
      <c r="RHF5" s="230"/>
      <c r="RHG5" s="230"/>
      <c r="RHH5" s="230"/>
      <c r="RHI5" s="230"/>
      <c r="RHJ5" s="230"/>
      <c r="RHK5" s="230"/>
      <c r="RHL5" s="230"/>
      <c r="RHM5" s="230"/>
      <c r="RHN5" s="230"/>
      <c r="RHO5" s="230"/>
      <c r="RHP5" s="230"/>
      <c r="RHQ5" s="230"/>
      <c r="RHR5" s="230"/>
      <c r="RHS5" s="230"/>
      <c r="RHT5" s="230"/>
      <c r="RHU5" s="230"/>
      <c r="RHV5" s="230"/>
      <c r="RHW5" s="230"/>
      <c r="RHX5" s="230"/>
      <c r="RHY5" s="230"/>
      <c r="RHZ5" s="230"/>
      <c r="RIA5" s="230"/>
      <c r="RIB5" s="230"/>
      <c r="RIC5" s="230"/>
      <c r="RID5" s="230"/>
      <c r="RIE5" s="230"/>
      <c r="RIF5" s="230"/>
      <c r="RIG5" s="230"/>
      <c r="RIH5" s="230"/>
      <c r="RII5" s="230"/>
      <c r="RIJ5" s="230"/>
      <c r="RIK5" s="230"/>
      <c r="RIL5" s="230"/>
      <c r="RIM5" s="230"/>
      <c r="RIN5" s="230"/>
      <c r="RIO5" s="230"/>
      <c r="RIP5" s="230"/>
      <c r="RIQ5" s="230"/>
      <c r="RIR5" s="230"/>
      <c r="RIS5" s="230"/>
      <c r="RIT5" s="230"/>
      <c r="RIU5" s="230"/>
      <c r="RIV5" s="230"/>
      <c r="RIW5" s="230"/>
      <c r="RIX5" s="230"/>
      <c r="RIY5" s="230"/>
      <c r="RIZ5" s="230"/>
      <c r="RJA5" s="230"/>
      <c r="RJB5" s="230"/>
      <c r="RJC5" s="230"/>
      <c r="RJD5" s="230"/>
      <c r="RJE5" s="230"/>
      <c r="RJF5" s="230"/>
      <c r="RJG5" s="230"/>
      <c r="RJH5" s="230"/>
      <c r="RJI5" s="230"/>
      <c r="RJJ5" s="230"/>
      <c r="RJK5" s="230"/>
      <c r="RJL5" s="230"/>
      <c r="RJM5" s="230"/>
      <c r="RJN5" s="230"/>
      <c r="RJO5" s="230"/>
      <c r="RJP5" s="230"/>
      <c r="RJQ5" s="230"/>
      <c r="RJR5" s="230"/>
      <c r="RJS5" s="230"/>
      <c r="RJT5" s="230"/>
      <c r="RJU5" s="230"/>
      <c r="RJV5" s="230"/>
      <c r="RJW5" s="230"/>
      <c r="RJX5" s="230"/>
      <c r="RJY5" s="230"/>
      <c r="RJZ5" s="230"/>
      <c r="RKA5" s="230"/>
      <c r="RKB5" s="230"/>
      <c r="RKC5" s="230"/>
      <c r="RKD5" s="230"/>
      <c r="RKE5" s="230"/>
      <c r="RKF5" s="230"/>
      <c r="RKG5" s="230"/>
      <c r="RKH5" s="230"/>
      <c r="RKI5" s="230"/>
      <c r="RKJ5" s="230"/>
      <c r="RKK5" s="230"/>
      <c r="RKL5" s="230"/>
      <c r="RKM5" s="230"/>
      <c r="RKN5" s="230"/>
      <c r="RKO5" s="230"/>
      <c r="RKP5" s="230"/>
      <c r="RKQ5" s="230"/>
      <c r="RKR5" s="230"/>
      <c r="RKS5" s="230"/>
      <c r="RKT5" s="230"/>
      <c r="RKU5" s="230"/>
      <c r="RKV5" s="230"/>
      <c r="RKW5" s="230"/>
      <c r="RKX5" s="230"/>
      <c r="RKY5" s="230"/>
      <c r="RKZ5" s="230"/>
      <c r="RLA5" s="230"/>
      <c r="RLB5" s="230"/>
      <c r="RLC5" s="230"/>
      <c r="RLD5" s="230"/>
      <c r="RLE5" s="230"/>
      <c r="RLF5" s="230"/>
      <c r="RLG5" s="230"/>
      <c r="RLH5" s="230"/>
      <c r="RLI5" s="230"/>
      <c r="RLJ5" s="230"/>
      <c r="RLK5" s="230"/>
      <c r="RLL5" s="230"/>
      <c r="RLM5" s="230"/>
      <c r="RLN5" s="230"/>
      <c r="RLO5" s="230"/>
      <c r="RLP5" s="230"/>
      <c r="RLQ5" s="230"/>
      <c r="RLR5" s="230"/>
      <c r="RLS5" s="230"/>
      <c r="RLT5" s="230"/>
      <c r="RLU5" s="230"/>
      <c r="RLV5" s="230"/>
      <c r="RLW5" s="230"/>
      <c r="RLX5" s="230"/>
      <c r="RLY5" s="230"/>
      <c r="RLZ5" s="230"/>
      <c r="RMA5" s="230"/>
      <c r="RMB5" s="230"/>
      <c r="RMC5" s="230"/>
      <c r="RMD5" s="230"/>
      <c r="RME5" s="230"/>
      <c r="RMF5" s="230"/>
      <c r="RMG5" s="230"/>
      <c r="RMH5" s="230"/>
      <c r="RMI5" s="230"/>
      <c r="RMJ5" s="230"/>
      <c r="RMK5" s="230"/>
      <c r="RML5" s="230"/>
      <c r="RMM5" s="230"/>
      <c r="RMN5" s="230"/>
      <c r="RMO5" s="230"/>
      <c r="RMP5" s="230"/>
      <c r="RMQ5" s="230"/>
      <c r="RMR5" s="230"/>
      <c r="RMS5" s="230"/>
      <c r="RMT5" s="230"/>
      <c r="RMU5" s="230"/>
      <c r="RMV5" s="230"/>
      <c r="RMW5" s="230"/>
      <c r="RMX5" s="230"/>
      <c r="RMY5" s="230"/>
      <c r="RMZ5" s="230"/>
      <c r="RNA5" s="230"/>
      <c r="RNB5" s="230"/>
      <c r="RNC5" s="230"/>
      <c r="RND5" s="230"/>
      <c r="RNE5" s="230"/>
      <c r="RNF5" s="230"/>
      <c r="RNG5" s="230"/>
      <c r="RNH5" s="230"/>
      <c r="RNI5" s="230"/>
      <c r="RNJ5" s="230"/>
      <c r="RNK5" s="230"/>
      <c r="RNL5" s="230"/>
      <c r="RNM5" s="230"/>
      <c r="RNN5" s="230"/>
      <c r="RNO5" s="230"/>
      <c r="RNP5" s="230"/>
      <c r="RNQ5" s="230"/>
      <c r="RNR5" s="230"/>
      <c r="RNS5" s="230"/>
      <c r="RNT5" s="230"/>
      <c r="RNU5" s="230"/>
      <c r="RNV5" s="230"/>
      <c r="RNW5" s="230"/>
      <c r="RNX5" s="230"/>
      <c r="RNY5" s="230"/>
      <c r="RNZ5" s="230"/>
      <c r="ROA5" s="230"/>
      <c r="ROB5" s="230"/>
      <c r="ROC5" s="230"/>
      <c r="ROD5" s="230"/>
      <c r="ROE5" s="230"/>
      <c r="ROF5" s="230"/>
      <c r="ROG5" s="230"/>
      <c r="ROH5" s="230"/>
      <c r="ROI5" s="230"/>
      <c r="ROJ5" s="230"/>
      <c r="ROK5" s="230"/>
      <c r="ROL5" s="230"/>
      <c r="ROM5" s="230"/>
      <c r="RON5" s="230"/>
      <c r="ROO5" s="230"/>
      <c r="ROP5" s="230"/>
      <c r="ROQ5" s="230"/>
      <c r="ROR5" s="230"/>
      <c r="ROS5" s="230"/>
      <c r="ROT5" s="230"/>
      <c r="ROU5" s="230"/>
      <c r="ROV5" s="230"/>
      <c r="ROW5" s="230"/>
      <c r="ROX5" s="230"/>
      <c r="ROY5" s="230"/>
      <c r="ROZ5" s="230"/>
      <c r="RPA5" s="230"/>
      <c r="RPB5" s="230"/>
      <c r="RPC5" s="230"/>
      <c r="RPD5" s="230"/>
      <c r="RPE5" s="230"/>
      <c r="RPF5" s="230"/>
      <c r="RPG5" s="230"/>
      <c r="RPH5" s="230"/>
      <c r="RPI5" s="230"/>
      <c r="RPJ5" s="230"/>
      <c r="RPK5" s="230"/>
      <c r="RPL5" s="230"/>
      <c r="RPM5" s="230"/>
      <c r="RPN5" s="230"/>
      <c r="RPO5" s="230"/>
      <c r="RPP5" s="230"/>
      <c r="RPQ5" s="230"/>
      <c r="RPR5" s="230"/>
      <c r="RPS5" s="230"/>
      <c r="RPT5" s="230"/>
      <c r="RPU5" s="230"/>
      <c r="RPV5" s="230"/>
      <c r="RPW5" s="230"/>
      <c r="RPX5" s="230"/>
      <c r="RPY5" s="230"/>
      <c r="RPZ5" s="230"/>
      <c r="RQA5" s="230"/>
      <c r="RQB5" s="230"/>
      <c r="RQC5" s="230"/>
      <c r="RQD5" s="230"/>
      <c r="RQE5" s="230"/>
      <c r="RQF5" s="230"/>
      <c r="RQG5" s="230"/>
      <c r="RQH5" s="230"/>
      <c r="RQI5" s="230"/>
      <c r="RQJ5" s="230"/>
      <c r="RQK5" s="230"/>
      <c r="RQL5" s="230"/>
      <c r="RQM5" s="230"/>
      <c r="RQN5" s="230"/>
      <c r="RQO5" s="230"/>
      <c r="RQP5" s="230"/>
      <c r="RQQ5" s="230"/>
      <c r="RQR5" s="230"/>
      <c r="RQS5" s="230"/>
      <c r="RQT5" s="230"/>
      <c r="RQU5" s="230"/>
      <c r="RQV5" s="230"/>
      <c r="RQW5" s="230"/>
      <c r="RQX5" s="230"/>
      <c r="RQY5" s="230"/>
      <c r="RQZ5" s="230"/>
      <c r="RRA5" s="230"/>
      <c r="RRB5" s="230"/>
      <c r="RRC5" s="230"/>
      <c r="RRD5" s="230"/>
      <c r="RRE5" s="230"/>
      <c r="RRF5" s="230"/>
      <c r="RRG5" s="230"/>
      <c r="RRH5" s="230"/>
      <c r="RRI5" s="230"/>
      <c r="RRJ5" s="230"/>
      <c r="RRK5" s="230"/>
      <c r="RRL5" s="230"/>
      <c r="RRM5" s="230"/>
      <c r="RRN5" s="230"/>
      <c r="RRO5" s="230"/>
      <c r="RRP5" s="230"/>
      <c r="RRQ5" s="230"/>
      <c r="RRR5" s="230"/>
      <c r="RRS5" s="230"/>
      <c r="RRT5" s="230"/>
      <c r="RRU5" s="230"/>
      <c r="RRV5" s="230"/>
      <c r="RRW5" s="230"/>
      <c r="RRX5" s="230"/>
      <c r="RRY5" s="230"/>
      <c r="RRZ5" s="230"/>
      <c r="RSA5" s="230"/>
      <c r="RSB5" s="230"/>
      <c r="RSC5" s="230"/>
      <c r="RSD5" s="230"/>
      <c r="RSE5" s="230"/>
      <c r="RSF5" s="230"/>
      <c r="RSG5" s="230"/>
      <c r="RSH5" s="230"/>
      <c r="RSI5" s="230"/>
      <c r="RSJ5" s="230"/>
      <c r="RSK5" s="230"/>
      <c r="RSL5" s="230"/>
      <c r="RSM5" s="230"/>
      <c r="RSN5" s="230"/>
      <c r="RSO5" s="230"/>
      <c r="RSP5" s="230"/>
      <c r="RSQ5" s="230"/>
      <c r="RSR5" s="230"/>
      <c r="RSS5" s="230"/>
      <c r="RST5" s="230"/>
      <c r="RSU5" s="230"/>
      <c r="RSV5" s="230"/>
      <c r="RSW5" s="230"/>
      <c r="RSX5" s="230"/>
      <c r="RSY5" s="230"/>
      <c r="RSZ5" s="230"/>
      <c r="RTA5" s="230"/>
      <c r="RTB5" s="230"/>
      <c r="RTC5" s="230"/>
      <c r="RTD5" s="230"/>
      <c r="RTE5" s="230"/>
      <c r="RTF5" s="230"/>
      <c r="RTG5" s="230"/>
      <c r="RTH5" s="230"/>
      <c r="RTI5" s="230"/>
      <c r="RTJ5" s="230"/>
      <c r="RTK5" s="230"/>
      <c r="RTL5" s="230"/>
      <c r="RTM5" s="230"/>
      <c r="RTN5" s="230"/>
      <c r="RTO5" s="230"/>
      <c r="RTP5" s="230"/>
      <c r="RTQ5" s="230"/>
      <c r="RTR5" s="230"/>
      <c r="RTS5" s="230"/>
      <c r="RTT5" s="230"/>
      <c r="RTU5" s="230"/>
      <c r="RTV5" s="230"/>
      <c r="RTW5" s="230"/>
      <c r="RTX5" s="230"/>
      <c r="RTY5" s="230"/>
      <c r="RTZ5" s="230"/>
      <c r="RUA5" s="230"/>
      <c r="RUB5" s="230"/>
      <c r="RUC5" s="230"/>
      <c r="RUD5" s="230"/>
      <c r="RUE5" s="230"/>
      <c r="RUF5" s="230"/>
      <c r="RUG5" s="230"/>
      <c r="RUH5" s="230"/>
      <c r="RUI5" s="230"/>
      <c r="RUJ5" s="230"/>
      <c r="RUK5" s="230"/>
      <c r="RUL5" s="230"/>
      <c r="RUM5" s="230"/>
      <c r="RUN5" s="230"/>
      <c r="RUO5" s="230"/>
      <c r="RUP5" s="230"/>
      <c r="RUQ5" s="230"/>
      <c r="RUR5" s="230"/>
      <c r="RUS5" s="230"/>
      <c r="RUT5" s="230"/>
      <c r="RUU5" s="230"/>
      <c r="RUV5" s="230"/>
      <c r="RUW5" s="230"/>
      <c r="RUX5" s="230"/>
      <c r="RUY5" s="230"/>
      <c r="RUZ5" s="230"/>
      <c r="RVA5" s="230"/>
      <c r="RVB5" s="230"/>
      <c r="RVC5" s="230"/>
      <c r="RVD5" s="230"/>
      <c r="RVE5" s="230"/>
      <c r="RVF5" s="230"/>
      <c r="RVG5" s="230"/>
      <c r="RVH5" s="230"/>
      <c r="RVI5" s="230"/>
      <c r="RVJ5" s="230"/>
      <c r="RVK5" s="230"/>
      <c r="RVL5" s="230"/>
      <c r="RVM5" s="230"/>
      <c r="RVN5" s="230"/>
      <c r="RVO5" s="230"/>
      <c r="RVP5" s="230"/>
      <c r="RVQ5" s="230"/>
      <c r="RVR5" s="230"/>
      <c r="RVS5" s="230"/>
      <c r="RVT5" s="230"/>
      <c r="RVU5" s="230"/>
      <c r="RVV5" s="230"/>
      <c r="RVW5" s="230"/>
      <c r="RVX5" s="230"/>
      <c r="RVY5" s="230"/>
      <c r="RVZ5" s="230"/>
      <c r="RWA5" s="230"/>
      <c r="RWB5" s="230"/>
      <c r="RWC5" s="230"/>
      <c r="RWD5" s="230"/>
      <c r="RWE5" s="230"/>
      <c r="RWF5" s="230"/>
      <c r="RWG5" s="230"/>
      <c r="RWH5" s="230"/>
      <c r="RWI5" s="230"/>
      <c r="RWJ5" s="230"/>
      <c r="RWK5" s="230"/>
      <c r="RWL5" s="230"/>
      <c r="RWM5" s="230"/>
      <c r="RWN5" s="230"/>
      <c r="RWO5" s="230"/>
      <c r="RWP5" s="230"/>
      <c r="RWQ5" s="230"/>
      <c r="RWR5" s="230"/>
      <c r="RWS5" s="230"/>
      <c r="RWT5" s="230"/>
      <c r="RWU5" s="230"/>
      <c r="RWV5" s="230"/>
      <c r="RWW5" s="230"/>
      <c r="RWX5" s="230"/>
      <c r="RWY5" s="230"/>
      <c r="RWZ5" s="230"/>
      <c r="RXA5" s="230"/>
      <c r="RXB5" s="230"/>
      <c r="RXC5" s="230"/>
      <c r="RXD5" s="230"/>
      <c r="RXE5" s="230"/>
      <c r="RXF5" s="230"/>
      <c r="RXG5" s="230"/>
      <c r="RXH5" s="230"/>
      <c r="RXI5" s="230"/>
      <c r="RXJ5" s="230"/>
      <c r="RXK5" s="230"/>
      <c r="RXL5" s="230"/>
      <c r="RXM5" s="230"/>
      <c r="RXN5" s="230"/>
      <c r="RXO5" s="230"/>
      <c r="RXP5" s="230"/>
      <c r="RXQ5" s="230"/>
      <c r="RXR5" s="230"/>
      <c r="RXS5" s="230"/>
      <c r="RXT5" s="230"/>
      <c r="RXU5" s="230"/>
      <c r="RXV5" s="230"/>
      <c r="RXW5" s="230"/>
      <c r="RXX5" s="230"/>
      <c r="RXY5" s="230"/>
      <c r="RXZ5" s="230"/>
      <c r="RYA5" s="230"/>
      <c r="RYB5" s="230"/>
      <c r="RYC5" s="230"/>
      <c r="RYD5" s="230"/>
      <c r="RYE5" s="230"/>
      <c r="RYF5" s="230"/>
      <c r="RYG5" s="230"/>
      <c r="RYH5" s="230"/>
      <c r="RYI5" s="230"/>
      <c r="RYJ5" s="230"/>
      <c r="RYK5" s="230"/>
      <c r="RYL5" s="230"/>
      <c r="RYM5" s="230"/>
      <c r="RYN5" s="230"/>
      <c r="RYO5" s="230"/>
      <c r="RYP5" s="230"/>
      <c r="RYQ5" s="230"/>
      <c r="RYR5" s="230"/>
      <c r="RYS5" s="230"/>
      <c r="RYT5" s="230"/>
      <c r="RYU5" s="230"/>
      <c r="RYV5" s="230"/>
      <c r="RYW5" s="230"/>
      <c r="RYX5" s="230"/>
      <c r="RYY5" s="230"/>
      <c r="RYZ5" s="230"/>
      <c r="RZA5" s="230"/>
      <c r="RZB5" s="230"/>
      <c r="RZC5" s="230"/>
      <c r="RZD5" s="230"/>
      <c r="RZE5" s="230"/>
      <c r="RZF5" s="230"/>
      <c r="RZG5" s="230"/>
      <c r="RZH5" s="230"/>
      <c r="RZI5" s="230"/>
      <c r="RZJ5" s="230"/>
      <c r="RZK5" s="230"/>
      <c r="RZL5" s="230"/>
      <c r="RZM5" s="230"/>
      <c r="RZN5" s="230"/>
      <c r="RZO5" s="230"/>
      <c r="RZP5" s="230"/>
      <c r="RZQ5" s="230"/>
      <c r="RZR5" s="230"/>
      <c r="RZS5" s="230"/>
      <c r="RZT5" s="230"/>
      <c r="RZU5" s="230"/>
      <c r="RZV5" s="230"/>
      <c r="RZW5" s="230"/>
      <c r="RZX5" s="230"/>
      <c r="RZY5" s="230"/>
      <c r="RZZ5" s="230"/>
      <c r="SAA5" s="230"/>
      <c r="SAB5" s="230"/>
      <c r="SAC5" s="230"/>
      <c r="SAD5" s="230"/>
      <c r="SAE5" s="230"/>
      <c r="SAF5" s="230"/>
      <c r="SAG5" s="230"/>
      <c r="SAH5" s="230"/>
      <c r="SAI5" s="230"/>
      <c r="SAJ5" s="230"/>
      <c r="SAK5" s="230"/>
      <c r="SAL5" s="230"/>
      <c r="SAM5" s="230"/>
      <c r="SAN5" s="230"/>
      <c r="SAO5" s="230"/>
      <c r="SAP5" s="230"/>
      <c r="SAQ5" s="230"/>
      <c r="SAR5" s="230"/>
      <c r="SAS5" s="230"/>
      <c r="SAT5" s="230"/>
      <c r="SAU5" s="230"/>
      <c r="SAV5" s="230"/>
      <c r="SAW5" s="230"/>
      <c r="SAX5" s="230"/>
      <c r="SAY5" s="230"/>
      <c r="SAZ5" s="230"/>
      <c r="SBA5" s="230"/>
      <c r="SBB5" s="230"/>
      <c r="SBC5" s="230"/>
      <c r="SBD5" s="230"/>
      <c r="SBE5" s="230"/>
      <c r="SBF5" s="230"/>
      <c r="SBG5" s="230"/>
      <c r="SBH5" s="230"/>
      <c r="SBI5" s="230"/>
      <c r="SBJ5" s="230"/>
      <c r="SBK5" s="230"/>
      <c r="SBL5" s="230"/>
      <c r="SBM5" s="230"/>
      <c r="SBN5" s="230"/>
      <c r="SBO5" s="230"/>
      <c r="SBP5" s="230"/>
      <c r="SBQ5" s="230"/>
      <c r="SBR5" s="230"/>
      <c r="SBS5" s="230"/>
      <c r="SBT5" s="230"/>
      <c r="SBU5" s="230"/>
      <c r="SBV5" s="230"/>
      <c r="SBW5" s="230"/>
      <c r="SBX5" s="230"/>
      <c r="SBY5" s="230"/>
      <c r="SBZ5" s="230"/>
      <c r="SCA5" s="230"/>
      <c r="SCB5" s="230"/>
      <c r="SCC5" s="230"/>
      <c r="SCD5" s="230"/>
      <c r="SCE5" s="230"/>
      <c r="SCF5" s="230"/>
      <c r="SCG5" s="230"/>
      <c r="SCH5" s="230"/>
      <c r="SCI5" s="230"/>
      <c r="SCJ5" s="230"/>
      <c r="SCK5" s="230"/>
      <c r="SCL5" s="230"/>
      <c r="SCM5" s="230"/>
      <c r="SCN5" s="230"/>
      <c r="SCO5" s="230"/>
      <c r="SCP5" s="230"/>
      <c r="SCQ5" s="230"/>
      <c r="SCR5" s="230"/>
      <c r="SCS5" s="230"/>
      <c r="SCT5" s="230"/>
      <c r="SCU5" s="230"/>
      <c r="SCV5" s="230"/>
      <c r="SCW5" s="230"/>
      <c r="SCX5" s="230"/>
      <c r="SCY5" s="230"/>
      <c r="SCZ5" s="230"/>
      <c r="SDA5" s="230"/>
      <c r="SDB5" s="230"/>
      <c r="SDC5" s="230"/>
      <c r="SDD5" s="230"/>
      <c r="SDE5" s="230"/>
      <c r="SDF5" s="230"/>
      <c r="SDG5" s="230"/>
      <c r="SDH5" s="230"/>
      <c r="SDI5" s="230"/>
      <c r="SDJ5" s="230"/>
      <c r="SDK5" s="230"/>
      <c r="SDL5" s="230"/>
      <c r="SDM5" s="230"/>
      <c r="SDN5" s="230"/>
      <c r="SDO5" s="230"/>
      <c r="SDP5" s="230"/>
      <c r="SDQ5" s="230"/>
      <c r="SDR5" s="230"/>
      <c r="SDS5" s="230"/>
      <c r="SDT5" s="230"/>
      <c r="SDU5" s="230"/>
      <c r="SDV5" s="230"/>
      <c r="SDW5" s="230"/>
      <c r="SDX5" s="230"/>
      <c r="SDY5" s="230"/>
      <c r="SDZ5" s="230"/>
      <c r="SEA5" s="230"/>
      <c r="SEB5" s="230"/>
      <c r="SEC5" s="230"/>
      <c r="SED5" s="230"/>
      <c r="SEE5" s="230"/>
      <c r="SEF5" s="230"/>
      <c r="SEG5" s="230"/>
      <c r="SEH5" s="230"/>
      <c r="SEI5" s="230"/>
      <c r="SEJ5" s="230"/>
      <c r="SEK5" s="230"/>
      <c r="SEL5" s="230"/>
      <c r="SEM5" s="230"/>
      <c r="SEN5" s="230"/>
      <c r="SEO5" s="230"/>
      <c r="SEP5" s="230"/>
      <c r="SEQ5" s="230"/>
      <c r="SER5" s="230"/>
      <c r="SES5" s="230"/>
      <c r="SET5" s="230"/>
      <c r="SEU5" s="230"/>
      <c r="SEV5" s="230"/>
      <c r="SEW5" s="230"/>
      <c r="SEX5" s="230"/>
      <c r="SEY5" s="230"/>
      <c r="SEZ5" s="230"/>
      <c r="SFA5" s="230"/>
      <c r="SFB5" s="230"/>
      <c r="SFC5" s="230"/>
      <c r="SFD5" s="230"/>
      <c r="SFE5" s="230"/>
      <c r="SFF5" s="230"/>
      <c r="SFG5" s="230"/>
      <c r="SFH5" s="230"/>
      <c r="SFI5" s="230"/>
      <c r="SFJ5" s="230"/>
      <c r="SFK5" s="230"/>
      <c r="SFL5" s="230"/>
      <c r="SFM5" s="230"/>
      <c r="SFN5" s="230"/>
      <c r="SFO5" s="230"/>
      <c r="SFP5" s="230"/>
      <c r="SFQ5" s="230"/>
      <c r="SFR5" s="230"/>
      <c r="SFS5" s="230"/>
      <c r="SFT5" s="230"/>
      <c r="SFU5" s="230"/>
      <c r="SFV5" s="230"/>
      <c r="SFW5" s="230"/>
      <c r="SFX5" s="230"/>
      <c r="SFY5" s="230"/>
      <c r="SFZ5" s="230"/>
      <c r="SGA5" s="230"/>
      <c r="SGB5" s="230"/>
      <c r="SGC5" s="230"/>
      <c r="SGD5" s="230"/>
      <c r="SGE5" s="230"/>
      <c r="SGF5" s="230"/>
      <c r="SGG5" s="230"/>
      <c r="SGH5" s="230"/>
      <c r="SGI5" s="230"/>
      <c r="SGJ5" s="230"/>
      <c r="SGK5" s="230"/>
      <c r="SGL5" s="230"/>
      <c r="SGM5" s="230"/>
      <c r="SGN5" s="230"/>
      <c r="SGO5" s="230"/>
      <c r="SGP5" s="230"/>
      <c r="SGQ5" s="230"/>
      <c r="SGR5" s="230"/>
      <c r="SGS5" s="230"/>
      <c r="SGT5" s="230"/>
      <c r="SGU5" s="230"/>
      <c r="SGV5" s="230"/>
      <c r="SGW5" s="230"/>
      <c r="SGX5" s="230"/>
      <c r="SGY5" s="230"/>
      <c r="SGZ5" s="230"/>
      <c r="SHA5" s="230"/>
      <c r="SHB5" s="230"/>
      <c r="SHC5" s="230"/>
      <c r="SHD5" s="230"/>
      <c r="SHE5" s="230"/>
      <c r="SHF5" s="230"/>
      <c r="SHG5" s="230"/>
      <c r="SHH5" s="230"/>
      <c r="SHI5" s="230"/>
      <c r="SHJ5" s="230"/>
      <c r="SHK5" s="230"/>
      <c r="SHL5" s="230"/>
      <c r="SHM5" s="230"/>
      <c r="SHN5" s="230"/>
      <c r="SHO5" s="230"/>
      <c r="SHP5" s="230"/>
      <c r="SHQ5" s="230"/>
      <c r="SHR5" s="230"/>
      <c r="SHS5" s="230"/>
      <c r="SHT5" s="230"/>
      <c r="SHU5" s="230"/>
      <c r="SHV5" s="230"/>
      <c r="SHW5" s="230"/>
      <c r="SHX5" s="230"/>
      <c r="SHY5" s="230"/>
      <c r="SHZ5" s="230"/>
      <c r="SIA5" s="230"/>
      <c r="SIB5" s="230"/>
      <c r="SIC5" s="230"/>
      <c r="SID5" s="230"/>
      <c r="SIE5" s="230"/>
      <c r="SIF5" s="230"/>
      <c r="SIG5" s="230"/>
      <c r="SIH5" s="230"/>
      <c r="SII5" s="230"/>
      <c r="SIJ5" s="230"/>
      <c r="SIK5" s="230"/>
      <c r="SIL5" s="230"/>
      <c r="SIM5" s="230"/>
      <c r="SIN5" s="230"/>
      <c r="SIO5" s="230"/>
      <c r="SIP5" s="230"/>
      <c r="SIQ5" s="230"/>
      <c r="SIR5" s="230"/>
      <c r="SIS5" s="230"/>
      <c r="SIT5" s="230"/>
      <c r="SIU5" s="230"/>
      <c r="SIV5" s="230"/>
      <c r="SIW5" s="230"/>
      <c r="SIX5" s="230"/>
      <c r="SIY5" s="230"/>
      <c r="SIZ5" s="230"/>
      <c r="SJA5" s="230"/>
      <c r="SJB5" s="230"/>
      <c r="SJC5" s="230"/>
      <c r="SJD5" s="230"/>
      <c r="SJE5" s="230"/>
      <c r="SJF5" s="230"/>
      <c r="SJG5" s="230"/>
      <c r="SJH5" s="230"/>
      <c r="SJI5" s="230"/>
      <c r="SJJ5" s="230"/>
      <c r="SJK5" s="230"/>
      <c r="SJL5" s="230"/>
      <c r="SJM5" s="230"/>
      <c r="SJN5" s="230"/>
      <c r="SJO5" s="230"/>
      <c r="SJP5" s="230"/>
      <c r="SJQ5" s="230"/>
      <c r="SJR5" s="230"/>
      <c r="SJS5" s="230"/>
      <c r="SJT5" s="230"/>
      <c r="SJU5" s="230"/>
      <c r="SJV5" s="230"/>
      <c r="SJW5" s="230"/>
      <c r="SJX5" s="230"/>
      <c r="SJY5" s="230"/>
      <c r="SJZ5" s="230"/>
      <c r="SKA5" s="230"/>
      <c r="SKB5" s="230"/>
      <c r="SKC5" s="230"/>
      <c r="SKD5" s="230"/>
      <c r="SKE5" s="230"/>
      <c r="SKF5" s="230"/>
      <c r="SKG5" s="230"/>
      <c r="SKH5" s="230"/>
      <c r="SKI5" s="230"/>
      <c r="SKJ5" s="230"/>
      <c r="SKK5" s="230"/>
      <c r="SKL5" s="230"/>
      <c r="SKM5" s="230"/>
      <c r="SKN5" s="230"/>
      <c r="SKO5" s="230"/>
      <c r="SKP5" s="230"/>
      <c r="SKQ5" s="230"/>
      <c r="SKR5" s="230"/>
      <c r="SKS5" s="230"/>
      <c r="SKT5" s="230"/>
      <c r="SKU5" s="230"/>
      <c r="SKV5" s="230"/>
      <c r="SKW5" s="230"/>
      <c r="SKX5" s="230"/>
      <c r="SKY5" s="230"/>
      <c r="SKZ5" s="230"/>
      <c r="SLA5" s="230"/>
      <c r="SLB5" s="230"/>
      <c r="SLC5" s="230"/>
      <c r="SLD5" s="230"/>
      <c r="SLE5" s="230"/>
      <c r="SLF5" s="230"/>
      <c r="SLG5" s="230"/>
      <c r="SLH5" s="230"/>
      <c r="SLI5" s="230"/>
      <c r="SLJ5" s="230"/>
      <c r="SLK5" s="230"/>
      <c r="SLL5" s="230"/>
      <c r="SLM5" s="230"/>
      <c r="SLN5" s="230"/>
      <c r="SLO5" s="230"/>
      <c r="SLP5" s="230"/>
      <c r="SLQ5" s="230"/>
      <c r="SLR5" s="230"/>
      <c r="SLS5" s="230"/>
      <c r="SLT5" s="230"/>
      <c r="SLU5" s="230"/>
      <c r="SLV5" s="230"/>
      <c r="SLW5" s="230"/>
      <c r="SLX5" s="230"/>
      <c r="SLY5" s="230"/>
      <c r="SLZ5" s="230"/>
      <c r="SMA5" s="230"/>
      <c r="SMB5" s="230"/>
      <c r="SMC5" s="230"/>
      <c r="SMD5" s="230"/>
      <c r="SME5" s="230"/>
      <c r="SMF5" s="230"/>
      <c r="SMG5" s="230"/>
      <c r="SMH5" s="230"/>
      <c r="SMI5" s="230"/>
      <c r="SMJ5" s="230"/>
      <c r="SMK5" s="230"/>
      <c r="SML5" s="230"/>
      <c r="SMM5" s="230"/>
      <c r="SMN5" s="230"/>
      <c r="SMO5" s="230"/>
      <c r="SMP5" s="230"/>
      <c r="SMQ5" s="230"/>
      <c r="SMR5" s="230"/>
      <c r="SMS5" s="230"/>
      <c r="SMT5" s="230"/>
      <c r="SMU5" s="230"/>
      <c r="SMV5" s="230"/>
      <c r="SMW5" s="230"/>
      <c r="SMX5" s="230"/>
      <c r="SMY5" s="230"/>
      <c r="SMZ5" s="230"/>
      <c r="SNA5" s="230"/>
      <c r="SNB5" s="230"/>
      <c r="SNC5" s="230"/>
      <c r="SND5" s="230"/>
      <c r="SNE5" s="230"/>
      <c r="SNF5" s="230"/>
      <c r="SNG5" s="230"/>
      <c r="SNH5" s="230"/>
      <c r="SNI5" s="230"/>
      <c r="SNJ5" s="230"/>
      <c r="SNK5" s="230"/>
      <c r="SNL5" s="230"/>
      <c r="SNM5" s="230"/>
      <c r="SNN5" s="230"/>
      <c r="SNO5" s="230"/>
      <c r="SNP5" s="230"/>
      <c r="SNQ5" s="230"/>
      <c r="SNR5" s="230"/>
      <c r="SNS5" s="230"/>
      <c r="SNT5" s="230"/>
      <c r="SNU5" s="230"/>
      <c r="SNV5" s="230"/>
      <c r="SNW5" s="230"/>
      <c r="SNX5" s="230"/>
      <c r="SNY5" s="230"/>
      <c r="SNZ5" s="230"/>
      <c r="SOA5" s="230"/>
      <c r="SOB5" s="230"/>
      <c r="SOC5" s="230"/>
      <c r="SOD5" s="230"/>
      <c r="SOE5" s="230"/>
      <c r="SOF5" s="230"/>
      <c r="SOG5" s="230"/>
      <c r="SOH5" s="230"/>
      <c r="SOI5" s="230"/>
      <c r="SOJ5" s="230"/>
      <c r="SOK5" s="230"/>
      <c r="SOL5" s="230"/>
      <c r="SOM5" s="230"/>
      <c r="SON5" s="230"/>
      <c r="SOO5" s="230"/>
      <c r="SOP5" s="230"/>
      <c r="SOQ5" s="230"/>
      <c r="SOR5" s="230"/>
      <c r="SOS5" s="230"/>
      <c r="SOT5" s="230"/>
      <c r="SOU5" s="230"/>
      <c r="SOV5" s="230"/>
      <c r="SOW5" s="230"/>
      <c r="SOX5" s="230"/>
      <c r="SOY5" s="230"/>
      <c r="SOZ5" s="230"/>
      <c r="SPA5" s="230"/>
      <c r="SPB5" s="230"/>
      <c r="SPC5" s="230"/>
      <c r="SPD5" s="230"/>
      <c r="SPE5" s="230"/>
      <c r="SPF5" s="230"/>
      <c r="SPG5" s="230"/>
      <c r="SPH5" s="230"/>
      <c r="SPI5" s="230"/>
      <c r="SPJ5" s="230"/>
      <c r="SPK5" s="230"/>
      <c r="SPL5" s="230"/>
      <c r="SPM5" s="230"/>
      <c r="SPN5" s="230"/>
      <c r="SPO5" s="230"/>
      <c r="SPP5" s="230"/>
      <c r="SPQ5" s="230"/>
      <c r="SPR5" s="230"/>
      <c r="SPS5" s="230"/>
      <c r="SPT5" s="230"/>
      <c r="SPU5" s="230"/>
      <c r="SPV5" s="230"/>
      <c r="SPW5" s="230"/>
      <c r="SPX5" s="230"/>
      <c r="SPY5" s="230"/>
      <c r="SPZ5" s="230"/>
      <c r="SQA5" s="230"/>
      <c r="SQB5" s="230"/>
      <c r="SQC5" s="230"/>
      <c r="SQD5" s="230"/>
      <c r="SQE5" s="230"/>
      <c r="SQF5" s="230"/>
      <c r="SQG5" s="230"/>
      <c r="SQH5" s="230"/>
      <c r="SQI5" s="230"/>
      <c r="SQJ5" s="230"/>
      <c r="SQK5" s="230"/>
      <c r="SQL5" s="230"/>
      <c r="SQM5" s="230"/>
      <c r="SQN5" s="230"/>
      <c r="SQO5" s="230"/>
      <c r="SQP5" s="230"/>
      <c r="SQQ5" s="230"/>
      <c r="SQR5" s="230"/>
      <c r="SQS5" s="230"/>
      <c r="SQT5" s="230"/>
      <c r="SQU5" s="230"/>
      <c r="SQV5" s="230"/>
      <c r="SQW5" s="230"/>
      <c r="SQX5" s="230"/>
      <c r="SQY5" s="230"/>
      <c r="SQZ5" s="230"/>
      <c r="SRA5" s="230"/>
      <c r="SRB5" s="230"/>
      <c r="SRC5" s="230"/>
      <c r="SRD5" s="230"/>
      <c r="SRE5" s="230"/>
      <c r="SRF5" s="230"/>
      <c r="SRG5" s="230"/>
      <c r="SRH5" s="230"/>
      <c r="SRI5" s="230"/>
      <c r="SRJ5" s="230"/>
      <c r="SRK5" s="230"/>
      <c r="SRL5" s="230"/>
      <c r="SRM5" s="230"/>
      <c r="SRN5" s="230"/>
      <c r="SRO5" s="230"/>
      <c r="SRP5" s="230"/>
      <c r="SRQ5" s="230"/>
      <c r="SRR5" s="230"/>
      <c r="SRS5" s="230"/>
      <c r="SRT5" s="230"/>
      <c r="SRU5" s="230"/>
      <c r="SRV5" s="230"/>
      <c r="SRW5" s="230"/>
      <c r="SRX5" s="230"/>
      <c r="SRY5" s="230"/>
      <c r="SRZ5" s="230"/>
      <c r="SSA5" s="230"/>
      <c r="SSB5" s="230"/>
      <c r="SSC5" s="230"/>
      <c r="SSD5" s="230"/>
      <c r="SSE5" s="230"/>
      <c r="SSF5" s="230"/>
      <c r="SSG5" s="230"/>
      <c r="SSH5" s="230"/>
      <c r="SSI5" s="230"/>
      <c r="SSJ5" s="230"/>
      <c r="SSK5" s="230"/>
      <c r="SSL5" s="230"/>
      <c r="SSM5" s="230"/>
      <c r="SSN5" s="230"/>
      <c r="SSO5" s="230"/>
      <c r="SSP5" s="230"/>
      <c r="SSQ5" s="230"/>
      <c r="SSR5" s="230"/>
      <c r="SSS5" s="230"/>
      <c r="SST5" s="230"/>
      <c r="SSU5" s="230"/>
      <c r="SSV5" s="230"/>
      <c r="SSW5" s="230"/>
      <c r="SSX5" s="230"/>
      <c r="SSY5" s="230"/>
      <c r="SSZ5" s="230"/>
      <c r="STA5" s="230"/>
      <c r="STB5" s="230"/>
      <c r="STC5" s="230"/>
      <c r="STD5" s="230"/>
      <c r="STE5" s="230"/>
      <c r="STF5" s="230"/>
      <c r="STG5" s="230"/>
      <c r="STH5" s="230"/>
      <c r="STI5" s="230"/>
      <c r="STJ5" s="230"/>
      <c r="STK5" s="230"/>
      <c r="STL5" s="230"/>
      <c r="STM5" s="230"/>
      <c r="STN5" s="230"/>
      <c r="STO5" s="230"/>
      <c r="STP5" s="230"/>
      <c r="STQ5" s="230"/>
      <c r="STR5" s="230"/>
      <c r="STS5" s="230"/>
      <c r="STT5" s="230"/>
      <c r="STU5" s="230"/>
      <c r="STV5" s="230"/>
      <c r="STW5" s="230"/>
      <c r="STX5" s="230"/>
      <c r="STY5" s="230"/>
      <c r="STZ5" s="230"/>
      <c r="SUA5" s="230"/>
      <c r="SUB5" s="230"/>
      <c r="SUC5" s="230"/>
      <c r="SUD5" s="230"/>
      <c r="SUE5" s="230"/>
      <c r="SUF5" s="230"/>
      <c r="SUG5" s="230"/>
      <c r="SUH5" s="230"/>
      <c r="SUI5" s="230"/>
      <c r="SUJ5" s="230"/>
      <c r="SUK5" s="230"/>
      <c r="SUL5" s="230"/>
      <c r="SUM5" s="230"/>
      <c r="SUN5" s="230"/>
      <c r="SUO5" s="230"/>
      <c r="SUP5" s="230"/>
      <c r="SUQ5" s="230"/>
      <c r="SUR5" s="230"/>
      <c r="SUS5" s="230"/>
      <c r="SUT5" s="230"/>
      <c r="SUU5" s="230"/>
      <c r="SUV5" s="230"/>
      <c r="SUW5" s="230"/>
      <c r="SUX5" s="230"/>
      <c r="SUY5" s="230"/>
      <c r="SUZ5" s="230"/>
      <c r="SVA5" s="230"/>
      <c r="SVB5" s="230"/>
      <c r="SVC5" s="230"/>
      <c r="SVD5" s="230"/>
      <c r="SVE5" s="230"/>
      <c r="SVF5" s="230"/>
      <c r="SVG5" s="230"/>
      <c r="SVH5" s="230"/>
      <c r="SVI5" s="230"/>
      <c r="SVJ5" s="230"/>
      <c r="SVK5" s="230"/>
      <c r="SVL5" s="230"/>
      <c r="SVM5" s="230"/>
      <c r="SVN5" s="230"/>
      <c r="SVO5" s="230"/>
      <c r="SVP5" s="230"/>
      <c r="SVQ5" s="230"/>
      <c r="SVR5" s="230"/>
      <c r="SVS5" s="230"/>
      <c r="SVT5" s="230"/>
      <c r="SVU5" s="230"/>
      <c r="SVV5" s="230"/>
      <c r="SVW5" s="230"/>
      <c r="SVX5" s="230"/>
      <c r="SVY5" s="230"/>
      <c r="SVZ5" s="230"/>
      <c r="SWA5" s="230"/>
      <c r="SWB5" s="230"/>
      <c r="SWC5" s="230"/>
      <c r="SWD5" s="230"/>
      <c r="SWE5" s="230"/>
      <c r="SWF5" s="230"/>
      <c r="SWG5" s="230"/>
      <c r="SWH5" s="230"/>
      <c r="SWI5" s="230"/>
      <c r="SWJ5" s="230"/>
      <c r="SWK5" s="230"/>
      <c r="SWL5" s="230"/>
      <c r="SWM5" s="230"/>
      <c r="SWN5" s="230"/>
      <c r="SWO5" s="230"/>
      <c r="SWP5" s="230"/>
      <c r="SWQ5" s="230"/>
      <c r="SWR5" s="230"/>
      <c r="SWS5" s="230"/>
      <c r="SWT5" s="230"/>
      <c r="SWU5" s="230"/>
      <c r="SWV5" s="230"/>
      <c r="SWW5" s="230"/>
      <c r="SWX5" s="230"/>
      <c r="SWY5" s="230"/>
      <c r="SWZ5" s="230"/>
      <c r="SXA5" s="230"/>
      <c r="SXB5" s="230"/>
      <c r="SXC5" s="230"/>
      <c r="SXD5" s="230"/>
      <c r="SXE5" s="230"/>
      <c r="SXF5" s="230"/>
      <c r="SXG5" s="230"/>
      <c r="SXH5" s="230"/>
      <c r="SXI5" s="230"/>
      <c r="SXJ5" s="230"/>
      <c r="SXK5" s="230"/>
      <c r="SXL5" s="230"/>
      <c r="SXM5" s="230"/>
      <c r="SXN5" s="230"/>
      <c r="SXO5" s="230"/>
      <c r="SXP5" s="230"/>
      <c r="SXQ5" s="230"/>
      <c r="SXR5" s="230"/>
      <c r="SXS5" s="230"/>
      <c r="SXT5" s="230"/>
      <c r="SXU5" s="230"/>
      <c r="SXV5" s="230"/>
      <c r="SXW5" s="230"/>
      <c r="SXX5" s="230"/>
      <c r="SXY5" s="230"/>
      <c r="SXZ5" s="230"/>
      <c r="SYA5" s="230"/>
      <c r="SYB5" s="230"/>
      <c r="SYC5" s="230"/>
      <c r="SYD5" s="230"/>
      <c r="SYE5" s="230"/>
      <c r="SYF5" s="230"/>
      <c r="SYG5" s="230"/>
      <c r="SYH5" s="230"/>
      <c r="SYI5" s="230"/>
      <c r="SYJ5" s="230"/>
      <c r="SYK5" s="230"/>
      <c r="SYL5" s="230"/>
      <c r="SYM5" s="230"/>
      <c r="SYN5" s="230"/>
      <c r="SYO5" s="230"/>
      <c r="SYP5" s="230"/>
      <c r="SYQ5" s="230"/>
      <c r="SYR5" s="230"/>
      <c r="SYS5" s="230"/>
      <c r="SYT5" s="230"/>
      <c r="SYU5" s="230"/>
      <c r="SYV5" s="230"/>
      <c r="SYW5" s="230"/>
      <c r="SYX5" s="230"/>
      <c r="SYY5" s="230"/>
      <c r="SYZ5" s="230"/>
      <c r="SZA5" s="230"/>
      <c r="SZB5" s="230"/>
      <c r="SZC5" s="230"/>
      <c r="SZD5" s="230"/>
      <c r="SZE5" s="230"/>
      <c r="SZF5" s="230"/>
      <c r="SZG5" s="230"/>
      <c r="SZH5" s="230"/>
      <c r="SZI5" s="230"/>
      <c r="SZJ5" s="230"/>
      <c r="SZK5" s="230"/>
      <c r="SZL5" s="230"/>
      <c r="SZM5" s="230"/>
      <c r="SZN5" s="230"/>
      <c r="SZO5" s="230"/>
      <c r="SZP5" s="230"/>
      <c r="SZQ5" s="230"/>
      <c r="SZR5" s="230"/>
      <c r="SZS5" s="230"/>
      <c r="SZT5" s="230"/>
      <c r="SZU5" s="230"/>
      <c r="SZV5" s="230"/>
      <c r="SZW5" s="230"/>
      <c r="SZX5" s="230"/>
      <c r="SZY5" s="230"/>
      <c r="SZZ5" s="230"/>
      <c r="TAA5" s="230"/>
      <c r="TAB5" s="230"/>
      <c r="TAC5" s="230"/>
      <c r="TAD5" s="230"/>
      <c r="TAE5" s="230"/>
      <c r="TAF5" s="230"/>
      <c r="TAG5" s="230"/>
      <c r="TAH5" s="230"/>
      <c r="TAI5" s="230"/>
      <c r="TAJ5" s="230"/>
      <c r="TAK5" s="230"/>
      <c r="TAL5" s="230"/>
      <c r="TAM5" s="230"/>
      <c r="TAN5" s="230"/>
      <c r="TAO5" s="230"/>
      <c r="TAP5" s="230"/>
      <c r="TAQ5" s="230"/>
      <c r="TAR5" s="230"/>
      <c r="TAS5" s="230"/>
      <c r="TAT5" s="230"/>
      <c r="TAU5" s="230"/>
      <c r="TAV5" s="230"/>
      <c r="TAW5" s="230"/>
      <c r="TAX5" s="230"/>
      <c r="TAY5" s="230"/>
      <c r="TAZ5" s="230"/>
      <c r="TBA5" s="230"/>
      <c r="TBB5" s="230"/>
      <c r="TBC5" s="230"/>
      <c r="TBD5" s="230"/>
      <c r="TBE5" s="230"/>
      <c r="TBF5" s="230"/>
      <c r="TBG5" s="230"/>
      <c r="TBH5" s="230"/>
      <c r="TBI5" s="230"/>
      <c r="TBJ5" s="230"/>
      <c r="TBK5" s="230"/>
      <c r="TBL5" s="230"/>
      <c r="TBM5" s="230"/>
      <c r="TBN5" s="230"/>
      <c r="TBO5" s="230"/>
      <c r="TBP5" s="230"/>
      <c r="TBQ5" s="230"/>
      <c r="TBR5" s="230"/>
      <c r="TBS5" s="230"/>
      <c r="TBT5" s="230"/>
      <c r="TBU5" s="230"/>
      <c r="TBV5" s="230"/>
      <c r="TBW5" s="230"/>
      <c r="TBX5" s="230"/>
      <c r="TBY5" s="230"/>
      <c r="TBZ5" s="230"/>
      <c r="TCA5" s="230"/>
      <c r="TCB5" s="230"/>
      <c r="TCC5" s="230"/>
      <c r="TCD5" s="230"/>
      <c r="TCE5" s="230"/>
      <c r="TCF5" s="230"/>
      <c r="TCG5" s="230"/>
      <c r="TCH5" s="230"/>
      <c r="TCI5" s="230"/>
      <c r="TCJ5" s="230"/>
      <c r="TCK5" s="230"/>
      <c r="TCL5" s="230"/>
      <c r="TCM5" s="230"/>
      <c r="TCN5" s="230"/>
      <c r="TCO5" s="230"/>
      <c r="TCP5" s="230"/>
      <c r="TCQ5" s="230"/>
      <c r="TCR5" s="230"/>
      <c r="TCS5" s="230"/>
      <c r="TCT5" s="230"/>
      <c r="TCU5" s="230"/>
      <c r="TCV5" s="230"/>
      <c r="TCW5" s="230"/>
      <c r="TCX5" s="230"/>
      <c r="TCY5" s="230"/>
      <c r="TCZ5" s="230"/>
      <c r="TDA5" s="230"/>
      <c r="TDB5" s="230"/>
      <c r="TDC5" s="230"/>
      <c r="TDD5" s="230"/>
      <c r="TDE5" s="230"/>
      <c r="TDF5" s="230"/>
      <c r="TDG5" s="230"/>
      <c r="TDH5" s="230"/>
      <c r="TDI5" s="230"/>
      <c r="TDJ5" s="230"/>
      <c r="TDK5" s="230"/>
      <c r="TDL5" s="230"/>
      <c r="TDM5" s="230"/>
      <c r="TDN5" s="230"/>
      <c r="TDO5" s="230"/>
      <c r="TDP5" s="230"/>
      <c r="TDQ5" s="230"/>
      <c r="TDR5" s="230"/>
      <c r="TDS5" s="230"/>
      <c r="TDT5" s="230"/>
      <c r="TDU5" s="230"/>
      <c r="TDV5" s="230"/>
      <c r="TDW5" s="230"/>
      <c r="TDX5" s="230"/>
      <c r="TDY5" s="230"/>
      <c r="TDZ5" s="230"/>
      <c r="TEA5" s="230"/>
      <c r="TEB5" s="230"/>
      <c r="TEC5" s="230"/>
      <c r="TED5" s="230"/>
      <c r="TEE5" s="230"/>
      <c r="TEF5" s="230"/>
      <c r="TEG5" s="230"/>
      <c r="TEH5" s="230"/>
      <c r="TEI5" s="230"/>
      <c r="TEJ5" s="230"/>
      <c r="TEK5" s="230"/>
      <c r="TEL5" s="230"/>
      <c r="TEM5" s="230"/>
      <c r="TEN5" s="230"/>
      <c r="TEO5" s="230"/>
      <c r="TEP5" s="230"/>
      <c r="TEQ5" s="230"/>
      <c r="TER5" s="230"/>
      <c r="TES5" s="230"/>
      <c r="TET5" s="230"/>
      <c r="TEU5" s="230"/>
      <c r="TEV5" s="230"/>
      <c r="TEW5" s="230"/>
      <c r="TEX5" s="230"/>
      <c r="TEY5" s="230"/>
      <c r="TEZ5" s="230"/>
      <c r="TFA5" s="230"/>
      <c r="TFB5" s="230"/>
      <c r="TFC5" s="230"/>
      <c r="TFD5" s="230"/>
      <c r="TFE5" s="230"/>
      <c r="TFF5" s="230"/>
      <c r="TFG5" s="230"/>
      <c r="TFH5" s="230"/>
      <c r="TFI5" s="230"/>
      <c r="TFJ5" s="230"/>
      <c r="TFK5" s="230"/>
      <c r="TFL5" s="230"/>
      <c r="TFM5" s="230"/>
      <c r="TFN5" s="230"/>
      <c r="TFO5" s="230"/>
      <c r="TFP5" s="230"/>
      <c r="TFQ5" s="230"/>
      <c r="TFR5" s="230"/>
      <c r="TFS5" s="230"/>
      <c r="TFT5" s="230"/>
      <c r="TFU5" s="230"/>
      <c r="TFV5" s="230"/>
      <c r="TFW5" s="230"/>
      <c r="TFX5" s="230"/>
      <c r="TFY5" s="230"/>
      <c r="TFZ5" s="230"/>
      <c r="TGA5" s="230"/>
      <c r="TGB5" s="230"/>
      <c r="TGC5" s="230"/>
      <c r="TGD5" s="230"/>
      <c r="TGE5" s="230"/>
      <c r="TGF5" s="230"/>
      <c r="TGG5" s="230"/>
      <c r="TGH5" s="230"/>
      <c r="TGI5" s="230"/>
      <c r="TGJ5" s="230"/>
      <c r="TGK5" s="230"/>
      <c r="TGL5" s="230"/>
      <c r="TGM5" s="230"/>
      <c r="TGN5" s="230"/>
      <c r="TGO5" s="230"/>
      <c r="TGP5" s="230"/>
      <c r="TGQ5" s="230"/>
      <c r="TGR5" s="230"/>
      <c r="TGS5" s="230"/>
      <c r="TGT5" s="230"/>
      <c r="TGU5" s="230"/>
      <c r="TGV5" s="230"/>
      <c r="TGW5" s="230"/>
      <c r="TGX5" s="230"/>
      <c r="TGY5" s="230"/>
      <c r="TGZ5" s="230"/>
      <c r="THA5" s="230"/>
      <c r="THB5" s="230"/>
      <c r="THC5" s="230"/>
      <c r="THD5" s="230"/>
      <c r="THE5" s="230"/>
      <c r="THF5" s="230"/>
      <c r="THG5" s="230"/>
      <c r="THH5" s="230"/>
      <c r="THI5" s="230"/>
      <c r="THJ5" s="230"/>
      <c r="THK5" s="230"/>
      <c r="THL5" s="230"/>
      <c r="THM5" s="230"/>
      <c r="THN5" s="230"/>
      <c r="THO5" s="230"/>
      <c r="THP5" s="230"/>
      <c r="THQ5" s="230"/>
      <c r="THR5" s="230"/>
      <c r="THS5" s="230"/>
      <c r="THT5" s="230"/>
      <c r="THU5" s="230"/>
      <c r="THV5" s="230"/>
      <c r="THW5" s="230"/>
      <c r="THX5" s="230"/>
      <c r="THY5" s="230"/>
      <c r="THZ5" s="230"/>
      <c r="TIA5" s="230"/>
      <c r="TIB5" s="230"/>
      <c r="TIC5" s="230"/>
      <c r="TID5" s="230"/>
      <c r="TIE5" s="230"/>
      <c r="TIF5" s="230"/>
      <c r="TIG5" s="230"/>
      <c r="TIH5" s="230"/>
      <c r="TII5" s="230"/>
      <c r="TIJ5" s="230"/>
      <c r="TIK5" s="230"/>
      <c r="TIL5" s="230"/>
      <c r="TIM5" s="230"/>
      <c r="TIN5" s="230"/>
      <c r="TIO5" s="230"/>
      <c r="TIP5" s="230"/>
      <c r="TIQ5" s="230"/>
      <c r="TIR5" s="230"/>
      <c r="TIS5" s="230"/>
      <c r="TIT5" s="230"/>
      <c r="TIU5" s="230"/>
      <c r="TIV5" s="230"/>
      <c r="TIW5" s="230"/>
      <c r="TIX5" s="230"/>
      <c r="TIY5" s="230"/>
      <c r="TIZ5" s="230"/>
      <c r="TJA5" s="230"/>
      <c r="TJB5" s="230"/>
      <c r="TJC5" s="230"/>
      <c r="TJD5" s="230"/>
      <c r="TJE5" s="230"/>
      <c r="TJF5" s="230"/>
      <c r="TJG5" s="230"/>
      <c r="TJH5" s="230"/>
      <c r="TJI5" s="230"/>
      <c r="TJJ5" s="230"/>
      <c r="TJK5" s="230"/>
      <c r="TJL5" s="230"/>
      <c r="TJM5" s="230"/>
      <c r="TJN5" s="230"/>
      <c r="TJO5" s="230"/>
      <c r="TJP5" s="230"/>
      <c r="TJQ5" s="230"/>
      <c r="TJR5" s="230"/>
      <c r="TJS5" s="230"/>
      <c r="TJT5" s="230"/>
      <c r="TJU5" s="230"/>
      <c r="TJV5" s="230"/>
      <c r="TJW5" s="230"/>
      <c r="TJX5" s="230"/>
      <c r="TJY5" s="230"/>
      <c r="TJZ5" s="230"/>
      <c r="TKA5" s="230"/>
      <c r="TKB5" s="230"/>
      <c r="TKC5" s="230"/>
      <c r="TKD5" s="230"/>
      <c r="TKE5" s="230"/>
      <c r="TKF5" s="230"/>
      <c r="TKG5" s="230"/>
      <c r="TKH5" s="230"/>
      <c r="TKI5" s="230"/>
      <c r="TKJ5" s="230"/>
      <c r="TKK5" s="230"/>
      <c r="TKL5" s="230"/>
      <c r="TKM5" s="230"/>
      <c r="TKN5" s="230"/>
      <c r="TKO5" s="230"/>
      <c r="TKP5" s="230"/>
      <c r="TKQ5" s="230"/>
      <c r="TKR5" s="230"/>
      <c r="TKS5" s="230"/>
      <c r="TKT5" s="230"/>
      <c r="TKU5" s="230"/>
      <c r="TKV5" s="230"/>
      <c r="TKW5" s="230"/>
      <c r="TKX5" s="230"/>
      <c r="TKY5" s="230"/>
      <c r="TKZ5" s="230"/>
      <c r="TLA5" s="230"/>
      <c r="TLB5" s="230"/>
      <c r="TLC5" s="230"/>
      <c r="TLD5" s="230"/>
      <c r="TLE5" s="230"/>
      <c r="TLF5" s="230"/>
      <c r="TLG5" s="230"/>
      <c r="TLH5" s="230"/>
      <c r="TLI5" s="230"/>
      <c r="TLJ5" s="230"/>
      <c r="TLK5" s="230"/>
      <c r="TLL5" s="230"/>
      <c r="TLM5" s="230"/>
      <c r="TLN5" s="230"/>
      <c r="TLO5" s="230"/>
      <c r="TLP5" s="230"/>
      <c r="TLQ5" s="230"/>
      <c r="TLR5" s="230"/>
      <c r="TLS5" s="230"/>
      <c r="TLT5" s="230"/>
      <c r="TLU5" s="230"/>
      <c r="TLV5" s="230"/>
      <c r="TLW5" s="230"/>
      <c r="TLX5" s="230"/>
      <c r="TLY5" s="230"/>
      <c r="TLZ5" s="230"/>
      <c r="TMA5" s="230"/>
      <c r="TMB5" s="230"/>
      <c r="TMC5" s="230"/>
      <c r="TMD5" s="230"/>
      <c r="TME5" s="230"/>
      <c r="TMF5" s="230"/>
      <c r="TMG5" s="230"/>
      <c r="TMH5" s="230"/>
      <c r="TMI5" s="230"/>
      <c r="TMJ5" s="230"/>
      <c r="TMK5" s="230"/>
      <c r="TML5" s="230"/>
      <c r="TMM5" s="230"/>
      <c r="TMN5" s="230"/>
      <c r="TMO5" s="230"/>
      <c r="TMP5" s="230"/>
      <c r="TMQ5" s="230"/>
      <c r="TMR5" s="230"/>
      <c r="TMS5" s="230"/>
      <c r="TMT5" s="230"/>
      <c r="TMU5" s="230"/>
      <c r="TMV5" s="230"/>
      <c r="TMW5" s="230"/>
      <c r="TMX5" s="230"/>
      <c r="TMY5" s="230"/>
      <c r="TMZ5" s="230"/>
      <c r="TNA5" s="230"/>
      <c r="TNB5" s="230"/>
      <c r="TNC5" s="230"/>
      <c r="TND5" s="230"/>
      <c r="TNE5" s="230"/>
      <c r="TNF5" s="230"/>
      <c r="TNG5" s="230"/>
      <c r="TNH5" s="230"/>
      <c r="TNI5" s="230"/>
      <c r="TNJ5" s="230"/>
      <c r="TNK5" s="230"/>
      <c r="TNL5" s="230"/>
      <c r="TNM5" s="230"/>
      <c r="TNN5" s="230"/>
      <c r="TNO5" s="230"/>
      <c r="TNP5" s="230"/>
      <c r="TNQ5" s="230"/>
      <c r="TNR5" s="230"/>
      <c r="TNS5" s="230"/>
      <c r="TNT5" s="230"/>
      <c r="TNU5" s="230"/>
      <c r="TNV5" s="230"/>
      <c r="TNW5" s="230"/>
      <c r="TNX5" s="230"/>
      <c r="TNY5" s="230"/>
      <c r="TNZ5" s="230"/>
      <c r="TOA5" s="230"/>
      <c r="TOB5" s="230"/>
      <c r="TOC5" s="230"/>
      <c r="TOD5" s="230"/>
      <c r="TOE5" s="230"/>
      <c r="TOF5" s="230"/>
      <c r="TOG5" s="230"/>
      <c r="TOH5" s="230"/>
      <c r="TOI5" s="230"/>
      <c r="TOJ5" s="230"/>
      <c r="TOK5" s="230"/>
      <c r="TOL5" s="230"/>
      <c r="TOM5" s="230"/>
      <c r="TON5" s="230"/>
      <c r="TOO5" s="230"/>
      <c r="TOP5" s="230"/>
      <c r="TOQ5" s="230"/>
      <c r="TOR5" s="230"/>
      <c r="TOS5" s="230"/>
      <c r="TOT5" s="230"/>
      <c r="TOU5" s="230"/>
      <c r="TOV5" s="230"/>
      <c r="TOW5" s="230"/>
      <c r="TOX5" s="230"/>
      <c r="TOY5" s="230"/>
      <c r="TOZ5" s="230"/>
      <c r="TPA5" s="230"/>
      <c r="TPB5" s="230"/>
      <c r="TPC5" s="230"/>
      <c r="TPD5" s="230"/>
      <c r="TPE5" s="230"/>
      <c r="TPF5" s="230"/>
      <c r="TPG5" s="230"/>
      <c r="TPH5" s="230"/>
      <c r="TPI5" s="230"/>
      <c r="TPJ5" s="230"/>
      <c r="TPK5" s="230"/>
      <c r="TPL5" s="230"/>
      <c r="TPM5" s="230"/>
      <c r="TPN5" s="230"/>
      <c r="TPO5" s="230"/>
      <c r="TPP5" s="230"/>
      <c r="TPQ5" s="230"/>
      <c r="TPR5" s="230"/>
      <c r="TPS5" s="230"/>
      <c r="TPT5" s="230"/>
      <c r="TPU5" s="230"/>
      <c r="TPV5" s="230"/>
      <c r="TPW5" s="230"/>
      <c r="TPX5" s="230"/>
      <c r="TPY5" s="230"/>
      <c r="TPZ5" s="230"/>
      <c r="TQA5" s="230"/>
      <c r="TQB5" s="230"/>
      <c r="TQC5" s="230"/>
      <c r="TQD5" s="230"/>
      <c r="TQE5" s="230"/>
      <c r="TQF5" s="230"/>
      <c r="TQG5" s="230"/>
      <c r="TQH5" s="230"/>
      <c r="TQI5" s="230"/>
      <c r="TQJ5" s="230"/>
      <c r="TQK5" s="230"/>
      <c r="TQL5" s="230"/>
      <c r="TQM5" s="230"/>
      <c r="TQN5" s="230"/>
      <c r="TQO5" s="230"/>
      <c r="TQP5" s="230"/>
      <c r="TQQ5" s="230"/>
      <c r="TQR5" s="230"/>
      <c r="TQS5" s="230"/>
      <c r="TQT5" s="230"/>
      <c r="TQU5" s="230"/>
      <c r="TQV5" s="230"/>
      <c r="TQW5" s="230"/>
      <c r="TQX5" s="230"/>
      <c r="TQY5" s="230"/>
      <c r="TQZ5" s="230"/>
      <c r="TRA5" s="230"/>
      <c r="TRB5" s="230"/>
      <c r="TRC5" s="230"/>
      <c r="TRD5" s="230"/>
      <c r="TRE5" s="230"/>
      <c r="TRF5" s="230"/>
      <c r="TRG5" s="230"/>
      <c r="TRH5" s="230"/>
      <c r="TRI5" s="230"/>
      <c r="TRJ5" s="230"/>
      <c r="TRK5" s="230"/>
      <c r="TRL5" s="230"/>
      <c r="TRM5" s="230"/>
      <c r="TRN5" s="230"/>
      <c r="TRO5" s="230"/>
      <c r="TRP5" s="230"/>
      <c r="TRQ5" s="230"/>
      <c r="TRR5" s="230"/>
      <c r="TRS5" s="230"/>
      <c r="TRT5" s="230"/>
      <c r="TRU5" s="230"/>
      <c r="TRV5" s="230"/>
      <c r="TRW5" s="230"/>
      <c r="TRX5" s="230"/>
      <c r="TRY5" s="230"/>
      <c r="TRZ5" s="230"/>
      <c r="TSA5" s="230"/>
      <c r="TSB5" s="230"/>
      <c r="TSC5" s="230"/>
      <c r="TSD5" s="230"/>
      <c r="TSE5" s="230"/>
      <c r="TSF5" s="230"/>
      <c r="TSG5" s="230"/>
      <c r="TSH5" s="230"/>
      <c r="TSI5" s="230"/>
      <c r="TSJ5" s="230"/>
      <c r="TSK5" s="230"/>
      <c r="TSL5" s="230"/>
      <c r="TSM5" s="230"/>
      <c r="TSN5" s="230"/>
      <c r="TSO5" s="230"/>
      <c r="TSP5" s="230"/>
      <c r="TSQ5" s="230"/>
      <c r="TSR5" s="230"/>
      <c r="TSS5" s="230"/>
      <c r="TST5" s="230"/>
      <c r="TSU5" s="230"/>
      <c r="TSV5" s="230"/>
      <c r="TSW5" s="230"/>
      <c r="TSX5" s="230"/>
      <c r="TSY5" s="230"/>
      <c r="TSZ5" s="230"/>
      <c r="TTA5" s="230"/>
      <c r="TTB5" s="230"/>
      <c r="TTC5" s="230"/>
      <c r="TTD5" s="230"/>
      <c r="TTE5" s="230"/>
      <c r="TTF5" s="230"/>
      <c r="TTG5" s="230"/>
      <c r="TTH5" s="230"/>
      <c r="TTI5" s="230"/>
      <c r="TTJ5" s="230"/>
      <c r="TTK5" s="230"/>
      <c r="TTL5" s="230"/>
      <c r="TTM5" s="230"/>
      <c r="TTN5" s="230"/>
      <c r="TTO5" s="230"/>
      <c r="TTP5" s="230"/>
      <c r="TTQ5" s="230"/>
      <c r="TTR5" s="230"/>
      <c r="TTS5" s="230"/>
      <c r="TTT5" s="230"/>
      <c r="TTU5" s="230"/>
      <c r="TTV5" s="230"/>
      <c r="TTW5" s="230"/>
      <c r="TTX5" s="230"/>
      <c r="TTY5" s="230"/>
      <c r="TTZ5" s="230"/>
      <c r="TUA5" s="230"/>
      <c r="TUB5" s="230"/>
      <c r="TUC5" s="230"/>
      <c r="TUD5" s="230"/>
      <c r="TUE5" s="230"/>
      <c r="TUF5" s="230"/>
      <c r="TUG5" s="230"/>
      <c r="TUH5" s="230"/>
      <c r="TUI5" s="230"/>
      <c r="TUJ5" s="230"/>
      <c r="TUK5" s="230"/>
      <c r="TUL5" s="230"/>
      <c r="TUM5" s="230"/>
      <c r="TUN5" s="230"/>
      <c r="TUO5" s="230"/>
      <c r="TUP5" s="230"/>
      <c r="TUQ5" s="230"/>
      <c r="TUR5" s="230"/>
      <c r="TUS5" s="230"/>
      <c r="TUT5" s="230"/>
      <c r="TUU5" s="230"/>
      <c r="TUV5" s="230"/>
      <c r="TUW5" s="230"/>
      <c r="TUX5" s="230"/>
      <c r="TUY5" s="230"/>
      <c r="TUZ5" s="230"/>
      <c r="TVA5" s="230"/>
      <c r="TVB5" s="230"/>
      <c r="TVC5" s="230"/>
      <c r="TVD5" s="230"/>
      <c r="TVE5" s="230"/>
      <c r="TVF5" s="230"/>
      <c r="TVG5" s="230"/>
      <c r="TVH5" s="230"/>
      <c r="TVI5" s="230"/>
      <c r="TVJ5" s="230"/>
      <c r="TVK5" s="230"/>
      <c r="TVL5" s="230"/>
      <c r="TVM5" s="230"/>
      <c r="TVN5" s="230"/>
      <c r="TVO5" s="230"/>
      <c r="TVP5" s="230"/>
      <c r="TVQ5" s="230"/>
      <c r="TVR5" s="230"/>
      <c r="TVS5" s="230"/>
      <c r="TVT5" s="230"/>
      <c r="TVU5" s="230"/>
      <c r="TVV5" s="230"/>
      <c r="TVW5" s="230"/>
      <c r="TVX5" s="230"/>
      <c r="TVY5" s="230"/>
      <c r="TVZ5" s="230"/>
      <c r="TWA5" s="230"/>
      <c r="TWB5" s="230"/>
      <c r="TWC5" s="230"/>
      <c r="TWD5" s="230"/>
      <c r="TWE5" s="230"/>
      <c r="TWF5" s="230"/>
      <c r="TWG5" s="230"/>
      <c r="TWH5" s="230"/>
      <c r="TWI5" s="230"/>
      <c r="TWJ5" s="230"/>
      <c r="TWK5" s="230"/>
      <c r="TWL5" s="230"/>
      <c r="TWM5" s="230"/>
      <c r="TWN5" s="230"/>
      <c r="TWO5" s="230"/>
      <c r="TWP5" s="230"/>
      <c r="TWQ5" s="230"/>
      <c r="TWR5" s="230"/>
      <c r="TWS5" s="230"/>
      <c r="TWT5" s="230"/>
      <c r="TWU5" s="230"/>
      <c r="TWV5" s="230"/>
      <c r="TWW5" s="230"/>
      <c r="TWX5" s="230"/>
      <c r="TWY5" s="230"/>
      <c r="TWZ5" s="230"/>
      <c r="TXA5" s="230"/>
      <c r="TXB5" s="230"/>
      <c r="TXC5" s="230"/>
      <c r="TXD5" s="230"/>
      <c r="TXE5" s="230"/>
      <c r="TXF5" s="230"/>
      <c r="TXG5" s="230"/>
      <c r="TXH5" s="230"/>
      <c r="TXI5" s="230"/>
      <c r="TXJ5" s="230"/>
      <c r="TXK5" s="230"/>
      <c r="TXL5" s="230"/>
      <c r="TXM5" s="230"/>
      <c r="TXN5" s="230"/>
      <c r="TXO5" s="230"/>
      <c r="TXP5" s="230"/>
      <c r="TXQ5" s="230"/>
      <c r="TXR5" s="230"/>
      <c r="TXS5" s="230"/>
      <c r="TXT5" s="230"/>
      <c r="TXU5" s="230"/>
      <c r="TXV5" s="230"/>
      <c r="TXW5" s="230"/>
      <c r="TXX5" s="230"/>
      <c r="TXY5" s="230"/>
      <c r="TXZ5" s="230"/>
      <c r="TYA5" s="230"/>
      <c r="TYB5" s="230"/>
      <c r="TYC5" s="230"/>
      <c r="TYD5" s="230"/>
      <c r="TYE5" s="230"/>
      <c r="TYF5" s="230"/>
      <c r="TYG5" s="230"/>
      <c r="TYH5" s="230"/>
      <c r="TYI5" s="230"/>
      <c r="TYJ5" s="230"/>
      <c r="TYK5" s="230"/>
      <c r="TYL5" s="230"/>
      <c r="TYM5" s="230"/>
      <c r="TYN5" s="230"/>
      <c r="TYO5" s="230"/>
      <c r="TYP5" s="230"/>
      <c r="TYQ5" s="230"/>
      <c r="TYR5" s="230"/>
      <c r="TYS5" s="230"/>
      <c r="TYT5" s="230"/>
      <c r="TYU5" s="230"/>
      <c r="TYV5" s="230"/>
      <c r="TYW5" s="230"/>
      <c r="TYX5" s="230"/>
      <c r="TYY5" s="230"/>
      <c r="TYZ5" s="230"/>
      <c r="TZA5" s="230"/>
      <c r="TZB5" s="230"/>
      <c r="TZC5" s="230"/>
      <c r="TZD5" s="230"/>
      <c r="TZE5" s="230"/>
      <c r="TZF5" s="230"/>
      <c r="TZG5" s="230"/>
      <c r="TZH5" s="230"/>
      <c r="TZI5" s="230"/>
      <c r="TZJ5" s="230"/>
      <c r="TZK5" s="230"/>
      <c r="TZL5" s="230"/>
      <c r="TZM5" s="230"/>
      <c r="TZN5" s="230"/>
      <c r="TZO5" s="230"/>
      <c r="TZP5" s="230"/>
      <c r="TZQ5" s="230"/>
      <c r="TZR5" s="230"/>
      <c r="TZS5" s="230"/>
      <c r="TZT5" s="230"/>
      <c r="TZU5" s="230"/>
      <c r="TZV5" s="230"/>
      <c r="TZW5" s="230"/>
      <c r="TZX5" s="230"/>
      <c r="TZY5" s="230"/>
      <c r="TZZ5" s="230"/>
      <c r="UAA5" s="230"/>
      <c r="UAB5" s="230"/>
      <c r="UAC5" s="230"/>
      <c r="UAD5" s="230"/>
      <c r="UAE5" s="230"/>
      <c r="UAF5" s="230"/>
      <c r="UAG5" s="230"/>
      <c r="UAH5" s="230"/>
      <c r="UAI5" s="230"/>
      <c r="UAJ5" s="230"/>
      <c r="UAK5" s="230"/>
      <c r="UAL5" s="230"/>
      <c r="UAM5" s="230"/>
      <c r="UAN5" s="230"/>
      <c r="UAO5" s="230"/>
      <c r="UAP5" s="230"/>
      <c r="UAQ5" s="230"/>
      <c r="UAR5" s="230"/>
      <c r="UAS5" s="230"/>
      <c r="UAT5" s="230"/>
      <c r="UAU5" s="230"/>
      <c r="UAV5" s="230"/>
      <c r="UAW5" s="230"/>
      <c r="UAX5" s="230"/>
      <c r="UAY5" s="230"/>
      <c r="UAZ5" s="230"/>
      <c r="UBA5" s="230"/>
      <c r="UBB5" s="230"/>
      <c r="UBC5" s="230"/>
      <c r="UBD5" s="230"/>
      <c r="UBE5" s="230"/>
      <c r="UBF5" s="230"/>
      <c r="UBG5" s="230"/>
      <c r="UBH5" s="230"/>
      <c r="UBI5" s="230"/>
      <c r="UBJ5" s="230"/>
      <c r="UBK5" s="230"/>
      <c r="UBL5" s="230"/>
      <c r="UBM5" s="230"/>
      <c r="UBN5" s="230"/>
      <c r="UBO5" s="230"/>
      <c r="UBP5" s="230"/>
      <c r="UBQ5" s="230"/>
      <c r="UBR5" s="230"/>
      <c r="UBS5" s="230"/>
      <c r="UBT5" s="230"/>
      <c r="UBU5" s="230"/>
      <c r="UBV5" s="230"/>
      <c r="UBW5" s="230"/>
      <c r="UBX5" s="230"/>
      <c r="UBY5" s="230"/>
      <c r="UBZ5" s="230"/>
      <c r="UCA5" s="230"/>
      <c r="UCB5" s="230"/>
      <c r="UCC5" s="230"/>
      <c r="UCD5" s="230"/>
      <c r="UCE5" s="230"/>
      <c r="UCF5" s="230"/>
      <c r="UCG5" s="230"/>
      <c r="UCH5" s="230"/>
      <c r="UCI5" s="230"/>
      <c r="UCJ5" s="230"/>
      <c r="UCK5" s="230"/>
      <c r="UCL5" s="230"/>
      <c r="UCM5" s="230"/>
      <c r="UCN5" s="230"/>
      <c r="UCO5" s="230"/>
      <c r="UCP5" s="230"/>
      <c r="UCQ5" s="230"/>
      <c r="UCR5" s="230"/>
      <c r="UCS5" s="230"/>
      <c r="UCT5" s="230"/>
      <c r="UCU5" s="230"/>
      <c r="UCV5" s="230"/>
      <c r="UCW5" s="230"/>
      <c r="UCX5" s="230"/>
      <c r="UCY5" s="230"/>
      <c r="UCZ5" s="230"/>
      <c r="UDA5" s="230"/>
      <c r="UDB5" s="230"/>
      <c r="UDC5" s="230"/>
      <c r="UDD5" s="230"/>
      <c r="UDE5" s="230"/>
      <c r="UDF5" s="230"/>
      <c r="UDG5" s="230"/>
      <c r="UDH5" s="230"/>
      <c r="UDI5" s="230"/>
      <c r="UDJ5" s="230"/>
      <c r="UDK5" s="230"/>
      <c r="UDL5" s="230"/>
      <c r="UDM5" s="230"/>
      <c r="UDN5" s="230"/>
      <c r="UDO5" s="230"/>
      <c r="UDP5" s="230"/>
      <c r="UDQ5" s="230"/>
      <c r="UDR5" s="230"/>
      <c r="UDS5" s="230"/>
      <c r="UDT5" s="230"/>
      <c r="UDU5" s="230"/>
      <c r="UDV5" s="230"/>
      <c r="UDW5" s="230"/>
      <c r="UDX5" s="230"/>
      <c r="UDY5" s="230"/>
      <c r="UDZ5" s="230"/>
      <c r="UEA5" s="230"/>
      <c r="UEB5" s="230"/>
      <c r="UEC5" s="230"/>
      <c r="UED5" s="230"/>
      <c r="UEE5" s="230"/>
      <c r="UEF5" s="230"/>
      <c r="UEG5" s="230"/>
      <c r="UEH5" s="230"/>
      <c r="UEI5" s="230"/>
      <c r="UEJ5" s="230"/>
      <c r="UEK5" s="230"/>
      <c r="UEL5" s="230"/>
      <c r="UEM5" s="230"/>
      <c r="UEN5" s="230"/>
      <c r="UEO5" s="230"/>
      <c r="UEP5" s="230"/>
      <c r="UEQ5" s="230"/>
      <c r="UER5" s="230"/>
      <c r="UES5" s="230"/>
      <c r="UET5" s="230"/>
      <c r="UEU5" s="230"/>
      <c r="UEV5" s="230"/>
      <c r="UEW5" s="230"/>
      <c r="UEX5" s="230"/>
      <c r="UEY5" s="230"/>
      <c r="UEZ5" s="230"/>
      <c r="UFA5" s="230"/>
      <c r="UFB5" s="230"/>
      <c r="UFC5" s="230"/>
      <c r="UFD5" s="230"/>
      <c r="UFE5" s="230"/>
      <c r="UFF5" s="230"/>
      <c r="UFG5" s="230"/>
      <c r="UFH5" s="230"/>
      <c r="UFI5" s="230"/>
      <c r="UFJ5" s="230"/>
      <c r="UFK5" s="230"/>
      <c r="UFL5" s="230"/>
      <c r="UFM5" s="230"/>
      <c r="UFN5" s="230"/>
      <c r="UFO5" s="230"/>
      <c r="UFP5" s="230"/>
      <c r="UFQ5" s="230"/>
      <c r="UFR5" s="230"/>
      <c r="UFS5" s="230"/>
      <c r="UFT5" s="230"/>
      <c r="UFU5" s="230"/>
      <c r="UFV5" s="230"/>
      <c r="UFW5" s="230"/>
      <c r="UFX5" s="230"/>
      <c r="UFY5" s="230"/>
      <c r="UFZ5" s="230"/>
      <c r="UGA5" s="230"/>
      <c r="UGB5" s="230"/>
      <c r="UGC5" s="230"/>
      <c r="UGD5" s="230"/>
      <c r="UGE5" s="230"/>
      <c r="UGF5" s="230"/>
      <c r="UGG5" s="230"/>
      <c r="UGH5" s="230"/>
      <c r="UGI5" s="230"/>
      <c r="UGJ5" s="230"/>
      <c r="UGK5" s="230"/>
      <c r="UGL5" s="230"/>
      <c r="UGM5" s="230"/>
      <c r="UGN5" s="230"/>
      <c r="UGO5" s="230"/>
      <c r="UGP5" s="230"/>
      <c r="UGQ5" s="230"/>
      <c r="UGR5" s="230"/>
      <c r="UGS5" s="230"/>
      <c r="UGT5" s="230"/>
      <c r="UGU5" s="230"/>
      <c r="UGV5" s="230"/>
      <c r="UGW5" s="230"/>
      <c r="UGX5" s="230"/>
      <c r="UGY5" s="230"/>
      <c r="UGZ5" s="230"/>
      <c r="UHA5" s="230"/>
      <c r="UHB5" s="230"/>
      <c r="UHC5" s="230"/>
      <c r="UHD5" s="230"/>
      <c r="UHE5" s="230"/>
      <c r="UHF5" s="230"/>
      <c r="UHG5" s="230"/>
      <c r="UHH5" s="230"/>
      <c r="UHI5" s="230"/>
      <c r="UHJ5" s="230"/>
      <c r="UHK5" s="230"/>
      <c r="UHL5" s="230"/>
      <c r="UHM5" s="230"/>
      <c r="UHN5" s="230"/>
      <c r="UHO5" s="230"/>
      <c r="UHP5" s="230"/>
      <c r="UHQ5" s="230"/>
      <c r="UHR5" s="230"/>
      <c r="UHS5" s="230"/>
      <c r="UHT5" s="230"/>
      <c r="UHU5" s="230"/>
      <c r="UHV5" s="230"/>
      <c r="UHW5" s="230"/>
      <c r="UHX5" s="230"/>
      <c r="UHY5" s="230"/>
      <c r="UHZ5" s="230"/>
      <c r="UIA5" s="230"/>
      <c r="UIB5" s="230"/>
      <c r="UIC5" s="230"/>
      <c r="UID5" s="230"/>
      <c r="UIE5" s="230"/>
      <c r="UIF5" s="230"/>
      <c r="UIG5" s="230"/>
      <c r="UIH5" s="230"/>
      <c r="UII5" s="230"/>
      <c r="UIJ5" s="230"/>
      <c r="UIK5" s="230"/>
      <c r="UIL5" s="230"/>
      <c r="UIM5" s="230"/>
      <c r="UIN5" s="230"/>
      <c r="UIO5" s="230"/>
      <c r="UIP5" s="230"/>
      <c r="UIQ5" s="230"/>
      <c r="UIR5" s="230"/>
      <c r="UIS5" s="230"/>
      <c r="UIT5" s="230"/>
      <c r="UIU5" s="230"/>
      <c r="UIV5" s="230"/>
      <c r="UIW5" s="230"/>
      <c r="UIX5" s="230"/>
      <c r="UIY5" s="230"/>
      <c r="UIZ5" s="230"/>
      <c r="UJA5" s="230"/>
      <c r="UJB5" s="230"/>
      <c r="UJC5" s="230"/>
      <c r="UJD5" s="230"/>
      <c r="UJE5" s="230"/>
      <c r="UJF5" s="230"/>
      <c r="UJG5" s="230"/>
      <c r="UJH5" s="230"/>
      <c r="UJI5" s="230"/>
      <c r="UJJ5" s="230"/>
      <c r="UJK5" s="230"/>
      <c r="UJL5" s="230"/>
      <c r="UJM5" s="230"/>
      <c r="UJN5" s="230"/>
      <c r="UJO5" s="230"/>
      <c r="UJP5" s="230"/>
      <c r="UJQ5" s="230"/>
      <c r="UJR5" s="230"/>
      <c r="UJS5" s="230"/>
      <c r="UJT5" s="230"/>
      <c r="UJU5" s="230"/>
      <c r="UJV5" s="230"/>
      <c r="UJW5" s="230"/>
      <c r="UJX5" s="230"/>
      <c r="UJY5" s="230"/>
      <c r="UJZ5" s="230"/>
      <c r="UKA5" s="230"/>
      <c r="UKB5" s="230"/>
      <c r="UKC5" s="230"/>
      <c r="UKD5" s="230"/>
      <c r="UKE5" s="230"/>
      <c r="UKF5" s="230"/>
      <c r="UKG5" s="230"/>
      <c r="UKH5" s="230"/>
      <c r="UKI5" s="230"/>
      <c r="UKJ5" s="230"/>
      <c r="UKK5" s="230"/>
      <c r="UKL5" s="230"/>
      <c r="UKM5" s="230"/>
      <c r="UKN5" s="230"/>
      <c r="UKO5" s="230"/>
      <c r="UKP5" s="230"/>
      <c r="UKQ5" s="230"/>
      <c r="UKR5" s="230"/>
      <c r="UKS5" s="230"/>
      <c r="UKT5" s="230"/>
      <c r="UKU5" s="230"/>
      <c r="UKV5" s="230"/>
      <c r="UKW5" s="230"/>
      <c r="UKX5" s="230"/>
      <c r="UKY5" s="230"/>
      <c r="UKZ5" s="230"/>
      <c r="ULA5" s="230"/>
      <c r="ULB5" s="230"/>
      <c r="ULC5" s="230"/>
      <c r="ULD5" s="230"/>
      <c r="ULE5" s="230"/>
      <c r="ULF5" s="230"/>
      <c r="ULG5" s="230"/>
      <c r="ULH5" s="230"/>
      <c r="ULI5" s="230"/>
      <c r="ULJ5" s="230"/>
      <c r="ULK5" s="230"/>
      <c r="ULL5" s="230"/>
      <c r="ULM5" s="230"/>
      <c r="ULN5" s="230"/>
      <c r="ULO5" s="230"/>
      <c r="ULP5" s="230"/>
      <c r="ULQ5" s="230"/>
      <c r="ULR5" s="230"/>
      <c r="ULS5" s="230"/>
      <c r="ULT5" s="230"/>
      <c r="ULU5" s="230"/>
      <c r="ULV5" s="230"/>
      <c r="ULW5" s="230"/>
      <c r="ULX5" s="230"/>
      <c r="ULY5" s="230"/>
      <c r="ULZ5" s="230"/>
      <c r="UMA5" s="230"/>
      <c r="UMB5" s="230"/>
      <c r="UMC5" s="230"/>
      <c r="UMD5" s="230"/>
      <c r="UME5" s="230"/>
      <c r="UMF5" s="230"/>
      <c r="UMG5" s="230"/>
      <c r="UMH5" s="230"/>
      <c r="UMI5" s="230"/>
      <c r="UMJ5" s="230"/>
      <c r="UMK5" s="230"/>
      <c r="UML5" s="230"/>
      <c r="UMM5" s="230"/>
      <c r="UMN5" s="230"/>
      <c r="UMO5" s="230"/>
      <c r="UMP5" s="230"/>
      <c r="UMQ5" s="230"/>
      <c r="UMR5" s="230"/>
      <c r="UMS5" s="230"/>
      <c r="UMT5" s="230"/>
      <c r="UMU5" s="230"/>
      <c r="UMV5" s="230"/>
      <c r="UMW5" s="230"/>
      <c r="UMX5" s="230"/>
      <c r="UMY5" s="230"/>
      <c r="UMZ5" s="230"/>
      <c r="UNA5" s="230"/>
      <c r="UNB5" s="230"/>
      <c r="UNC5" s="230"/>
      <c r="UND5" s="230"/>
      <c r="UNE5" s="230"/>
      <c r="UNF5" s="230"/>
      <c r="UNG5" s="230"/>
      <c r="UNH5" s="230"/>
      <c r="UNI5" s="230"/>
      <c r="UNJ5" s="230"/>
      <c r="UNK5" s="230"/>
      <c r="UNL5" s="230"/>
      <c r="UNM5" s="230"/>
      <c r="UNN5" s="230"/>
      <c r="UNO5" s="230"/>
      <c r="UNP5" s="230"/>
      <c r="UNQ5" s="230"/>
      <c r="UNR5" s="230"/>
      <c r="UNS5" s="230"/>
      <c r="UNT5" s="230"/>
      <c r="UNU5" s="230"/>
      <c r="UNV5" s="230"/>
      <c r="UNW5" s="230"/>
      <c r="UNX5" s="230"/>
      <c r="UNY5" s="230"/>
      <c r="UNZ5" s="230"/>
      <c r="UOA5" s="230"/>
      <c r="UOB5" s="230"/>
      <c r="UOC5" s="230"/>
      <c r="UOD5" s="230"/>
      <c r="UOE5" s="230"/>
      <c r="UOF5" s="230"/>
      <c r="UOG5" s="230"/>
      <c r="UOH5" s="230"/>
      <c r="UOI5" s="230"/>
      <c r="UOJ5" s="230"/>
      <c r="UOK5" s="230"/>
      <c r="UOL5" s="230"/>
      <c r="UOM5" s="230"/>
      <c r="UON5" s="230"/>
      <c r="UOO5" s="230"/>
      <c r="UOP5" s="230"/>
      <c r="UOQ5" s="230"/>
      <c r="UOR5" s="230"/>
      <c r="UOS5" s="230"/>
      <c r="UOT5" s="230"/>
      <c r="UOU5" s="230"/>
      <c r="UOV5" s="230"/>
      <c r="UOW5" s="230"/>
      <c r="UOX5" s="230"/>
      <c r="UOY5" s="230"/>
      <c r="UOZ5" s="230"/>
      <c r="UPA5" s="230"/>
      <c r="UPB5" s="230"/>
      <c r="UPC5" s="230"/>
      <c r="UPD5" s="230"/>
      <c r="UPE5" s="230"/>
      <c r="UPF5" s="230"/>
      <c r="UPG5" s="230"/>
      <c r="UPH5" s="230"/>
      <c r="UPI5" s="230"/>
      <c r="UPJ5" s="230"/>
      <c r="UPK5" s="230"/>
      <c r="UPL5" s="230"/>
      <c r="UPM5" s="230"/>
      <c r="UPN5" s="230"/>
      <c r="UPO5" s="230"/>
      <c r="UPP5" s="230"/>
      <c r="UPQ5" s="230"/>
      <c r="UPR5" s="230"/>
      <c r="UPS5" s="230"/>
      <c r="UPT5" s="230"/>
      <c r="UPU5" s="230"/>
      <c r="UPV5" s="230"/>
      <c r="UPW5" s="230"/>
      <c r="UPX5" s="230"/>
      <c r="UPY5" s="230"/>
      <c r="UPZ5" s="230"/>
      <c r="UQA5" s="230"/>
      <c r="UQB5" s="230"/>
      <c r="UQC5" s="230"/>
      <c r="UQD5" s="230"/>
      <c r="UQE5" s="230"/>
      <c r="UQF5" s="230"/>
      <c r="UQG5" s="230"/>
      <c r="UQH5" s="230"/>
      <c r="UQI5" s="230"/>
      <c r="UQJ5" s="230"/>
      <c r="UQK5" s="230"/>
      <c r="UQL5" s="230"/>
      <c r="UQM5" s="230"/>
      <c r="UQN5" s="230"/>
      <c r="UQO5" s="230"/>
      <c r="UQP5" s="230"/>
      <c r="UQQ5" s="230"/>
      <c r="UQR5" s="230"/>
      <c r="UQS5" s="230"/>
      <c r="UQT5" s="230"/>
      <c r="UQU5" s="230"/>
      <c r="UQV5" s="230"/>
      <c r="UQW5" s="230"/>
      <c r="UQX5" s="230"/>
      <c r="UQY5" s="230"/>
      <c r="UQZ5" s="230"/>
      <c r="URA5" s="230"/>
      <c r="URB5" s="230"/>
      <c r="URC5" s="230"/>
      <c r="URD5" s="230"/>
      <c r="URE5" s="230"/>
      <c r="URF5" s="230"/>
      <c r="URG5" s="230"/>
      <c r="URH5" s="230"/>
      <c r="URI5" s="230"/>
      <c r="URJ5" s="230"/>
      <c r="URK5" s="230"/>
      <c r="URL5" s="230"/>
      <c r="URM5" s="230"/>
      <c r="URN5" s="230"/>
      <c r="URO5" s="230"/>
      <c r="URP5" s="230"/>
      <c r="URQ5" s="230"/>
      <c r="URR5" s="230"/>
      <c r="URS5" s="230"/>
      <c r="URT5" s="230"/>
      <c r="URU5" s="230"/>
      <c r="URV5" s="230"/>
      <c r="URW5" s="230"/>
      <c r="URX5" s="230"/>
      <c r="URY5" s="230"/>
      <c r="URZ5" s="230"/>
      <c r="USA5" s="230"/>
      <c r="USB5" s="230"/>
      <c r="USC5" s="230"/>
      <c r="USD5" s="230"/>
      <c r="USE5" s="230"/>
      <c r="USF5" s="230"/>
      <c r="USG5" s="230"/>
      <c r="USH5" s="230"/>
      <c r="USI5" s="230"/>
      <c r="USJ5" s="230"/>
      <c r="USK5" s="230"/>
      <c r="USL5" s="230"/>
      <c r="USM5" s="230"/>
      <c r="USN5" s="230"/>
      <c r="USO5" s="230"/>
      <c r="USP5" s="230"/>
      <c r="USQ5" s="230"/>
      <c r="USR5" s="230"/>
      <c r="USS5" s="230"/>
      <c r="UST5" s="230"/>
      <c r="USU5" s="230"/>
      <c r="USV5" s="230"/>
      <c r="USW5" s="230"/>
      <c r="USX5" s="230"/>
      <c r="USY5" s="230"/>
      <c r="USZ5" s="230"/>
      <c r="UTA5" s="230"/>
      <c r="UTB5" s="230"/>
      <c r="UTC5" s="230"/>
      <c r="UTD5" s="230"/>
      <c r="UTE5" s="230"/>
      <c r="UTF5" s="230"/>
      <c r="UTG5" s="230"/>
      <c r="UTH5" s="230"/>
      <c r="UTI5" s="230"/>
      <c r="UTJ5" s="230"/>
      <c r="UTK5" s="230"/>
      <c r="UTL5" s="230"/>
      <c r="UTM5" s="230"/>
      <c r="UTN5" s="230"/>
      <c r="UTO5" s="230"/>
      <c r="UTP5" s="230"/>
      <c r="UTQ5" s="230"/>
      <c r="UTR5" s="230"/>
      <c r="UTS5" s="230"/>
      <c r="UTT5" s="230"/>
      <c r="UTU5" s="230"/>
      <c r="UTV5" s="230"/>
      <c r="UTW5" s="230"/>
      <c r="UTX5" s="230"/>
      <c r="UTY5" s="230"/>
      <c r="UTZ5" s="230"/>
      <c r="UUA5" s="230"/>
      <c r="UUB5" s="230"/>
      <c r="UUC5" s="230"/>
      <c r="UUD5" s="230"/>
      <c r="UUE5" s="230"/>
      <c r="UUF5" s="230"/>
      <c r="UUG5" s="230"/>
      <c r="UUH5" s="230"/>
      <c r="UUI5" s="230"/>
      <c r="UUJ5" s="230"/>
      <c r="UUK5" s="230"/>
      <c r="UUL5" s="230"/>
      <c r="UUM5" s="230"/>
      <c r="UUN5" s="230"/>
      <c r="UUO5" s="230"/>
      <c r="UUP5" s="230"/>
      <c r="UUQ5" s="230"/>
      <c r="UUR5" s="230"/>
      <c r="UUS5" s="230"/>
      <c r="UUT5" s="230"/>
      <c r="UUU5" s="230"/>
      <c r="UUV5" s="230"/>
      <c r="UUW5" s="230"/>
      <c r="UUX5" s="230"/>
      <c r="UUY5" s="230"/>
      <c r="UUZ5" s="230"/>
      <c r="UVA5" s="230"/>
      <c r="UVB5" s="230"/>
      <c r="UVC5" s="230"/>
      <c r="UVD5" s="230"/>
      <c r="UVE5" s="230"/>
      <c r="UVF5" s="230"/>
      <c r="UVG5" s="230"/>
      <c r="UVH5" s="230"/>
      <c r="UVI5" s="230"/>
      <c r="UVJ5" s="230"/>
      <c r="UVK5" s="230"/>
      <c r="UVL5" s="230"/>
      <c r="UVM5" s="230"/>
      <c r="UVN5" s="230"/>
      <c r="UVO5" s="230"/>
      <c r="UVP5" s="230"/>
      <c r="UVQ5" s="230"/>
      <c r="UVR5" s="230"/>
      <c r="UVS5" s="230"/>
      <c r="UVT5" s="230"/>
      <c r="UVU5" s="230"/>
      <c r="UVV5" s="230"/>
      <c r="UVW5" s="230"/>
      <c r="UVX5" s="230"/>
      <c r="UVY5" s="230"/>
      <c r="UVZ5" s="230"/>
      <c r="UWA5" s="230"/>
      <c r="UWB5" s="230"/>
      <c r="UWC5" s="230"/>
      <c r="UWD5" s="230"/>
      <c r="UWE5" s="230"/>
      <c r="UWF5" s="230"/>
      <c r="UWG5" s="230"/>
      <c r="UWH5" s="230"/>
      <c r="UWI5" s="230"/>
      <c r="UWJ5" s="230"/>
      <c r="UWK5" s="230"/>
      <c r="UWL5" s="230"/>
      <c r="UWM5" s="230"/>
      <c r="UWN5" s="230"/>
      <c r="UWO5" s="230"/>
      <c r="UWP5" s="230"/>
      <c r="UWQ5" s="230"/>
      <c r="UWR5" s="230"/>
      <c r="UWS5" s="230"/>
      <c r="UWT5" s="230"/>
      <c r="UWU5" s="230"/>
      <c r="UWV5" s="230"/>
      <c r="UWW5" s="230"/>
      <c r="UWX5" s="230"/>
      <c r="UWY5" s="230"/>
      <c r="UWZ5" s="230"/>
      <c r="UXA5" s="230"/>
      <c r="UXB5" s="230"/>
      <c r="UXC5" s="230"/>
      <c r="UXD5" s="230"/>
      <c r="UXE5" s="230"/>
      <c r="UXF5" s="230"/>
      <c r="UXG5" s="230"/>
      <c r="UXH5" s="230"/>
      <c r="UXI5" s="230"/>
      <c r="UXJ5" s="230"/>
      <c r="UXK5" s="230"/>
      <c r="UXL5" s="230"/>
      <c r="UXM5" s="230"/>
      <c r="UXN5" s="230"/>
      <c r="UXO5" s="230"/>
      <c r="UXP5" s="230"/>
      <c r="UXQ5" s="230"/>
      <c r="UXR5" s="230"/>
      <c r="UXS5" s="230"/>
      <c r="UXT5" s="230"/>
      <c r="UXU5" s="230"/>
      <c r="UXV5" s="230"/>
      <c r="UXW5" s="230"/>
      <c r="UXX5" s="230"/>
      <c r="UXY5" s="230"/>
      <c r="UXZ5" s="230"/>
      <c r="UYA5" s="230"/>
      <c r="UYB5" s="230"/>
      <c r="UYC5" s="230"/>
      <c r="UYD5" s="230"/>
      <c r="UYE5" s="230"/>
      <c r="UYF5" s="230"/>
      <c r="UYG5" s="230"/>
      <c r="UYH5" s="230"/>
      <c r="UYI5" s="230"/>
      <c r="UYJ5" s="230"/>
      <c r="UYK5" s="230"/>
      <c r="UYL5" s="230"/>
      <c r="UYM5" s="230"/>
      <c r="UYN5" s="230"/>
      <c r="UYO5" s="230"/>
      <c r="UYP5" s="230"/>
      <c r="UYQ5" s="230"/>
      <c r="UYR5" s="230"/>
      <c r="UYS5" s="230"/>
      <c r="UYT5" s="230"/>
      <c r="UYU5" s="230"/>
      <c r="UYV5" s="230"/>
      <c r="UYW5" s="230"/>
      <c r="UYX5" s="230"/>
      <c r="UYY5" s="230"/>
      <c r="UYZ5" s="230"/>
      <c r="UZA5" s="230"/>
      <c r="UZB5" s="230"/>
      <c r="UZC5" s="230"/>
      <c r="UZD5" s="230"/>
      <c r="UZE5" s="230"/>
      <c r="UZF5" s="230"/>
      <c r="UZG5" s="230"/>
      <c r="UZH5" s="230"/>
      <c r="UZI5" s="230"/>
      <c r="UZJ5" s="230"/>
      <c r="UZK5" s="230"/>
      <c r="UZL5" s="230"/>
      <c r="UZM5" s="230"/>
      <c r="UZN5" s="230"/>
      <c r="UZO5" s="230"/>
      <c r="UZP5" s="230"/>
      <c r="UZQ5" s="230"/>
      <c r="UZR5" s="230"/>
      <c r="UZS5" s="230"/>
      <c r="UZT5" s="230"/>
      <c r="UZU5" s="230"/>
      <c r="UZV5" s="230"/>
      <c r="UZW5" s="230"/>
      <c r="UZX5" s="230"/>
      <c r="UZY5" s="230"/>
      <c r="UZZ5" s="230"/>
      <c r="VAA5" s="230"/>
      <c r="VAB5" s="230"/>
      <c r="VAC5" s="230"/>
      <c r="VAD5" s="230"/>
      <c r="VAE5" s="230"/>
      <c r="VAF5" s="230"/>
      <c r="VAG5" s="230"/>
      <c r="VAH5" s="230"/>
      <c r="VAI5" s="230"/>
      <c r="VAJ5" s="230"/>
      <c r="VAK5" s="230"/>
      <c r="VAL5" s="230"/>
      <c r="VAM5" s="230"/>
      <c r="VAN5" s="230"/>
      <c r="VAO5" s="230"/>
      <c r="VAP5" s="230"/>
      <c r="VAQ5" s="230"/>
      <c r="VAR5" s="230"/>
      <c r="VAS5" s="230"/>
      <c r="VAT5" s="230"/>
      <c r="VAU5" s="230"/>
      <c r="VAV5" s="230"/>
      <c r="VAW5" s="230"/>
      <c r="VAX5" s="230"/>
      <c r="VAY5" s="230"/>
      <c r="VAZ5" s="230"/>
      <c r="VBA5" s="230"/>
      <c r="VBB5" s="230"/>
      <c r="VBC5" s="230"/>
      <c r="VBD5" s="230"/>
      <c r="VBE5" s="230"/>
      <c r="VBF5" s="230"/>
      <c r="VBG5" s="230"/>
      <c r="VBH5" s="230"/>
      <c r="VBI5" s="230"/>
      <c r="VBJ5" s="230"/>
      <c r="VBK5" s="230"/>
      <c r="VBL5" s="230"/>
      <c r="VBM5" s="230"/>
      <c r="VBN5" s="230"/>
      <c r="VBO5" s="230"/>
      <c r="VBP5" s="230"/>
      <c r="VBQ5" s="230"/>
      <c r="VBR5" s="230"/>
      <c r="VBS5" s="230"/>
      <c r="VBT5" s="230"/>
      <c r="VBU5" s="230"/>
      <c r="VBV5" s="230"/>
      <c r="VBW5" s="230"/>
      <c r="VBX5" s="230"/>
      <c r="VBY5" s="230"/>
      <c r="VBZ5" s="230"/>
      <c r="VCA5" s="230"/>
      <c r="VCB5" s="230"/>
      <c r="VCC5" s="230"/>
      <c r="VCD5" s="230"/>
      <c r="VCE5" s="230"/>
      <c r="VCF5" s="230"/>
      <c r="VCG5" s="230"/>
      <c r="VCH5" s="230"/>
      <c r="VCI5" s="230"/>
      <c r="VCJ5" s="230"/>
      <c r="VCK5" s="230"/>
      <c r="VCL5" s="230"/>
      <c r="VCM5" s="230"/>
      <c r="VCN5" s="230"/>
      <c r="VCO5" s="230"/>
      <c r="VCP5" s="230"/>
      <c r="VCQ5" s="230"/>
      <c r="VCR5" s="230"/>
      <c r="VCS5" s="230"/>
      <c r="VCT5" s="230"/>
      <c r="VCU5" s="230"/>
      <c r="VCV5" s="230"/>
      <c r="VCW5" s="230"/>
      <c r="VCX5" s="230"/>
      <c r="VCY5" s="230"/>
      <c r="VCZ5" s="230"/>
      <c r="VDA5" s="230"/>
      <c r="VDB5" s="230"/>
      <c r="VDC5" s="230"/>
      <c r="VDD5" s="230"/>
      <c r="VDE5" s="230"/>
      <c r="VDF5" s="230"/>
      <c r="VDG5" s="230"/>
      <c r="VDH5" s="230"/>
      <c r="VDI5" s="230"/>
      <c r="VDJ5" s="230"/>
      <c r="VDK5" s="230"/>
      <c r="VDL5" s="230"/>
      <c r="VDM5" s="230"/>
      <c r="VDN5" s="230"/>
      <c r="VDO5" s="230"/>
      <c r="VDP5" s="230"/>
      <c r="VDQ5" s="230"/>
      <c r="VDR5" s="230"/>
      <c r="VDS5" s="230"/>
      <c r="VDT5" s="230"/>
      <c r="VDU5" s="230"/>
      <c r="VDV5" s="230"/>
      <c r="VDW5" s="230"/>
      <c r="VDX5" s="230"/>
      <c r="VDY5" s="230"/>
      <c r="VDZ5" s="230"/>
      <c r="VEA5" s="230"/>
      <c r="VEB5" s="230"/>
      <c r="VEC5" s="230"/>
      <c r="VED5" s="230"/>
      <c r="VEE5" s="230"/>
      <c r="VEF5" s="230"/>
      <c r="VEG5" s="230"/>
      <c r="VEH5" s="230"/>
      <c r="VEI5" s="230"/>
      <c r="VEJ5" s="230"/>
      <c r="VEK5" s="230"/>
      <c r="VEL5" s="230"/>
      <c r="VEM5" s="230"/>
      <c r="VEN5" s="230"/>
      <c r="VEO5" s="230"/>
      <c r="VEP5" s="230"/>
      <c r="VEQ5" s="230"/>
      <c r="VER5" s="230"/>
      <c r="VES5" s="230"/>
      <c r="VET5" s="230"/>
      <c r="VEU5" s="230"/>
      <c r="VEV5" s="230"/>
      <c r="VEW5" s="230"/>
      <c r="VEX5" s="230"/>
      <c r="VEY5" s="230"/>
      <c r="VEZ5" s="230"/>
      <c r="VFA5" s="230"/>
      <c r="VFB5" s="230"/>
      <c r="VFC5" s="230"/>
      <c r="VFD5" s="230"/>
      <c r="VFE5" s="230"/>
      <c r="VFF5" s="230"/>
      <c r="VFG5" s="230"/>
      <c r="VFH5" s="230"/>
      <c r="VFI5" s="230"/>
      <c r="VFJ5" s="230"/>
      <c r="VFK5" s="230"/>
      <c r="VFL5" s="230"/>
      <c r="VFM5" s="230"/>
      <c r="VFN5" s="230"/>
      <c r="VFO5" s="230"/>
      <c r="VFP5" s="230"/>
      <c r="VFQ5" s="230"/>
      <c r="VFR5" s="230"/>
      <c r="VFS5" s="230"/>
      <c r="VFT5" s="230"/>
      <c r="VFU5" s="230"/>
      <c r="VFV5" s="230"/>
      <c r="VFW5" s="230"/>
      <c r="VFX5" s="230"/>
      <c r="VFY5" s="230"/>
      <c r="VFZ5" s="230"/>
      <c r="VGA5" s="230"/>
      <c r="VGB5" s="230"/>
      <c r="VGC5" s="230"/>
      <c r="VGD5" s="230"/>
      <c r="VGE5" s="230"/>
      <c r="VGF5" s="230"/>
      <c r="VGG5" s="230"/>
      <c r="VGH5" s="230"/>
      <c r="VGI5" s="230"/>
      <c r="VGJ5" s="230"/>
      <c r="VGK5" s="230"/>
      <c r="VGL5" s="230"/>
      <c r="VGM5" s="230"/>
      <c r="VGN5" s="230"/>
      <c r="VGO5" s="230"/>
      <c r="VGP5" s="230"/>
      <c r="VGQ5" s="230"/>
      <c r="VGR5" s="230"/>
      <c r="VGS5" s="230"/>
      <c r="VGT5" s="230"/>
      <c r="VGU5" s="230"/>
      <c r="VGV5" s="230"/>
      <c r="VGW5" s="230"/>
      <c r="VGX5" s="230"/>
      <c r="VGY5" s="230"/>
      <c r="VGZ5" s="230"/>
      <c r="VHA5" s="230"/>
      <c r="VHB5" s="230"/>
      <c r="VHC5" s="230"/>
      <c r="VHD5" s="230"/>
      <c r="VHE5" s="230"/>
      <c r="VHF5" s="230"/>
      <c r="VHG5" s="230"/>
      <c r="VHH5" s="230"/>
      <c r="VHI5" s="230"/>
      <c r="VHJ5" s="230"/>
      <c r="VHK5" s="230"/>
      <c r="VHL5" s="230"/>
      <c r="VHM5" s="230"/>
      <c r="VHN5" s="230"/>
      <c r="VHO5" s="230"/>
      <c r="VHP5" s="230"/>
      <c r="VHQ5" s="230"/>
      <c r="VHR5" s="230"/>
      <c r="VHS5" s="230"/>
      <c r="VHT5" s="230"/>
      <c r="VHU5" s="230"/>
      <c r="VHV5" s="230"/>
      <c r="VHW5" s="230"/>
      <c r="VHX5" s="230"/>
      <c r="VHY5" s="230"/>
      <c r="VHZ5" s="230"/>
      <c r="VIA5" s="230"/>
      <c r="VIB5" s="230"/>
      <c r="VIC5" s="230"/>
      <c r="VID5" s="230"/>
      <c r="VIE5" s="230"/>
      <c r="VIF5" s="230"/>
      <c r="VIG5" s="230"/>
      <c r="VIH5" s="230"/>
      <c r="VII5" s="230"/>
      <c r="VIJ5" s="230"/>
      <c r="VIK5" s="230"/>
      <c r="VIL5" s="230"/>
      <c r="VIM5" s="230"/>
      <c r="VIN5" s="230"/>
      <c r="VIO5" s="230"/>
      <c r="VIP5" s="230"/>
      <c r="VIQ5" s="230"/>
      <c r="VIR5" s="230"/>
      <c r="VIS5" s="230"/>
      <c r="VIT5" s="230"/>
      <c r="VIU5" s="230"/>
      <c r="VIV5" s="230"/>
      <c r="VIW5" s="230"/>
      <c r="VIX5" s="230"/>
      <c r="VIY5" s="230"/>
      <c r="VIZ5" s="230"/>
      <c r="VJA5" s="230"/>
      <c r="VJB5" s="230"/>
      <c r="VJC5" s="230"/>
      <c r="VJD5" s="230"/>
      <c r="VJE5" s="230"/>
      <c r="VJF5" s="230"/>
      <c r="VJG5" s="230"/>
      <c r="VJH5" s="230"/>
      <c r="VJI5" s="230"/>
      <c r="VJJ5" s="230"/>
      <c r="VJK5" s="230"/>
      <c r="VJL5" s="230"/>
      <c r="VJM5" s="230"/>
      <c r="VJN5" s="230"/>
      <c r="VJO5" s="230"/>
      <c r="VJP5" s="230"/>
      <c r="VJQ5" s="230"/>
      <c r="VJR5" s="230"/>
      <c r="VJS5" s="230"/>
      <c r="VJT5" s="230"/>
      <c r="VJU5" s="230"/>
      <c r="VJV5" s="230"/>
      <c r="VJW5" s="230"/>
      <c r="VJX5" s="230"/>
      <c r="VJY5" s="230"/>
      <c r="VJZ5" s="230"/>
      <c r="VKA5" s="230"/>
      <c r="VKB5" s="230"/>
      <c r="VKC5" s="230"/>
      <c r="VKD5" s="230"/>
      <c r="VKE5" s="230"/>
      <c r="VKF5" s="230"/>
      <c r="VKG5" s="230"/>
      <c r="VKH5" s="230"/>
      <c r="VKI5" s="230"/>
      <c r="VKJ5" s="230"/>
      <c r="VKK5" s="230"/>
      <c r="VKL5" s="230"/>
      <c r="VKM5" s="230"/>
      <c r="VKN5" s="230"/>
      <c r="VKO5" s="230"/>
      <c r="VKP5" s="230"/>
      <c r="VKQ5" s="230"/>
      <c r="VKR5" s="230"/>
      <c r="VKS5" s="230"/>
      <c r="VKT5" s="230"/>
      <c r="VKU5" s="230"/>
      <c r="VKV5" s="230"/>
      <c r="VKW5" s="230"/>
      <c r="VKX5" s="230"/>
      <c r="VKY5" s="230"/>
      <c r="VKZ5" s="230"/>
      <c r="VLA5" s="230"/>
      <c r="VLB5" s="230"/>
      <c r="VLC5" s="230"/>
      <c r="VLD5" s="230"/>
      <c r="VLE5" s="230"/>
      <c r="VLF5" s="230"/>
      <c r="VLG5" s="230"/>
      <c r="VLH5" s="230"/>
      <c r="VLI5" s="230"/>
      <c r="VLJ5" s="230"/>
      <c r="VLK5" s="230"/>
      <c r="VLL5" s="230"/>
      <c r="VLM5" s="230"/>
      <c r="VLN5" s="230"/>
      <c r="VLO5" s="230"/>
      <c r="VLP5" s="230"/>
      <c r="VLQ5" s="230"/>
      <c r="VLR5" s="230"/>
      <c r="VLS5" s="230"/>
      <c r="VLT5" s="230"/>
      <c r="VLU5" s="230"/>
      <c r="VLV5" s="230"/>
      <c r="VLW5" s="230"/>
      <c r="VLX5" s="230"/>
      <c r="VLY5" s="230"/>
      <c r="VLZ5" s="230"/>
      <c r="VMA5" s="230"/>
      <c r="VMB5" s="230"/>
      <c r="VMC5" s="230"/>
      <c r="VMD5" s="230"/>
      <c r="VME5" s="230"/>
      <c r="VMF5" s="230"/>
      <c r="VMG5" s="230"/>
      <c r="VMH5" s="230"/>
      <c r="VMI5" s="230"/>
      <c r="VMJ5" s="230"/>
      <c r="VMK5" s="230"/>
      <c r="VML5" s="230"/>
      <c r="VMM5" s="230"/>
      <c r="VMN5" s="230"/>
      <c r="VMO5" s="230"/>
      <c r="VMP5" s="230"/>
      <c r="VMQ5" s="230"/>
      <c r="VMR5" s="230"/>
      <c r="VMS5" s="230"/>
      <c r="VMT5" s="230"/>
      <c r="VMU5" s="230"/>
      <c r="VMV5" s="230"/>
      <c r="VMW5" s="230"/>
      <c r="VMX5" s="230"/>
      <c r="VMY5" s="230"/>
      <c r="VMZ5" s="230"/>
      <c r="VNA5" s="230"/>
      <c r="VNB5" s="230"/>
      <c r="VNC5" s="230"/>
      <c r="VND5" s="230"/>
      <c r="VNE5" s="230"/>
      <c r="VNF5" s="230"/>
      <c r="VNG5" s="230"/>
      <c r="VNH5" s="230"/>
      <c r="VNI5" s="230"/>
      <c r="VNJ5" s="230"/>
      <c r="VNK5" s="230"/>
      <c r="VNL5" s="230"/>
      <c r="VNM5" s="230"/>
      <c r="VNN5" s="230"/>
      <c r="VNO5" s="230"/>
      <c r="VNP5" s="230"/>
      <c r="VNQ5" s="230"/>
      <c r="VNR5" s="230"/>
      <c r="VNS5" s="230"/>
      <c r="VNT5" s="230"/>
      <c r="VNU5" s="230"/>
      <c r="VNV5" s="230"/>
      <c r="VNW5" s="230"/>
      <c r="VNX5" s="230"/>
      <c r="VNY5" s="230"/>
      <c r="VNZ5" s="230"/>
      <c r="VOA5" s="230"/>
      <c r="VOB5" s="230"/>
      <c r="VOC5" s="230"/>
      <c r="VOD5" s="230"/>
      <c r="VOE5" s="230"/>
      <c r="VOF5" s="230"/>
      <c r="VOG5" s="230"/>
      <c r="VOH5" s="230"/>
      <c r="VOI5" s="230"/>
      <c r="VOJ5" s="230"/>
      <c r="VOK5" s="230"/>
      <c r="VOL5" s="230"/>
      <c r="VOM5" s="230"/>
      <c r="VON5" s="230"/>
      <c r="VOO5" s="230"/>
      <c r="VOP5" s="230"/>
      <c r="VOQ5" s="230"/>
      <c r="VOR5" s="230"/>
      <c r="VOS5" s="230"/>
      <c r="VOT5" s="230"/>
      <c r="VOU5" s="230"/>
      <c r="VOV5" s="230"/>
      <c r="VOW5" s="230"/>
      <c r="VOX5" s="230"/>
      <c r="VOY5" s="230"/>
      <c r="VOZ5" s="230"/>
      <c r="VPA5" s="230"/>
      <c r="VPB5" s="230"/>
      <c r="VPC5" s="230"/>
      <c r="VPD5" s="230"/>
      <c r="VPE5" s="230"/>
      <c r="VPF5" s="230"/>
      <c r="VPG5" s="230"/>
      <c r="VPH5" s="230"/>
      <c r="VPI5" s="230"/>
      <c r="VPJ5" s="230"/>
      <c r="VPK5" s="230"/>
      <c r="VPL5" s="230"/>
      <c r="VPM5" s="230"/>
      <c r="VPN5" s="230"/>
      <c r="VPO5" s="230"/>
      <c r="VPP5" s="230"/>
      <c r="VPQ5" s="230"/>
      <c r="VPR5" s="230"/>
      <c r="VPS5" s="230"/>
      <c r="VPT5" s="230"/>
      <c r="VPU5" s="230"/>
      <c r="VPV5" s="230"/>
      <c r="VPW5" s="230"/>
      <c r="VPX5" s="230"/>
      <c r="VPY5" s="230"/>
      <c r="VPZ5" s="230"/>
      <c r="VQA5" s="230"/>
      <c r="VQB5" s="230"/>
      <c r="VQC5" s="230"/>
      <c r="VQD5" s="230"/>
      <c r="VQE5" s="230"/>
      <c r="VQF5" s="230"/>
      <c r="VQG5" s="230"/>
      <c r="VQH5" s="230"/>
      <c r="VQI5" s="230"/>
      <c r="VQJ5" s="230"/>
      <c r="VQK5" s="230"/>
      <c r="VQL5" s="230"/>
      <c r="VQM5" s="230"/>
      <c r="VQN5" s="230"/>
      <c r="VQO5" s="230"/>
      <c r="VQP5" s="230"/>
      <c r="VQQ5" s="230"/>
      <c r="VQR5" s="230"/>
      <c r="VQS5" s="230"/>
      <c r="VQT5" s="230"/>
      <c r="VQU5" s="230"/>
      <c r="VQV5" s="230"/>
      <c r="VQW5" s="230"/>
      <c r="VQX5" s="230"/>
      <c r="VQY5" s="230"/>
      <c r="VQZ5" s="230"/>
      <c r="VRA5" s="230"/>
      <c r="VRB5" s="230"/>
      <c r="VRC5" s="230"/>
      <c r="VRD5" s="230"/>
      <c r="VRE5" s="230"/>
      <c r="VRF5" s="230"/>
      <c r="VRG5" s="230"/>
      <c r="VRH5" s="230"/>
      <c r="VRI5" s="230"/>
      <c r="VRJ5" s="230"/>
      <c r="VRK5" s="230"/>
      <c r="VRL5" s="230"/>
      <c r="VRM5" s="230"/>
      <c r="VRN5" s="230"/>
      <c r="VRO5" s="230"/>
      <c r="VRP5" s="230"/>
      <c r="VRQ5" s="230"/>
      <c r="VRR5" s="230"/>
      <c r="VRS5" s="230"/>
      <c r="VRT5" s="230"/>
      <c r="VRU5" s="230"/>
      <c r="VRV5" s="230"/>
      <c r="VRW5" s="230"/>
      <c r="VRX5" s="230"/>
      <c r="VRY5" s="230"/>
      <c r="VRZ5" s="230"/>
      <c r="VSA5" s="230"/>
      <c r="VSB5" s="230"/>
      <c r="VSC5" s="230"/>
      <c r="VSD5" s="230"/>
      <c r="VSE5" s="230"/>
      <c r="VSF5" s="230"/>
      <c r="VSG5" s="230"/>
      <c r="VSH5" s="230"/>
      <c r="VSI5" s="230"/>
      <c r="VSJ5" s="230"/>
      <c r="VSK5" s="230"/>
      <c r="VSL5" s="230"/>
      <c r="VSM5" s="230"/>
      <c r="VSN5" s="230"/>
      <c r="VSO5" s="230"/>
      <c r="VSP5" s="230"/>
      <c r="VSQ5" s="230"/>
      <c r="VSR5" s="230"/>
      <c r="VSS5" s="230"/>
      <c r="VST5" s="230"/>
      <c r="VSU5" s="230"/>
      <c r="VSV5" s="230"/>
      <c r="VSW5" s="230"/>
      <c r="VSX5" s="230"/>
      <c r="VSY5" s="230"/>
      <c r="VSZ5" s="230"/>
      <c r="VTA5" s="230"/>
      <c r="VTB5" s="230"/>
      <c r="VTC5" s="230"/>
      <c r="VTD5" s="230"/>
      <c r="VTE5" s="230"/>
      <c r="VTF5" s="230"/>
      <c r="VTG5" s="230"/>
      <c r="VTH5" s="230"/>
      <c r="VTI5" s="230"/>
      <c r="VTJ5" s="230"/>
      <c r="VTK5" s="230"/>
      <c r="VTL5" s="230"/>
      <c r="VTM5" s="230"/>
      <c r="VTN5" s="230"/>
      <c r="VTO5" s="230"/>
      <c r="VTP5" s="230"/>
      <c r="VTQ5" s="230"/>
      <c r="VTR5" s="230"/>
      <c r="VTS5" s="230"/>
      <c r="VTT5" s="230"/>
      <c r="VTU5" s="230"/>
      <c r="VTV5" s="230"/>
      <c r="VTW5" s="230"/>
      <c r="VTX5" s="230"/>
      <c r="VTY5" s="230"/>
      <c r="VTZ5" s="230"/>
      <c r="VUA5" s="230"/>
      <c r="VUB5" s="230"/>
      <c r="VUC5" s="230"/>
      <c r="VUD5" s="230"/>
      <c r="VUE5" s="230"/>
      <c r="VUF5" s="230"/>
      <c r="VUG5" s="230"/>
      <c r="VUH5" s="230"/>
      <c r="VUI5" s="230"/>
      <c r="VUJ5" s="230"/>
      <c r="VUK5" s="230"/>
      <c r="VUL5" s="230"/>
      <c r="VUM5" s="230"/>
      <c r="VUN5" s="230"/>
      <c r="VUO5" s="230"/>
      <c r="VUP5" s="230"/>
      <c r="VUQ5" s="230"/>
      <c r="VUR5" s="230"/>
      <c r="VUS5" s="230"/>
      <c r="VUT5" s="230"/>
      <c r="VUU5" s="230"/>
      <c r="VUV5" s="230"/>
      <c r="VUW5" s="230"/>
      <c r="VUX5" s="230"/>
      <c r="VUY5" s="230"/>
      <c r="VUZ5" s="230"/>
      <c r="VVA5" s="230"/>
      <c r="VVB5" s="230"/>
      <c r="VVC5" s="230"/>
      <c r="VVD5" s="230"/>
      <c r="VVE5" s="230"/>
      <c r="VVF5" s="230"/>
      <c r="VVG5" s="230"/>
      <c r="VVH5" s="230"/>
      <c r="VVI5" s="230"/>
      <c r="VVJ5" s="230"/>
      <c r="VVK5" s="230"/>
      <c r="VVL5" s="230"/>
      <c r="VVM5" s="230"/>
      <c r="VVN5" s="230"/>
      <c r="VVO5" s="230"/>
      <c r="VVP5" s="230"/>
      <c r="VVQ5" s="230"/>
      <c r="VVR5" s="230"/>
      <c r="VVS5" s="230"/>
      <c r="VVT5" s="230"/>
      <c r="VVU5" s="230"/>
      <c r="VVV5" s="230"/>
      <c r="VVW5" s="230"/>
      <c r="VVX5" s="230"/>
      <c r="VVY5" s="230"/>
      <c r="VVZ5" s="230"/>
      <c r="VWA5" s="230"/>
      <c r="VWB5" s="230"/>
      <c r="VWC5" s="230"/>
      <c r="VWD5" s="230"/>
      <c r="VWE5" s="230"/>
      <c r="VWF5" s="230"/>
      <c r="VWG5" s="230"/>
      <c r="VWH5" s="230"/>
      <c r="VWI5" s="230"/>
      <c r="VWJ5" s="230"/>
      <c r="VWK5" s="230"/>
      <c r="VWL5" s="230"/>
      <c r="VWM5" s="230"/>
      <c r="VWN5" s="230"/>
      <c r="VWO5" s="230"/>
      <c r="VWP5" s="230"/>
      <c r="VWQ5" s="230"/>
      <c r="VWR5" s="230"/>
      <c r="VWS5" s="230"/>
      <c r="VWT5" s="230"/>
      <c r="VWU5" s="230"/>
      <c r="VWV5" s="230"/>
      <c r="VWW5" s="230"/>
      <c r="VWX5" s="230"/>
      <c r="VWY5" s="230"/>
      <c r="VWZ5" s="230"/>
      <c r="VXA5" s="230"/>
      <c r="VXB5" s="230"/>
      <c r="VXC5" s="230"/>
      <c r="VXD5" s="230"/>
      <c r="VXE5" s="230"/>
      <c r="VXF5" s="230"/>
      <c r="VXG5" s="230"/>
      <c r="VXH5" s="230"/>
      <c r="VXI5" s="230"/>
      <c r="VXJ5" s="230"/>
      <c r="VXK5" s="230"/>
      <c r="VXL5" s="230"/>
      <c r="VXM5" s="230"/>
      <c r="VXN5" s="230"/>
      <c r="VXO5" s="230"/>
      <c r="VXP5" s="230"/>
      <c r="VXQ5" s="230"/>
      <c r="VXR5" s="230"/>
      <c r="VXS5" s="230"/>
      <c r="VXT5" s="230"/>
      <c r="VXU5" s="230"/>
      <c r="VXV5" s="230"/>
      <c r="VXW5" s="230"/>
      <c r="VXX5" s="230"/>
      <c r="VXY5" s="230"/>
      <c r="VXZ5" s="230"/>
      <c r="VYA5" s="230"/>
      <c r="VYB5" s="230"/>
      <c r="VYC5" s="230"/>
      <c r="VYD5" s="230"/>
      <c r="VYE5" s="230"/>
      <c r="VYF5" s="230"/>
      <c r="VYG5" s="230"/>
      <c r="VYH5" s="230"/>
      <c r="VYI5" s="230"/>
      <c r="VYJ5" s="230"/>
      <c r="VYK5" s="230"/>
      <c r="VYL5" s="230"/>
      <c r="VYM5" s="230"/>
      <c r="VYN5" s="230"/>
      <c r="VYO5" s="230"/>
      <c r="VYP5" s="230"/>
      <c r="VYQ5" s="230"/>
      <c r="VYR5" s="230"/>
      <c r="VYS5" s="230"/>
      <c r="VYT5" s="230"/>
      <c r="VYU5" s="230"/>
      <c r="VYV5" s="230"/>
      <c r="VYW5" s="230"/>
      <c r="VYX5" s="230"/>
      <c r="VYY5" s="230"/>
      <c r="VYZ5" s="230"/>
      <c r="VZA5" s="230"/>
      <c r="VZB5" s="230"/>
      <c r="VZC5" s="230"/>
      <c r="VZD5" s="230"/>
      <c r="VZE5" s="230"/>
      <c r="VZF5" s="230"/>
      <c r="VZG5" s="230"/>
      <c r="VZH5" s="230"/>
      <c r="VZI5" s="230"/>
      <c r="VZJ5" s="230"/>
      <c r="VZK5" s="230"/>
      <c r="VZL5" s="230"/>
      <c r="VZM5" s="230"/>
      <c r="VZN5" s="230"/>
      <c r="VZO5" s="230"/>
      <c r="VZP5" s="230"/>
      <c r="VZQ5" s="230"/>
      <c r="VZR5" s="230"/>
      <c r="VZS5" s="230"/>
      <c r="VZT5" s="230"/>
      <c r="VZU5" s="230"/>
      <c r="VZV5" s="230"/>
      <c r="VZW5" s="230"/>
      <c r="VZX5" s="230"/>
      <c r="VZY5" s="230"/>
      <c r="VZZ5" s="230"/>
      <c r="WAA5" s="230"/>
      <c r="WAB5" s="230"/>
      <c r="WAC5" s="230"/>
      <c r="WAD5" s="230"/>
      <c r="WAE5" s="230"/>
      <c r="WAF5" s="230"/>
      <c r="WAG5" s="230"/>
      <c r="WAH5" s="230"/>
      <c r="WAI5" s="230"/>
      <c r="WAJ5" s="230"/>
      <c r="WAK5" s="230"/>
      <c r="WAL5" s="230"/>
      <c r="WAM5" s="230"/>
      <c r="WAN5" s="230"/>
      <c r="WAO5" s="230"/>
      <c r="WAP5" s="230"/>
      <c r="WAQ5" s="230"/>
      <c r="WAR5" s="230"/>
      <c r="WAS5" s="230"/>
      <c r="WAT5" s="230"/>
      <c r="WAU5" s="230"/>
      <c r="WAV5" s="230"/>
      <c r="WAW5" s="230"/>
      <c r="WAX5" s="230"/>
      <c r="WAY5" s="230"/>
      <c r="WAZ5" s="230"/>
      <c r="WBA5" s="230"/>
      <c r="WBB5" s="230"/>
      <c r="WBC5" s="230"/>
      <c r="WBD5" s="230"/>
      <c r="WBE5" s="230"/>
      <c r="WBF5" s="230"/>
      <c r="WBG5" s="230"/>
      <c r="WBH5" s="230"/>
      <c r="WBI5" s="230"/>
      <c r="WBJ5" s="230"/>
      <c r="WBK5" s="230"/>
      <c r="WBL5" s="230"/>
      <c r="WBM5" s="230"/>
      <c r="WBN5" s="230"/>
      <c r="WBO5" s="230"/>
      <c r="WBP5" s="230"/>
      <c r="WBQ5" s="230"/>
      <c r="WBR5" s="230"/>
      <c r="WBS5" s="230"/>
      <c r="WBT5" s="230"/>
      <c r="WBU5" s="230"/>
      <c r="WBV5" s="230"/>
      <c r="WBW5" s="230"/>
      <c r="WBX5" s="230"/>
      <c r="WBY5" s="230"/>
      <c r="WBZ5" s="230"/>
      <c r="WCA5" s="230"/>
      <c r="WCB5" s="230"/>
      <c r="WCC5" s="230"/>
      <c r="WCD5" s="230"/>
      <c r="WCE5" s="230"/>
      <c r="WCF5" s="230"/>
      <c r="WCG5" s="230"/>
      <c r="WCH5" s="230"/>
      <c r="WCI5" s="230"/>
      <c r="WCJ5" s="230"/>
      <c r="WCK5" s="230"/>
      <c r="WCL5" s="230"/>
      <c r="WCM5" s="230"/>
      <c r="WCN5" s="230"/>
      <c r="WCO5" s="230"/>
      <c r="WCP5" s="230"/>
      <c r="WCQ5" s="230"/>
      <c r="WCR5" s="230"/>
      <c r="WCS5" s="230"/>
      <c r="WCT5" s="230"/>
      <c r="WCU5" s="230"/>
      <c r="WCV5" s="230"/>
      <c r="WCW5" s="230"/>
      <c r="WCX5" s="230"/>
      <c r="WCY5" s="230"/>
      <c r="WCZ5" s="230"/>
      <c r="WDA5" s="230"/>
      <c r="WDB5" s="230"/>
      <c r="WDC5" s="230"/>
      <c r="WDD5" s="230"/>
      <c r="WDE5" s="230"/>
      <c r="WDF5" s="230"/>
      <c r="WDG5" s="230"/>
      <c r="WDH5" s="230"/>
      <c r="WDI5" s="230"/>
      <c r="WDJ5" s="230"/>
      <c r="WDK5" s="230"/>
      <c r="WDL5" s="230"/>
      <c r="WDM5" s="230"/>
      <c r="WDN5" s="230"/>
      <c r="WDO5" s="230"/>
      <c r="WDP5" s="230"/>
      <c r="WDQ5" s="230"/>
      <c r="WDR5" s="230"/>
      <c r="WDS5" s="230"/>
      <c r="WDT5" s="230"/>
      <c r="WDU5" s="230"/>
      <c r="WDV5" s="230"/>
      <c r="WDW5" s="230"/>
      <c r="WDX5" s="230"/>
      <c r="WDY5" s="230"/>
      <c r="WDZ5" s="230"/>
      <c r="WEA5" s="230"/>
      <c r="WEB5" s="230"/>
      <c r="WEC5" s="230"/>
      <c r="WED5" s="230"/>
      <c r="WEE5" s="230"/>
      <c r="WEF5" s="230"/>
      <c r="WEG5" s="230"/>
      <c r="WEH5" s="230"/>
      <c r="WEI5" s="230"/>
      <c r="WEJ5" s="230"/>
      <c r="WEK5" s="230"/>
      <c r="WEL5" s="230"/>
      <c r="WEM5" s="230"/>
      <c r="WEN5" s="230"/>
      <c r="WEO5" s="230"/>
      <c r="WEP5" s="230"/>
      <c r="WEQ5" s="230"/>
      <c r="WER5" s="230"/>
      <c r="WES5" s="230"/>
      <c r="WET5" s="230"/>
      <c r="WEU5" s="230"/>
      <c r="WEV5" s="230"/>
      <c r="WEW5" s="230"/>
      <c r="WEX5" s="230"/>
      <c r="WEY5" s="230"/>
      <c r="WEZ5" s="230"/>
      <c r="WFA5" s="230"/>
      <c r="WFB5" s="230"/>
      <c r="WFC5" s="230"/>
      <c r="WFD5" s="230"/>
      <c r="WFE5" s="230"/>
      <c r="WFF5" s="230"/>
      <c r="WFG5" s="230"/>
      <c r="WFH5" s="230"/>
      <c r="WFI5" s="230"/>
      <c r="WFJ5" s="230"/>
      <c r="WFK5" s="230"/>
      <c r="WFL5" s="230"/>
      <c r="WFM5" s="230"/>
      <c r="WFN5" s="230"/>
      <c r="WFO5" s="230"/>
      <c r="WFP5" s="230"/>
      <c r="WFQ5" s="230"/>
      <c r="WFR5" s="230"/>
      <c r="WFS5" s="230"/>
      <c r="WFT5" s="230"/>
      <c r="WFU5" s="230"/>
      <c r="WFV5" s="230"/>
      <c r="WFW5" s="230"/>
      <c r="WFX5" s="230"/>
      <c r="WFY5" s="230"/>
      <c r="WFZ5" s="230"/>
      <c r="WGA5" s="230"/>
      <c r="WGB5" s="230"/>
      <c r="WGC5" s="230"/>
      <c r="WGD5" s="230"/>
      <c r="WGE5" s="230"/>
      <c r="WGF5" s="230"/>
      <c r="WGG5" s="230"/>
      <c r="WGH5" s="230"/>
      <c r="WGI5" s="230"/>
      <c r="WGJ5" s="230"/>
      <c r="WGK5" s="230"/>
      <c r="WGL5" s="230"/>
      <c r="WGM5" s="230"/>
      <c r="WGN5" s="230"/>
      <c r="WGO5" s="230"/>
      <c r="WGP5" s="230"/>
      <c r="WGQ5" s="230"/>
      <c r="WGR5" s="230"/>
      <c r="WGS5" s="230"/>
      <c r="WGT5" s="230"/>
      <c r="WGU5" s="230"/>
      <c r="WGV5" s="230"/>
      <c r="WGW5" s="230"/>
      <c r="WGX5" s="230"/>
      <c r="WGY5" s="230"/>
      <c r="WGZ5" s="230"/>
      <c r="WHA5" s="230"/>
      <c r="WHB5" s="230"/>
      <c r="WHC5" s="230"/>
      <c r="WHD5" s="230"/>
      <c r="WHE5" s="230"/>
      <c r="WHF5" s="230"/>
      <c r="WHG5" s="230"/>
      <c r="WHH5" s="230"/>
      <c r="WHI5" s="230"/>
      <c r="WHJ5" s="230"/>
      <c r="WHK5" s="230"/>
      <c r="WHL5" s="230"/>
      <c r="WHM5" s="230"/>
      <c r="WHN5" s="230"/>
      <c r="WHO5" s="230"/>
      <c r="WHP5" s="230"/>
      <c r="WHQ5" s="230"/>
      <c r="WHR5" s="230"/>
      <c r="WHS5" s="230"/>
      <c r="WHT5" s="230"/>
      <c r="WHU5" s="230"/>
      <c r="WHV5" s="230"/>
      <c r="WHW5" s="230"/>
      <c r="WHX5" s="230"/>
      <c r="WHY5" s="230"/>
      <c r="WHZ5" s="230"/>
      <c r="WIA5" s="230"/>
      <c r="WIB5" s="230"/>
      <c r="WIC5" s="230"/>
      <c r="WID5" s="230"/>
      <c r="WIE5" s="230"/>
      <c r="WIF5" s="230"/>
      <c r="WIG5" s="230"/>
      <c r="WIH5" s="230"/>
      <c r="WII5" s="230"/>
      <c r="WIJ5" s="230"/>
      <c r="WIK5" s="230"/>
      <c r="WIL5" s="230"/>
      <c r="WIM5" s="230"/>
      <c r="WIN5" s="230"/>
      <c r="WIO5" s="230"/>
      <c r="WIP5" s="230"/>
      <c r="WIQ5" s="230"/>
      <c r="WIR5" s="230"/>
      <c r="WIS5" s="230"/>
      <c r="WIT5" s="230"/>
      <c r="WIU5" s="230"/>
      <c r="WIV5" s="230"/>
      <c r="WIW5" s="230"/>
      <c r="WIX5" s="230"/>
      <c r="WIY5" s="230"/>
      <c r="WIZ5" s="230"/>
      <c r="WJA5" s="230"/>
      <c r="WJB5" s="230"/>
      <c r="WJC5" s="230"/>
      <c r="WJD5" s="230"/>
      <c r="WJE5" s="230"/>
      <c r="WJF5" s="230"/>
      <c r="WJG5" s="230"/>
      <c r="WJH5" s="230"/>
      <c r="WJI5" s="230"/>
      <c r="WJJ5" s="230"/>
      <c r="WJK5" s="230"/>
      <c r="WJL5" s="230"/>
      <c r="WJM5" s="230"/>
      <c r="WJN5" s="230"/>
      <c r="WJO5" s="230"/>
      <c r="WJP5" s="230"/>
      <c r="WJQ5" s="230"/>
      <c r="WJR5" s="230"/>
      <c r="WJS5" s="230"/>
      <c r="WJT5" s="230"/>
      <c r="WJU5" s="230"/>
      <c r="WJV5" s="230"/>
      <c r="WJW5" s="230"/>
      <c r="WJX5" s="230"/>
      <c r="WJY5" s="230"/>
      <c r="WJZ5" s="230"/>
      <c r="WKA5" s="230"/>
      <c r="WKB5" s="230"/>
      <c r="WKC5" s="230"/>
      <c r="WKD5" s="230"/>
      <c r="WKE5" s="230"/>
      <c r="WKF5" s="230"/>
      <c r="WKG5" s="230"/>
      <c r="WKH5" s="230"/>
      <c r="WKI5" s="230"/>
      <c r="WKJ5" s="230"/>
      <c r="WKK5" s="230"/>
      <c r="WKL5" s="230"/>
      <c r="WKM5" s="230"/>
      <c r="WKN5" s="230"/>
      <c r="WKO5" s="230"/>
      <c r="WKP5" s="230"/>
      <c r="WKQ5" s="230"/>
      <c r="WKR5" s="230"/>
      <c r="WKS5" s="230"/>
      <c r="WKT5" s="230"/>
      <c r="WKU5" s="230"/>
      <c r="WKV5" s="230"/>
      <c r="WKW5" s="230"/>
      <c r="WKX5" s="230"/>
      <c r="WKY5" s="230"/>
      <c r="WKZ5" s="230"/>
      <c r="WLA5" s="230"/>
      <c r="WLB5" s="230"/>
      <c r="WLC5" s="230"/>
      <c r="WLD5" s="230"/>
      <c r="WLE5" s="230"/>
      <c r="WLF5" s="230"/>
      <c r="WLG5" s="230"/>
      <c r="WLH5" s="230"/>
      <c r="WLI5" s="230"/>
      <c r="WLJ5" s="230"/>
      <c r="WLK5" s="230"/>
      <c r="WLL5" s="230"/>
      <c r="WLM5" s="230"/>
      <c r="WLN5" s="230"/>
      <c r="WLO5" s="230"/>
      <c r="WLP5" s="230"/>
      <c r="WLQ5" s="230"/>
      <c r="WLR5" s="230"/>
      <c r="WLS5" s="230"/>
      <c r="WLT5" s="230"/>
      <c r="WLU5" s="230"/>
      <c r="WLV5" s="230"/>
      <c r="WLW5" s="230"/>
      <c r="WLX5" s="230"/>
      <c r="WLY5" s="230"/>
      <c r="WLZ5" s="230"/>
      <c r="WMA5" s="230"/>
      <c r="WMB5" s="230"/>
      <c r="WMC5" s="230"/>
      <c r="WMD5" s="230"/>
      <c r="WME5" s="230"/>
      <c r="WMF5" s="230"/>
      <c r="WMG5" s="230"/>
      <c r="WMH5" s="230"/>
      <c r="WMI5" s="230"/>
      <c r="WMJ5" s="230"/>
      <c r="WMK5" s="230"/>
      <c r="WML5" s="230"/>
      <c r="WMM5" s="230"/>
      <c r="WMN5" s="230"/>
      <c r="WMO5" s="230"/>
      <c r="WMP5" s="230"/>
      <c r="WMQ5" s="230"/>
      <c r="WMR5" s="230"/>
      <c r="WMS5" s="230"/>
      <c r="WMT5" s="230"/>
      <c r="WMU5" s="230"/>
      <c r="WMV5" s="230"/>
      <c r="WMW5" s="230"/>
      <c r="WMX5" s="230"/>
      <c r="WMY5" s="230"/>
      <c r="WMZ5" s="230"/>
      <c r="WNA5" s="230"/>
      <c r="WNB5" s="230"/>
      <c r="WNC5" s="230"/>
      <c r="WND5" s="230"/>
      <c r="WNE5" s="230"/>
      <c r="WNF5" s="230"/>
      <c r="WNG5" s="230"/>
      <c r="WNH5" s="230"/>
      <c r="WNI5" s="230"/>
      <c r="WNJ5" s="230"/>
      <c r="WNK5" s="230"/>
      <c r="WNL5" s="230"/>
      <c r="WNM5" s="230"/>
      <c r="WNN5" s="230"/>
      <c r="WNO5" s="230"/>
      <c r="WNP5" s="230"/>
      <c r="WNQ5" s="230"/>
      <c r="WNR5" s="230"/>
      <c r="WNS5" s="230"/>
      <c r="WNT5" s="230"/>
      <c r="WNU5" s="230"/>
      <c r="WNV5" s="230"/>
      <c r="WNW5" s="230"/>
      <c r="WNX5" s="230"/>
      <c r="WNY5" s="230"/>
      <c r="WNZ5" s="230"/>
      <c r="WOA5" s="230"/>
      <c r="WOB5" s="230"/>
      <c r="WOC5" s="230"/>
      <c r="WOD5" s="230"/>
      <c r="WOE5" s="230"/>
      <c r="WOF5" s="230"/>
      <c r="WOG5" s="230"/>
      <c r="WOH5" s="230"/>
      <c r="WOI5" s="230"/>
      <c r="WOJ5" s="230"/>
      <c r="WOK5" s="230"/>
      <c r="WOL5" s="230"/>
      <c r="WOM5" s="230"/>
      <c r="WON5" s="230"/>
      <c r="WOO5" s="230"/>
      <c r="WOP5" s="230"/>
      <c r="WOQ5" s="230"/>
      <c r="WOR5" s="230"/>
      <c r="WOS5" s="230"/>
      <c r="WOT5" s="230"/>
      <c r="WOU5" s="230"/>
      <c r="WOV5" s="230"/>
      <c r="WOW5" s="230"/>
      <c r="WOX5" s="230"/>
      <c r="WOY5" s="230"/>
      <c r="WOZ5" s="230"/>
      <c r="WPA5" s="230"/>
      <c r="WPB5" s="230"/>
      <c r="WPC5" s="230"/>
      <c r="WPD5" s="230"/>
      <c r="WPE5" s="230"/>
      <c r="WPF5" s="230"/>
      <c r="WPG5" s="230"/>
      <c r="WPH5" s="230"/>
      <c r="WPI5" s="230"/>
      <c r="WPJ5" s="230"/>
      <c r="WPK5" s="230"/>
      <c r="WPL5" s="230"/>
      <c r="WPM5" s="230"/>
      <c r="WPN5" s="230"/>
      <c r="WPO5" s="230"/>
      <c r="WPP5" s="230"/>
      <c r="WPQ5" s="230"/>
      <c r="WPR5" s="230"/>
      <c r="WPS5" s="230"/>
      <c r="WPT5" s="230"/>
      <c r="WPU5" s="230"/>
      <c r="WPV5" s="230"/>
      <c r="WPW5" s="230"/>
      <c r="WPX5" s="230"/>
      <c r="WPY5" s="230"/>
      <c r="WPZ5" s="230"/>
      <c r="WQA5" s="230"/>
      <c r="WQB5" s="230"/>
      <c r="WQC5" s="230"/>
      <c r="WQD5" s="230"/>
      <c r="WQE5" s="230"/>
      <c r="WQF5" s="230"/>
      <c r="WQG5" s="230"/>
      <c r="WQH5" s="230"/>
      <c r="WQI5" s="230"/>
      <c r="WQJ5" s="230"/>
      <c r="WQK5" s="230"/>
      <c r="WQL5" s="230"/>
      <c r="WQM5" s="230"/>
      <c r="WQN5" s="230"/>
      <c r="WQO5" s="230"/>
      <c r="WQP5" s="230"/>
      <c r="WQQ5" s="230"/>
      <c r="WQR5" s="230"/>
      <c r="WQS5" s="230"/>
      <c r="WQT5" s="230"/>
      <c r="WQU5" s="230"/>
      <c r="WQV5" s="230"/>
      <c r="WQW5" s="230"/>
      <c r="WQX5" s="230"/>
      <c r="WQY5" s="230"/>
      <c r="WQZ5" s="230"/>
      <c r="WRA5" s="230"/>
      <c r="WRB5" s="230"/>
      <c r="WRC5" s="230"/>
      <c r="WRD5" s="230"/>
      <c r="WRE5" s="230"/>
      <c r="WRF5" s="230"/>
      <c r="WRG5" s="230"/>
      <c r="WRH5" s="230"/>
      <c r="WRI5" s="230"/>
      <c r="WRJ5" s="230"/>
      <c r="WRK5" s="230"/>
      <c r="WRL5" s="230"/>
      <c r="WRM5" s="230"/>
      <c r="WRN5" s="230"/>
      <c r="WRO5" s="230"/>
      <c r="WRP5" s="230"/>
      <c r="WRQ5" s="230"/>
      <c r="WRR5" s="230"/>
      <c r="WRS5" s="230"/>
      <c r="WRT5" s="230"/>
      <c r="WRU5" s="230"/>
      <c r="WRV5" s="230"/>
      <c r="WRW5" s="230"/>
      <c r="WRX5" s="230"/>
      <c r="WRY5" s="230"/>
      <c r="WRZ5" s="230"/>
      <c r="WSA5" s="230"/>
      <c r="WSB5" s="230"/>
      <c r="WSC5" s="230"/>
      <c r="WSD5" s="230"/>
      <c r="WSE5" s="230"/>
      <c r="WSF5" s="230"/>
      <c r="WSG5" s="230"/>
      <c r="WSH5" s="230"/>
      <c r="WSI5" s="230"/>
      <c r="WSJ5" s="230"/>
      <c r="WSK5" s="230"/>
      <c r="WSL5" s="230"/>
      <c r="WSM5" s="230"/>
      <c r="WSN5" s="230"/>
      <c r="WSO5" s="230"/>
      <c r="WSP5" s="230"/>
      <c r="WSQ5" s="230"/>
      <c r="WSR5" s="230"/>
      <c r="WSS5" s="230"/>
      <c r="WST5" s="230"/>
      <c r="WSU5" s="230"/>
      <c r="WSV5" s="230"/>
      <c r="WSW5" s="230"/>
      <c r="WSX5" s="230"/>
      <c r="WSY5" s="230"/>
      <c r="WSZ5" s="230"/>
      <c r="WTA5" s="230"/>
      <c r="WTB5" s="230"/>
      <c r="WTC5" s="230"/>
      <c r="WTD5" s="230"/>
      <c r="WTE5" s="230"/>
      <c r="WTF5" s="230"/>
      <c r="WTG5" s="230"/>
      <c r="WTH5" s="230"/>
      <c r="WTI5" s="230"/>
      <c r="WTJ5" s="230"/>
      <c r="WTK5" s="230"/>
      <c r="WTL5" s="230"/>
      <c r="WTM5" s="230"/>
      <c r="WTN5" s="230"/>
      <c r="WTO5" s="230"/>
      <c r="WTP5" s="230"/>
      <c r="WTQ5" s="230"/>
      <c r="WTR5" s="230"/>
      <c r="WTS5" s="230"/>
      <c r="WTT5" s="230"/>
      <c r="WTU5" s="230"/>
      <c r="WTV5" s="230"/>
      <c r="WTW5" s="230"/>
      <c r="WTX5" s="230"/>
      <c r="WTY5" s="230"/>
      <c r="WTZ5" s="230"/>
      <c r="WUA5" s="230"/>
      <c r="WUB5" s="230"/>
      <c r="WUC5" s="230"/>
      <c r="WUD5" s="230"/>
      <c r="WUE5" s="230"/>
      <c r="WUF5" s="230"/>
      <c r="WUG5" s="230"/>
      <c r="WUH5" s="230"/>
      <c r="WUI5" s="230"/>
      <c r="WUJ5" s="230"/>
      <c r="WUK5" s="230"/>
      <c r="WUL5" s="230"/>
      <c r="WUM5" s="230"/>
      <c r="WUN5" s="230"/>
      <c r="WUO5" s="230"/>
      <c r="WUP5" s="230"/>
      <c r="WUQ5" s="230"/>
      <c r="WUR5" s="230"/>
      <c r="WUS5" s="230"/>
      <c r="WUT5" s="230"/>
      <c r="WUU5" s="230"/>
      <c r="WUV5" s="230"/>
      <c r="WUW5" s="230"/>
      <c r="WUX5" s="230"/>
      <c r="WUY5" s="230"/>
      <c r="WUZ5" s="230"/>
      <c r="WVA5" s="230"/>
      <c r="WVB5" s="230"/>
      <c r="WVC5" s="230"/>
      <c r="WVD5" s="230"/>
      <c r="WVE5" s="230"/>
      <c r="WVF5" s="230"/>
      <c r="WVG5" s="230"/>
      <c r="WVH5" s="230"/>
      <c r="WVI5" s="230"/>
      <c r="WVJ5" s="230"/>
      <c r="WVK5" s="230"/>
      <c r="WVL5" s="230"/>
      <c r="WVM5" s="230"/>
      <c r="WVN5" s="230"/>
      <c r="WVO5" s="230"/>
      <c r="WVP5" s="230"/>
      <c r="WVQ5" s="230"/>
      <c r="WVR5" s="230"/>
      <c r="WVS5" s="230"/>
      <c r="WVT5" s="230"/>
      <c r="WVU5" s="230"/>
      <c r="WVV5" s="230"/>
      <c r="WVW5" s="230"/>
      <c r="WVX5" s="230"/>
      <c r="WVY5" s="230"/>
      <c r="WVZ5" s="230"/>
      <c r="WWA5" s="230"/>
      <c r="WWB5" s="230"/>
      <c r="WWC5" s="230"/>
      <c r="WWD5" s="230"/>
      <c r="WWE5" s="230"/>
      <c r="WWF5" s="230"/>
      <c r="WWG5" s="230"/>
      <c r="WWH5" s="230"/>
      <c r="WWI5" s="230"/>
      <c r="WWJ5" s="230"/>
      <c r="WWK5" s="230"/>
      <c r="WWL5" s="230"/>
      <c r="WWM5" s="230"/>
      <c r="WWN5" s="230"/>
      <c r="WWO5" s="230"/>
      <c r="WWP5" s="230"/>
      <c r="WWQ5" s="230"/>
      <c r="WWR5" s="230"/>
      <c r="WWS5" s="230"/>
      <c r="WWT5" s="230"/>
      <c r="WWU5" s="230"/>
      <c r="WWV5" s="230"/>
      <c r="WWW5" s="230"/>
      <c r="WWX5" s="230"/>
      <c r="WWY5" s="230"/>
      <c r="WWZ5" s="230"/>
      <c r="WXA5" s="230"/>
      <c r="WXB5" s="230"/>
      <c r="WXC5" s="230"/>
      <c r="WXD5" s="230"/>
      <c r="WXE5" s="230"/>
      <c r="WXF5" s="230"/>
      <c r="WXG5" s="230"/>
      <c r="WXH5" s="230"/>
      <c r="WXI5" s="230"/>
      <c r="WXJ5" s="230"/>
      <c r="WXK5" s="230"/>
      <c r="WXL5" s="230"/>
      <c r="WXM5" s="230"/>
      <c r="WXN5" s="230"/>
      <c r="WXO5" s="230"/>
      <c r="WXP5" s="230"/>
      <c r="WXQ5" s="230"/>
      <c r="WXR5" s="230"/>
      <c r="WXS5" s="230"/>
      <c r="WXT5" s="230"/>
      <c r="WXU5" s="230"/>
      <c r="WXV5" s="230"/>
      <c r="WXW5" s="230"/>
      <c r="WXX5" s="230"/>
      <c r="WXY5" s="230"/>
      <c r="WXZ5" s="230"/>
      <c r="WYA5" s="230"/>
      <c r="WYB5" s="230"/>
      <c r="WYC5" s="230"/>
      <c r="WYD5" s="230"/>
      <c r="WYE5" s="230"/>
      <c r="WYF5" s="230"/>
      <c r="WYG5" s="230"/>
      <c r="WYH5" s="230"/>
      <c r="WYI5" s="230"/>
      <c r="WYJ5" s="230"/>
      <c r="WYK5" s="230"/>
      <c r="WYL5" s="230"/>
      <c r="WYM5" s="230"/>
      <c r="WYN5" s="230"/>
      <c r="WYO5" s="230"/>
      <c r="WYP5" s="230"/>
      <c r="WYQ5" s="230"/>
      <c r="WYR5" s="230"/>
      <c r="WYS5" s="230"/>
      <c r="WYT5" s="230"/>
      <c r="WYU5" s="230"/>
      <c r="WYV5" s="230"/>
      <c r="WYW5" s="230"/>
      <c r="WYX5" s="230"/>
      <c r="WYY5" s="230"/>
      <c r="WYZ5" s="230"/>
      <c r="WZA5" s="230"/>
      <c r="WZB5" s="230"/>
      <c r="WZC5" s="230"/>
      <c r="WZD5" s="230"/>
      <c r="WZE5" s="230"/>
      <c r="WZF5" s="230"/>
      <c r="WZG5" s="230"/>
      <c r="WZH5" s="230"/>
      <c r="WZI5" s="230"/>
      <c r="WZJ5" s="230"/>
      <c r="WZK5" s="230"/>
      <c r="WZL5" s="230"/>
      <c r="WZM5" s="230"/>
      <c r="WZN5" s="230"/>
      <c r="WZO5" s="230"/>
      <c r="WZP5" s="230"/>
      <c r="WZQ5" s="230"/>
      <c r="WZR5" s="230"/>
      <c r="WZS5" s="230"/>
      <c r="WZT5" s="230"/>
      <c r="WZU5" s="230"/>
      <c r="WZV5" s="230"/>
      <c r="WZW5" s="230"/>
      <c r="WZX5" s="230"/>
      <c r="WZY5" s="230"/>
      <c r="WZZ5" s="230"/>
      <c r="XAA5" s="230"/>
      <c r="XAB5" s="230"/>
      <c r="XAC5" s="230"/>
      <c r="XAD5" s="230"/>
      <c r="XAE5" s="230"/>
      <c r="XAF5" s="230"/>
      <c r="XAG5" s="230"/>
      <c r="XAH5" s="230"/>
      <c r="XAI5" s="230"/>
      <c r="XAJ5" s="230"/>
      <c r="XAK5" s="230"/>
      <c r="XAL5" s="230"/>
      <c r="XAM5" s="230"/>
      <c r="XAN5" s="230"/>
      <c r="XAO5" s="230"/>
      <c r="XAP5" s="230"/>
      <c r="XAQ5" s="230"/>
      <c r="XAR5" s="230"/>
      <c r="XAS5" s="230"/>
      <c r="XAT5" s="230"/>
      <c r="XAU5" s="230"/>
      <c r="XAV5" s="230"/>
      <c r="XAW5" s="230"/>
      <c r="XAX5" s="230"/>
      <c r="XAY5" s="230"/>
      <c r="XAZ5" s="230"/>
      <c r="XBA5" s="230"/>
      <c r="XBB5" s="230"/>
      <c r="XBC5" s="230"/>
      <c r="XBD5" s="230"/>
      <c r="XBE5" s="230"/>
      <c r="XBF5" s="230"/>
      <c r="XBG5" s="230"/>
      <c r="XBH5" s="230"/>
      <c r="XBI5" s="230"/>
      <c r="XBJ5" s="230"/>
      <c r="XBK5" s="230"/>
      <c r="XBL5" s="230"/>
      <c r="XBM5" s="230"/>
      <c r="XBN5" s="230"/>
      <c r="XBO5" s="230"/>
      <c r="XBP5" s="230"/>
      <c r="XBQ5" s="230"/>
      <c r="XBR5" s="230"/>
      <c r="XBS5" s="230"/>
      <c r="XBT5" s="230"/>
      <c r="XBU5" s="230"/>
      <c r="XBV5" s="230"/>
      <c r="XBW5" s="230"/>
      <c r="XBX5" s="230"/>
      <c r="XBY5" s="230"/>
      <c r="XBZ5" s="230"/>
      <c r="XCA5" s="230"/>
      <c r="XCB5" s="230"/>
      <c r="XCC5" s="230"/>
      <c r="XCD5" s="230"/>
      <c r="XCE5" s="230"/>
      <c r="XCF5" s="230"/>
      <c r="XCG5" s="230"/>
      <c r="XCH5" s="230"/>
      <c r="XCI5" s="230"/>
      <c r="XCJ5" s="230"/>
      <c r="XCK5" s="230"/>
      <c r="XCL5" s="230"/>
      <c r="XCM5" s="230"/>
      <c r="XCN5" s="230"/>
      <c r="XCO5" s="230"/>
      <c r="XCP5" s="230"/>
      <c r="XCQ5" s="230"/>
      <c r="XCR5" s="230"/>
      <c r="XCS5" s="230"/>
      <c r="XCT5" s="230"/>
      <c r="XCU5" s="230"/>
      <c r="XCV5" s="230"/>
      <c r="XCW5" s="230"/>
      <c r="XCX5" s="230"/>
      <c r="XCY5" s="230"/>
      <c r="XCZ5" s="230"/>
      <c r="XDA5" s="230"/>
      <c r="XDB5" s="230"/>
      <c r="XDC5" s="230"/>
      <c r="XDD5" s="230"/>
      <c r="XDE5" s="230"/>
      <c r="XDF5" s="230"/>
      <c r="XDG5" s="230"/>
      <c r="XDH5" s="230"/>
      <c r="XDI5" s="230"/>
      <c r="XDJ5" s="230"/>
      <c r="XDK5" s="230"/>
      <c r="XDL5" s="230"/>
      <c r="XDM5" s="230"/>
      <c r="XDN5" s="230"/>
      <c r="XDO5" s="230"/>
      <c r="XDP5" s="230"/>
      <c r="XDQ5" s="230"/>
      <c r="XDR5" s="230"/>
      <c r="XDS5" s="230"/>
      <c r="XDT5" s="230"/>
      <c r="XDU5" s="230"/>
      <c r="XDV5" s="230"/>
      <c r="XDW5" s="230"/>
      <c r="XDX5" s="230"/>
      <c r="XDY5" s="230"/>
      <c r="XDZ5" s="230"/>
      <c r="XEA5" s="230"/>
      <c r="XEB5" s="230"/>
      <c r="XEC5" s="230"/>
      <c r="XED5" s="230"/>
      <c r="XEE5" s="230"/>
      <c r="XEF5" s="230"/>
      <c r="XEG5" s="230"/>
      <c r="XEH5" s="230"/>
      <c r="XEI5" s="230"/>
      <c r="XEJ5" s="230"/>
      <c r="XEK5" s="230"/>
      <c r="XEL5" s="230"/>
      <c r="XEM5" s="230"/>
      <c r="XEN5" s="230"/>
      <c r="XEO5" s="230"/>
      <c r="XEP5" s="230"/>
      <c r="XEQ5" s="230"/>
      <c r="XER5" s="230"/>
      <c r="XES5" s="230"/>
      <c r="XET5" s="230"/>
      <c r="XEU5" s="230"/>
      <c r="XEV5" s="230"/>
      <c r="XEW5" s="230"/>
      <c r="XEX5" s="230"/>
      <c r="XEY5" s="230"/>
      <c r="XEZ5" s="230"/>
      <c r="XFA5" s="230"/>
      <c r="XFB5" s="230"/>
      <c r="XFC5" s="230"/>
    </row>
    <row r="9" spans="1:16383" ht="14.25">
      <c r="W9" s="151"/>
    </row>
    <row r="10" spans="1:16383" ht="14.25">
      <c r="W10" s="151"/>
    </row>
    <row r="11" spans="1:16383" ht="14.25">
      <c r="W11" s="151"/>
    </row>
    <row r="12" spans="1:16383" ht="14.25">
      <c r="W12" s="151"/>
    </row>
    <row r="13" spans="1:16383" ht="14.25">
      <c r="W13" s="151"/>
    </row>
    <row r="14" spans="1:16383" ht="14.25">
      <c r="W14" s="151"/>
    </row>
    <row r="15" spans="1:16383" ht="14.25">
      <c r="W15" s="151"/>
      <c r="AQ15" s="330"/>
    </row>
    <row r="16" spans="1:16383" ht="14.25">
      <c r="W16" s="329"/>
      <c r="AQ16" s="330"/>
    </row>
    <row r="17" spans="23:43" ht="14.25">
      <c r="W17" s="329"/>
      <c r="AQ17" s="330"/>
    </row>
    <row r="18" spans="23:43" ht="14.25">
      <c r="W18" s="329"/>
      <c r="AQ18" s="16"/>
    </row>
    <row r="19" spans="23:43" ht="14.25">
      <c r="W19" s="329"/>
      <c r="AQ19" s="330"/>
    </row>
    <row r="20" spans="23:43" ht="14.25">
      <c r="W20" s="329"/>
      <c r="AQ20" s="330"/>
    </row>
    <row r="21" spans="23:43">
      <c r="AQ21" s="330"/>
    </row>
    <row r="22" spans="23:43">
      <c r="AQ22" s="330"/>
    </row>
    <row r="23" spans="23:43">
      <c r="AQ23" s="330"/>
    </row>
  </sheetData>
  <pageMargins left="0.7" right="0.7" top="0.75" bottom="0.75" header="0.3" footer="0.3"/>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1" tint="0.34998626667073579"/>
  </sheetPr>
  <dimension ref="A1:AQ12"/>
  <sheetViews>
    <sheetView topLeftCell="A4" workbookViewId="0">
      <selection activeCell="O45" sqref="O44:O45"/>
    </sheetView>
  </sheetViews>
  <sheetFormatPr defaultRowHeight="12.75"/>
  <cols>
    <col min="9" max="9" width="14.265625" bestFit="1" customWidth="1"/>
    <col min="10" max="10" width="10.1328125" bestFit="1" customWidth="1"/>
    <col min="11" max="11" width="50.73046875" bestFit="1" customWidth="1"/>
    <col min="12" max="12" width="11" bestFit="1" customWidth="1"/>
  </cols>
  <sheetData>
    <row r="1" spans="1:43" ht="13.15">
      <c r="A1" s="111" t="s">
        <v>690</v>
      </c>
      <c r="B1" s="112"/>
      <c r="C1" s="112"/>
      <c r="D1" s="112"/>
    </row>
    <row r="2" spans="1:43" ht="13.15">
      <c r="A2" s="111" t="s">
        <v>691</v>
      </c>
      <c r="B2" s="112"/>
      <c r="C2" s="112"/>
      <c r="D2" s="112"/>
      <c r="F2" s="118" t="s">
        <v>686</v>
      </c>
      <c r="G2" s="118"/>
      <c r="H2" s="118"/>
    </row>
    <row r="3" spans="1:43">
      <c r="A3" s="112"/>
      <c r="B3" s="112"/>
      <c r="C3" s="112"/>
      <c r="D3" s="112"/>
    </row>
    <row r="4" spans="1:43" s="64" customFormat="1" ht="13.15">
      <c r="A4" s="12" t="s">
        <v>687</v>
      </c>
    </row>
    <row r="5" spans="1:43" s="64" customFormat="1"/>
    <row r="6" spans="1:43" s="4" customFormat="1" ht="39.4">
      <c r="A6" s="7" t="s">
        <v>207</v>
      </c>
      <c r="B6" s="7" t="s">
        <v>208</v>
      </c>
      <c r="C6" s="7" t="s">
        <v>209</v>
      </c>
      <c r="D6" s="7" t="s">
        <v>210</v>
      </c>
      <c r="E6" s="7" t="s">
        <v>212</v>
      </c>
      <c r="F6" s="7"/>
      <c r="G6" s="7" t="s">
        <v>306</v>
      </c>
      <c r="H6" s="7"/>
      <c r="I6" s="7" t="s">
        <v>307</v>
      </c>
      <c r="J6" s="9" t="s">
        <v>53</v>
      </c>
      <c r="K6" s="7" t="s">
        <v>308</v>
      </c>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row>
    <row r="9" spans="1:43" s="64" customFormat="1"/>
    <row r="10" spans="1:43" s="64" customFormat="1"/>
    <row r="11" spans="1:43" s="64" customFormat="1"/>
    <row r="12" spans="1:43" s="64" customFormat="1"/>
  </sheetData>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I56"/>
  <sheetViews>
    <sheetView workbookViewId="0">
      <selection activeCell="Q104" sqref="Q104"/>
    </sheetView>
  </sheetViews>
  <sheetFormatPr defaultRowHeight="12.75"/>
  <cols>
    <col min="1" max="1" width="23.86328125" bestFit="1" customWidth="1"/>
    <col min="2" max="2" width="9.265625" bestFit="1" customWidth="1"/>
    <col min="3" max="3" width="11" bestFit="1" customWidth="1"/>
    <col min="4" max="4" width="10.1328125" bestFit="1" customWidth="1"/>
  </cols>
  <sheetData>
    <row r="2" spans="1:1" ht="13.15">
      <c r="A2" s="121" t="s">
        <v>692</v>
      </c>
    </row>
    <row r="56" spans="1:9" ht="13.15">
      <c r="A56" s="121" t="s">
        <v>693</v>
      </c>
      <c r="B56" s="122">
        <v>2160.37</v>
      </c>
      <c r="C56" s="123">
        <v>3100961586</v>
      </c>
      <c r="D56" s="124">
        <v>43061</v>
      </c>
      <c r="E56" s="125" t="s">
        <v>694</v>
      </c>
      <c r="F56" s="121"/>
      <c r="G56" s="121"/>
      <c r="H56" s="121"/>
      <c r="I56" s="121"/>
    </row>
  </sheetData>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0000"/>
  </sheetPr>
  <dimension ref="A1:N51"/>
  <sheetViews>
    <sheetView workbookViewId="0">
      <selection activeCell="K54" sqref="K54"/>
    </sheetView>
  </sheetViews>
  <sheetFormatPr defaultRowHeight="12.75"/>
  <cols>
    <col min="5" max="5" width="9.73046875" customWidth="1"/>
    <col min="6" max="6" width="2" customWidth="1"/>
    <col min="7" max="7" width="7.265625" customWidth="1"/>
    <col min="9" max="9" width="15.86328125" bestFit="1" customWidth="1"/>
    <col min="10" max="10" width="11" bestFit="1" customWidth="1"/>
    <col min="11" max="11" width="55.3984375" bestFit="1" customWidth="1"/>
  </cols>
  <sheetData>
    <row r="1" spans="1:13" s="4" customFormat="1" ht="14.25">
      <c r="A1" s="86" t="s">
        <v>504</v>
      </c>
      <c r="B1" s="86"/>
      <c r="C1" s="86"/>
      <c r="D1" s="86"/>
      <c r="E1" s="2"/>
      <c r="F1" s="2"/>
      <c r="G1" s="2"/>
      <c r="H1" s="2"/>
      <c r="I1" s="2"/>
      <c r="J1" s="3"/>
      <c r="K1" s="7"/>
    </row>
    <row r="2" spans="1:13" s="2" customFormat="1" ht="14.25">
      <c r="A2" s="86" t="s">
        <v>505</v>
      </c>
      <c r="B2" s="86"/>
      <c r="C2" s="86"/>
      <c r="D2" s="86"/>
      <c r="E2" s="4"/>
      <c r="F2" s="4"/>
      <c r="G2" s="4"/>
      <c r="H2" s="4"/>
      <c r="I2" s="4"/>
      <c r="J2" s="10"/>
      <c r="K2" s="8"/>
    </row>
    <row r="3" spans="1:13" s="4" customFormat="1" ht="14.25">
      <c r="A3" s="86" t="s">
        <v>695</v>
      </c>
      <c r="B3" s="86"/>
      <c r="C3" s="86"/>
      <c r="D3" s="86"/>
      <c r="E3" s="2"/>
      <c r="F3" s="2"/>
      <c r="G3" s="2"/>
      <c r="H3" s="2"/>
      <c r="I3" s="2"/>
      <c r="J3" s="3"/>
      <c r="K3" s="7"/>
    </row>
    <row r="4" spans="1:13" s="26" customFormat="1" ht="39.4">
      <c r="A4" s="66" t="s">
        <v>207</v>
      </c>
      <c r="B4" s="66" t="s">
        <v>208</v>
      </c>
      <c r="C4" s="66" t="s">
        <v>209</v>
      </c>
      <c r="D4" s="66" t="s">
        <v>210</v>
      </c>
      <c r="E4" s="66" t="s">
        <v>212</v>
      </c>
      <c r="F4" s="66"/>
      <c r="G4" s="66" t="s">
        <v>306</v>
      </c>
      <c r="H4" s="67"/>
      <c r="I4" s="66" t="s">
        <v>307</v>
      </c>
      <c r="J4" s="68" t="s">
        <v>53</v>
      </c>
      <c r="K4" s="67" t="s">
        <v>308</v>
      </c>
    </row>
    <row r="5" spans="1:13" s="16" customFormat="1" ht="26.25" customHeight="1">
      <c r="A5" s="44"/>
      <c r="B5" s="44"/>
      <c r="C5" s="2"/>
      <c r="D5" s="44"/>
      <c r="E5" s="44">
        <v>4.2</v>
      </c>
      <c r="F5" s="44"/>
      <c r="G5" s="4">
        <f>SUM(A5:E5)</f>
        <v>4.2</v>
      </c>
      <c r="H5" s="4"/>
      <c r="I5" s="4" t="s">
        <v>696</v>
      </c>
      <c r="J5" s="10">
        <v>42614</v>
      </c>
      <c r="K5" s="8" t="s">
        <v>697</v>
      </c>
    </row>
    <row r="6" spans="1:13" s="16" customFormat="1" ht="26.25" customHeight="1">
      <c r="A6" s="44"/>
      <c r="B6" s="44"/>
      <c r="C6" s="2"/>
      <c r="D6" s="44"/>
      <c r="E6" s="44">
        <f>905.06/18</f>
        <v>50.281111111111109</v>
      </c>
      <c r="F6" s="44"/>
      <c r="G6" s="4">
        <f>SUM(A6:E6)</f>
        <v>50.281111111111109</v>
      </c>
      <c r="H6" s="4"/>
      <c r="I6" s="4" t="s">
        <v>698</v>
      </c>
      <c r="J6" s="10">
        <v>42688</v>
      </c>
      <c r="K6" s="8" t="s">
        <v>699</v>
      </c>
    </row>
    <row r="7" spans="1:13" s="16" customFormat="1" ht="30.75" customHeight="1">
      <c r="A7" s="44"/>
      <c r="B7" s="44"/>
      <c r="C7" s="2"/>
      <c r="D7" s="44"/>
      <c r="E7" s="44">
        <f>(136.58+184.3+27.45)/8</f>
        <v>43.541249999999998</v>
      </c>
      <c r="F7" s="44"/>
      <c r="G7" s="4">
        <f>SUM(A7:E7)</f>
        <v>43.541249999999998</v>
      </c>
      <c r="H7" s="4"/>
      <c r="I7" s="4" t="s">
        <v>700</v>
      </c>
      <c r="J7" s="42" t="s">
        <v>701</v>
      </c>
      <c r="K7" s="8" t="s">
        <v>702</v>
      </c>
      <c r="M7" s="73"/>
    </row>
    <row r="9" spans="1:13" ht="13.5" thickBot="1">
      <c r="A9" s="28">
        <f>SUM(A5:A8)</f>
        <v>0</v>
      </c>
      <c r="B9" s="28">
        <f>SUM(B5:B8)</f>
        <v>0</v>
      </c>
      <c r="C9" s="28">
        <f>SUM(C5:C8)</f>
        <v>0</v>
      </c>
      <c r="D9" s="28">
        <f>SUM(D5:D8)</f>
        <v>0</v>
      </c>
      <c r="E9" s="28">
        <f>SUM(E5:E8)</f>
        <v>98.02236111111111</v>
      </c>
      <c r="F9" s="28"/>
      <c r="G9" s="28">
        <f>SUM(G5:G8)</f>
        <v>98.02236111111111</v>
      </c>
    </row>
    <row r="12" spans="1:13" s="4" customFormat="1" ht="13.5" customHeight="1">
      <c r="A12" s="86" t="s">
        <v>385</v>
      </c>
      <c r="B12" s="86"/>
      <c r="C12" s="86"/>
      <c r="D12" s="86"/>
      <c r="E12" s="86"/>
      <c r="J12" s="10"/>
    </row>
    <row r="13" spans="1:13" s="2" customFormat="1" ht="13.5" customHeight="1">
      <c r="A13" s="87" t="s">
        <v>272</v>
      </c>
      <c r="B13" s="86"/>
      <c r="C13" s="86"/>
      <c r="D13" s="87"/>
      <c r="E13" s="87"/>
      <c r="J13" s="3"/>
    </row>
    <row r="14" spans="1:13" s="2" customFormat="1" ht="13.5" customHeight="1">
      <c r="A14" s="86" t="s">
        <v>665</v>
      </c>
      <c r="B14" s="86"/>
      <c r="C14" s="86"/>
      <c r="D14" s="86"/>
      <c r="E14" s="86"/>
      <c r="J14" s="3"/>
    </row>
    <row r="15" spans="1:13" s="26" customFormat="1" ht="39.4">
      <c r="A15" s="66" t="s">
        <v>207</v>
      </c>
      <c r="B15" s="66" t="s">
        <v>208</v>
      </c>
      <c r="C15" s="66" t="s">
        <v>209</v>
      </c>
      <c r="D15" s="66" t="s">
        <v>210</v>
      </c>
      <c r="E15" s="66" t="s">
        <v>212</v>
      </c>
      <c r="F15" s="66"/>
      <c r="G15" s="66" t="s">
        <v>306</v>
      </c>
      <c r="H15" s="67"/>
      <c r="I15" s="66" t="s">
        <v>307</v>
      </c>
      <c r="J15" s="68" t="s">
        <v>53</v>
      </c>
      <c r="K15" s="67" t="s">
        <v>308</v>
      </c>
    </row>
    <row r="16" spans="1:13" s="16" customFormat="1" ht="26.25" customHeight="1">
      <c r="A16" s="44"/>
      <c r="B16" s="44"/>
      <c r="C16" s="2"/>
      <c r="D16" s="44"/>
      <c r="E16" s="44">
        <v>4.34</v>
      </c>
      <c r="F16" s="44"/>
      <c r="G16" s="4">
        <f>SUM(A16:E16)</f>
        <v>4.34</v>
      </c>
      <c r="H16" s="4"/>
      <c r="I16" s="4" t="s">
        <v>696</v>
      </c>
      <c r="J16" s="10">
        <v>42598</v>
      </c>
      <c r="K16" s="8" t="s">
        <v>697</v>
      </c>
    </row>
    <row r="17" spans="1:13" s="16" customFormat="1" ht="27" customHeight="1">
      <c r="A17" s="44"/>
      <c r="B17" s="44"/>
      <c r="C17" s="2"/>
      <c r="D17" s="44"/>
      <c r="E17" s="44">
        <f>905.06/18</f>
        <v>50.281111111111109</v>
      </c>
      <c r="F17" s="44"/>
      <c r="G17" s="4">
        <f>SUM(A17:E17)</f>
        <v>50.281111111111109</v>
      </c>
      <c r="H17" s="4"/>
      <c r="I17" s="4" t="s">
        <v>698</v>
      </c>
      <c r="J17" s="10">
        <v>42688</v>
      </c>
      <c r="K17" s="8" t="s">
        <v>699</v>
      </c>
    </row>
    <row r="18" spans="1:13" s="16" customFormat="1" ht="30.75" customHeight="1">
      <c r="A18" s="44"/>
      <c r="B18" s="44"/>
      <c r="C18" s="2"/>
      <c r="D18" s="44"/>
      <c r="E18" s="44">
        <f>(136.58+184.3+27.45)/8</f>
        <v>43.541249999999998</v>
      </c>
      <c r="F18" s="44"/>
      <c r="G18" s="4">
        <f>SUM(A18:E18)</f>
        <v>43.541249999999998</v>
      </c>
      <c r="H18" s="4"/>
      <c r="I18" s="4" t="s">
        <v>700</v>
      </c>
      <c r="J18" s="42" t="s">
        <v>701</v>
      </c>
      <c r="K18" s="8" t="s">
        <v>702</v>
      </c>
      <c r="M18" s="73"/>
    </row>
    <row r="21" spans="1:13" ht="13.5" thickBot="1">
      <c r="A21" s="28">
        <f>SUM(A16:A20)</f>
        <v>0</v>
      </c>
      <c r="B21" s="28">
        <f>SUM(B16:B20)</f>
        <v>0</v>
      </c>
      <c r="C21" s="28">
        <f>SUM(C16:C20)</f>
        <v>0</v>
      </c>
      <c r="D21" s="28">
        <f>SUM(D16:D20)</f>
        <v>0</v>
      </c>
      <c r="E21" s="28">
        <f>SUM(E16:E20)</f>
        <v>98.162361111111096</v>
      </c>
      <c r="F21" s="76"/>
      <c r="G21" s="28">
        <f>SUM(G16:G20)</f>
        <v>98.162361111111096</v>
      </c>
    </row>
    <row r="23" spans="1:13" s="2" customFormat="1" ht="13.5" customHeight="1">
      <c r="A23" s="86" t="s">
        <v>509</v>
      </c>
      <c r="B23" s="86"/>
      <c r="C23" s="86"/>
      <c r="D23" s="86"/>
      <c r="E23" s="86"/>
      <c r="J23" s="3"/>
      <c r="K23" s="7"/>
    </row>
    <row r="24" spans="1:13" s="2" customFormat="1" ht="29.25" customHeight="1">
      <c r="A24" s="571" t="s">
        <v>510</v>
      </c>
      <c r="B24" s="571"/>
      <c r="C24" s="571"/>
      <c r="D24" s="571"/>
      <c r="E24" s="571"/>
      <c r="J24" s="3"/>
      <c r="K24" s="7"/>
    </row>
    <row r="25" spans="1:13" s="2" customFormat="1" ht="13.5" customHeight="1">
      <c r="A25" s="86" t="s">
        <v>665</v>
      </c>
      <c r="B25" s="86"/>
      <c r="C25" s="86"/>
      <c r="D25" s="86"/>
      <c r="E25" s="86"/>
      <c r="J25" s="3"/>
      <c r="K25" s="7"/>
    </row>
    <row r="26" spans="1:13" s="26" customFormat="1" ht="39.4">
      <c r="A26" s="66" t="s">
        <v>207</v>
      </c>
      <c r="B26" s="66" t="s">
        <v>208</v>
      </c>
      <c r="C26" s="66" t="s">
        <v>209</v>
      </c>
      <c r="D26" s="66" t="s">
        <v>210</v>
      </c>
      <c r="E26" s="66" t="s">
        <v>212</v>
      </c>
      <c r="F26" s="66"/>
      <c r="G26" s="66" t="s">
        <v>306</v>
      </c>
      <c r="H26" s="67"/>
      <c r="I26" s="66" t="s">
        <v>307</v>
      </c>
      <c r="J26" s="68" t="s">
        <v>53</v>
      </c>
      <c r="K26" s="67" t="s">
        <v>308</v>
      </c>
    </row>
    <row r="27" spans="1:13" s="16" customFormat="1" ht="26.25" customHeight="1">
      <c r="A27" s="44"/>
      <c r="B27" s="44"/>
      <c r="C27" s="2"/>
      <c r="D27" s="44"/>
      <c r="E27" s="44">
        <f>905.06/18</f>
        <v>50.281111111111109</v>
      </c>
      <c r="F27" s="44"/>
      <c r="G27" s="4">
        <f>SUM(A27:E27)</f>
        <v>50.281111111111109</v>
      </c>
      <c r="H27" s="4"/>
      <c r="I27" s="4" t="s">
        <v>698</v>
      </c>
      <c r="J27" s="10">
        <v>42688</v>
      </c>
      <c r="K27" s="8" t="s">
        <v>699</v>
      </c>
    </row>
    <row r="30" spans="1:13" ht="13.5" thickBot="1">
      <c r="A30" s="28">
        <f>SUM(A27:A29)</f>
        <v>0</v>
      </c>
      <c r="B30" s="28">
        <f>SUM(B27:B29)</f>
        <v>0</v>
      </c>
      <c r="C30" s="28">
        <f>SUM(C27:C29)</f>
        <v>0</v>
      </c>
      <c r="D30" s="28">
        <f>SUM(D27:D29)</f>
        <v>0</v>
      </c>
      <c r="E30" s="28">
        <f>SUM(E27:E29)</f>
        <v>50.281111111111109</v>
      </c>
      <c r="F30" s="76"/>
      <c r="G30" s="28">
        <f>SUM(G27:G29)</f>
        <v>50.281111111111109</v>
      </c>
    </row>
    <row r="33" spans="1:14" s="4" customFormat="1" ht="13.5" customHeight="1">
      <c r="A33" s="86" t="s">
        <v>450</v>
      </c>
      <c r="B33" s="86"/>
      <c r="C33" s="86"/>
      <c r="D33" s="86"/>
      <c r="E33" s="86"/>
      <c r="J33" s="10"/>
    </row>
    <row r="34" spans="1:14" s="2" customFormat="1" ht="13.5" customHeight="1">
      <c r="A34" s="87" t="s">
        <v>451</v>
      </c>
      <c r="B34" s="86"/>
      <c r="C34" s="86"/>
      <c r="D34" s="87"/>
      <c r="E34" s="87"/>
      <c r="J34" s="3"/>
    </row>
    <row r="35" spans="1:14" s="2" customFormat="1" ht="13.5" customHeight="1">
      <c r="A35" s="86" t="s">
        <v>665</v>
      </c>
      <c r="B35" s="86"/>
      <c r="C35" s="86"/>
      <c r="D35" s="86"/>
      <c r="E35" s="86"/>
      <c r="J35" s="3"/>
    </row>
    <row r="36" spans="1:14" s="4" customFormat="1" ht="58.5" customHeight="1">
      <c r="A36" s="7" t="s">
        <v>207</v>
      </c>
      <c r="B36" s="7" t="s">
        <v>208</v>
      </c>
      <c r="C36" s="7" t="s">
        <v>209</v>
      </c>
      <c r="D36" s="7" t="s">
        <v>210</v>
      </c>
      <c r="E36" s="7" t="s">
        <v>212</v>
      </c>
      <c r="F36" s="7"/>
      <c r="G36" s="7" t="s">
        <v>306</v>
      </c>
      <c r="H36" s="7"/>
      <c r="I36" s="7" t="s">
        <v>307</v>
      </c>
      <c r="J36" s="9" t="s">
        <v>53</v>
      </c>
      <c r="K36" s="7" t="s">
        <v>308</v>
      </c>
    </row>
    <row r="37" spans="1:14" s="16" customFormat="1" ht="26.25" customHeight="1">
      <c r="A37" s="44"/>
      <c r="B37" s="44"/>
      <c r="C37" s="2"/>
      <c r="D37" s="44"/>
      <c r="E37" s="44">
        <f>905.06/18</f>
        <v>50.281111111111109</v>
      </c>
      <c r="F37" s="44"/>
      <c r="G37" s="4">
        <f>SUM(A37:E37)</f>
        <v>50.281111111111109</v>
      </c>
      <c r="H37" s="4"/>
      <c r="I37" s="4" t="s">
        <v>698</v>
      </c>
      <c r="J37" s="10">
        <v>42688</v>
      </c>
      <c r="K37" s="8" t="s">
        <v>699</v>
      </c>
      <c r="L37" s="4"/>
      <c r="M37" s="4"/>
    </row>
    <row r="40" spans="1:14" ht="13.5" thickBot="1">
      <c r="A40" s="28">
        <f>SUM(A37:A39)</f>
        <v>0</v>
      </c>
      <c r="B40" s="28">
        <f>SUM(B37:B39)</f>
        <v>0</v>
      </c>
      <c r="C40" s="28">
        <f>SUM(C37:C39)</f>
        <v>0</v>
      </c>
      <c r="D40" s="28">
        <f>SUM(D37:D39)</f>
        <v>0</v>
      </c>
      <c r="E40" s="28">
        <f>SUM(E37:E39)</f>
        <v>50.281111111111109</v>
      </c>
      <c r="F40" s="28"/>
      <c r="G40" s="28">
        <f>SUM(G37:G39)</f>
        <v>50.281111111111109</v>
      </c>
    </row>
    <row r="42" spans="1:14" s="4" customFormat="1" ht="13.5" customHeight="1">
      <c r="A42" s="86" t="s">
        <v>373</v>
      </c>
      <c r="B42" s="86"/>
      <c r="C42" s="86"/>
      <c r="D42" s="86"/>
      <c r="E42" s="86"/>
      <c r="J42" s="10"/>
    </row>
    <row r="43" spans="1:14" s="2" customFormat="1" ht="13.5" customHeight="1">
      <c r="A43" s="87" t="s">
        <v>374</v>
      </c>
      <c r="B43" s="86"/>
      <c r="C43" s="86"/>
      <c r="D43" s="87"/>
      <c r="E43" s="87"/>
      <c r="J43" s="3"/>
    </row>
    <row r="44" spans="1:14" s="2" customFormat="1" ht="13.5" customHeight="1">
      <c r="A44" s="86" t="s">
        <v>665</v>
      </c>
      <c r="B44" s="86"/>
      <c r="C44" s="86"/>
      <c r="D44" s="86"/>
      <c r="E44" s="86"/>
      <c r="J44" s="3"/>
    </row>
    <row r="45" spans="1:14" s="4" customFormat="1" ht="58.5" customHeight="1">
      <c r="A45" s="7" t="s">
        <v>207</v>
      </c>
      <c r="B45" s="7" t="s">
        <v>208</v>
      </c>
      <c r="C45" s="7" t="s">
        <v>209</v>
      </c>
      <c r="D45" s="7" t="s">
        <v>210</v>
      </c>
      <c r="E45" s="7" t="s">
        <v>212</v>
      </c>
      <c r="F45" s="7"/>
      <c r="G45" s="7" t="s">
        <v>306</v>
      </c>
      <c r="H45" s="7"/>
      <c r="I45" s="7" t="s">
        <v>307</v>
      </c>
      <c r="J45" s="9" t="s">
        <v>53</v>
      </c>
      <c r="K45" s="7" t="s">
        <v>308</v>
      </c>
    </row>
    <row r="46" spans="1:14" s="16" customFormat="1" ht="29.25" customHeight="1">
      <c r="A46" s="44"/>
      <c r="B46" s="44"/>
      <c r="C46" s="2"/>
      <c r="D46" s="44"/>
      <c r="E46" s="44">
        <f>(136.58+184.3+27.45)/8</f>
        <v>43.541249999999998</v>
      </c>
      <c r="F46" s="44"/>
      <c r="G46" s="4">
        <f>SUM(A46:E46)</f>
        <v>43.541249999999998</v>
      </c>
      <c r="H46" s="4"/>
      <c r="I46" s="4" t="s">
        <v>700</v>
      </c>
      <c r="J46" s="42" t="s">
        <v>701</v>
      </c>
      <c r="K46" s="8" t="s">
        <v>702</v>
      </c>
      <c r="N46" s="73"/>
    </row>
    <row r="47" spans="1:14" s="16" customFormat="1" ht="30" customHeight="1">
      <c r="A47" s="44"/>
      <c r="B47" s="44"/>
      <c r="C47" s="2"/>
      <c r="D47" s="44"/>
      <c r="E47" s="44">
        <v>4.34</v>
      </c>
      <c r="F47" s="44"/>
      <c r="G47" s="4">
        <f>SUM(A47:E47)</f>
        <v>4.34</v>
      </c>
      <c r="H47" s="4"/>
      <c r="I47" s="4" t="s">
        <v>696</v>
      </c>
      <c r="J47" s="10">
        <v>42598</v>
      </c>
      <c r="K47" s="8" t="s">
        <v>697</v>
      </c>
      <c r="L47" s="4"/>
    </row>
    <row r="51" spans="1:7" ht="13.5" thickBot="1">
      <c r="A51" s="28">
        <f>SUM(A46:A50)</f>
        <v>0</v>
      </c>
      <c r="B51" s="28">
        <f>SUM(B46:B50)</f>
        <v>0</v>
      </c>
      <c r="C51" s="28">
        <f>SUM(C46:C50)</f>
        <v>0</v>
      </c>
      <c r="D51" s="28">
        <f>SUM(D46:D50)</f>
        <v>0</v>
      </c>
      <c r="E51" s="28">
        <f>SUM(E46:E50)</f>
        <v>47.881249999999994</v>
      </c>
      <c r="F51" s="28"/>
      <c r="G51" s="28">
        <f>SUM(G46:G50)</f>
        <v>47.881249999999994</v>
      </c>
    </row>
  </sheetData>
  <mergeCells count="1">
    <mergeCell ref="A24:E2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59999389629810485"/>
    <pageSetUpPr fitToPage="1"/>
  </sheetPr>
  <dimension ref="A1:S24"/>
  <sheetViews>
    <sheetView showGridLines="0" zoomScale="70" zoomScaleNormal="70" workbookViewId="0">
      <pane xSplit="4" ySplit="2" topLeftCell="E3" activePane="bottomRight" state="frozen"/>
      <selection pane="topRight" activeCell="L290" sqref="L290"/>
      <selection pane="bottomLeft" activeCell="L290" sqref="L290"/>
      <selection pane="bottomRight" activeCell="N29" sqref="N29"/>
    </sheetView>
  </sheetViews>
  <sheetFormatPr defaultColWidth="9.1328125" defaultRowHeight="30" customHeight="1"/>
  <cols>
    <col min="1" max="1" width="66.59765625" style="34" customWidth="1"/>
    <col min="2" max="2" width="9" style="34" hidden="1" customWidth="1"/>
    <col min="3" max="3" width="23.59765625" style="34" customWidth="1"/>
    <col min="4" max="4" width="1" style="33" customWidth="1"/>
    <col min="5" max="5" width="0.265625" style="33" customWidth="1"/>
    <col min="6" max="6" width="9.86328125" style="33" bestFit="1" customWidth="1"/>
    <col min="7" max="7" width="12.1328125" style="33" bestFit="1" customWidth="1"/>
    <col min="8" max="8" width="13" style="33" bestFit="1" customWidth="1"/>
    <col min="9" max="9" width="11.59765625" style="33" bestFit="1" customWidth="1"/>
    <col min="10" max="11" width="12.73046875" style="33" bestFit="1" customWidth="1"/>
    <col min="12" max="12" width="14.265625" style="33" bestFit="1" customWidth="1"/>
    <col min="13" max="13" width="9.1328125" style="33"/>
    <col min="14" max="14" width="17" style="33" bestFit="1" customWidth="1"/>
    <col min="15" max="15" width="18.1328125" style="33" bestFit="1" customWidth="1"/>
    <col min="16" max="16" width="9.1328125" style="33"/>
    <col min="17" max="17" width="23.59765625" style="34" customWidth="1"/>
    <col min="18" max="18" width="12.73046875" style="33" bestFit="1" customWidth="1"/>
    <col min="19" max="19" width="17" style="254" bestFit="1" customWidth="1"/>
    <col min="20" max="16384" width="9.1328125" style="33"/>
  </cols>
  <sheetData>
    <row r="1" spans="1:19" s="14" customFormat="1" ht="63" customHeight="1">
      <c r="A1" s="484" t="s">
        <v>203</v>
      </c>
      <c r="B1" s="484"/>
      <c r="C1" s="484"/>
      <c r="D1" s="485"/>
      <c r="E1" s="486"/>
      <c r="F1" s="561" t="s">
        <v>204</v>
      </c>
      <c r="G1" s="562"/>
      <c r="H1" s="562"/>
      <c r="I1" s="562"/>
      <c r="J1" s="562"/>
      <c r="K1" s="562"/>
      <c r="L1" s="562"/>
      <c r="Q1" s="472" t="s">
        <v>205</v>
      </c>
      <c r="R1" s="473"/>
      <c r="S1" s="474"/>
    </row>
    <row r="2" spans="1:19" ht="41.65">
      <c r="A2" s="487" t="s">
        <v>206</v>
      </c>
      <c r="B2" s="487"/>
      <c r="C2" s="331">
        <v>44651</v>
      </c>
      <c r="D2" s="488"/>
      <c r="E2" s="489"/>
      <c r="F2" s="490" t="s">
        <v>207</v>
      </c>
      <c r="G2" s="490" t="s">
        <v>208</v>
      </c>
      <c r="H2" s="490" t="s">
        <v>209</v>
      </c>
      <c r="I2" s="490" t="s">
        <v>210</v>
      </c>
      <c r="J2" s="490" t="s">
        <v>211</v>
      </c>
      <c r="K2" s="490" t="s">
        <v>212</v>
      </c>
      <c r="L2" s="490" t="s">
        <v>213</v>
      </c>
      <c r="P2" s="14"/>
      <c r="Q2" s="475">
        <v>44651</v>
      </c>
      <c r="R2" s="476" t="s">
        <v>213</v>
      </c>
      <c r="S2" s="491" t="s">
        <v>214</v>
      </c>
    </row>
    <row r="3" spans="1:19" s="35" customFormat="1" ht="30" customHeight="1">
      <c r="A3" s="47" t="s">
        <v>215</v>
      </c>
      <c r="B3" s="47"/>
      <c r="C3" s="311" t="s">
        <v>216</v>
      </c>
      <c r="D3" s="46"/>
      <c r="F3" s="46" t="e">
        <f>#REF!</f>
        <v>#REF!</v>
      </c>
      <c r="G3" s="46" t="e">
        <f>#REF!</f>
        <v>#REF!</v>
      </c>
      <c r="H3" s="46" t="e">
        <f>#REF!</f>
        <v>#REF!</v>
      </c>
      <c r="I3" s="46" t="e">
        <f>#REF!</f>
        <v>#REF!</v>
      </c>
      <c r="J3" s="46" t="e">
        <f>#REF!</f>
        <v>#REF!</v>
      </c>
      <c r="K3" s="46" t="e">
        <f>#REF!</f>
        <v>#REF!</v>
      </c>
      <c r="L3" s="106" t="e">
        <f>SUM(F3:K3)</f>
        <v>#REF!</v>
      </c>
      <c r="Q3" s="477" t="s">
        <v>216</v>
      </c>
      <c r="R3" s="474">
        <v>963.50249999999994</v>
      </c>
      <c r="S3" s="474" t="e">
        <f>L3-R3</f>
        <v>#REF!</v>
      </c>
    </row>
    <row r="4" spans="1:19" s="36" customFormat="1" ht="30" customHeight="1">
      <c r="A4" s="307" t="s">
        <v>217</v>
      </c>
      <c r="B4" s="308" t="s">
        <v>218</v>
      </c>
      <c r="C4" s="311" t="s">
        <v>219</v>
      </c>
      <c r="D4" s="69"/>
      <c r="E4" s="35"/>
      <c r="F4" s="46">
        <f>'Agrawal R'!A88</f>
        <v>0</v>
      </c>
      <c r="G4" s="46">
        <f>'Agrawal R'!B88</f>
        <v>0</v>
      </c>
      <c r="H4" s="46">
        <f>'Agrawal R'!C88</f>
        <v>30.23</v>
      </c>
      <c r="I4" s="46">
        <f>'Agrawal R'!D88</f>
        <v>0</v>
      </c>
      <c r="J4" s="46">
        <f>'Agrawal R'!E88</f>
        <v>914.85</v>
      </c>
      <c r="K4" s="46">
        <f>'Agrawal R'!F88</f>
        <v>82.5</v>
      </c>
      <c r="L4" s="106">
        <f t="shared" ref="L4:L18" si="0">SUM(F4:K4)</f>
        <v>1027.58</v>
      </c>
      <c r="Q4" s="477" t="s">
        <v>219</v>
      </c>
      <c r="R4" s="474">
        <v>0</v>
      </c>
      <c r="S4" s="474">
        <f t="shared" ref="S4:S20" si="1">L4-R4</f>
        <v>1027.58</v>
      </c>
    </row>
    <row r="5" spans="1:19" s="36" customFormat="1" ht="30" customHeight="1">
      <c r="A5" s="307" t="s">
        <v>220</v>
      </c>
      <c r="B5" s="470" t="s">
        <v>221</v>
      </c>
      <c r="C5" s="311" t="s">
        <v>222</v>
      </c>
      <c r="D5" s="69"/>
      <c r="E5" s="35"/>
      <c r="F5" s="46" t="e">
        <f>#REF!</f>
        <v>#REF!</v>
      </c>
      <c r="G5" s="46" t="e">
        <f>#REF!</f>
        <v>#REF!</v>
      </c>
      <c r="H5" s="46" t="e">
        <f>#REF!</f>
        <v>#REF!</v>
      </c>
      <c r="I5" s="46" t="e">
        <f>#REF!</f>
        <v>#REF!</v>
      </c>
      <c r="J5" s="46" t="e">
        <f>#REF!</f>
        <v>#REF!</v>
      </c>
      <c r="K5" s="46" t="e">
        <f>#REF!</f>
        <v>#REF!</v>
      </c>
      <c r="L5" s="106" t="e">
        <f t="shared" si="0"/>
        <v>#REF!</v>
      </c>
      <c r="Q5" s="478"/>
      <c r="R5" s="478">
        <v>0</v>
      </c>
      <c r="S5" s="474" t="e">
        <f t="shared" si="1"/>
        <v>#REF!</v>
      </c>
    </row>
    <row r="6" spans="1:19" s="36" customFormat="1" ht="30" customHeight="1">
      <c r="A6" s="307" t="s">
        <v>223</v>
      </c>
      <c r="B6" s="308" t="s">
        <v>224</v>
      </c>
      <c r="C6" s="311" t="s">
        <v>225</v>
      </c>
      <c r="D6" s="69"/>
      <c r="E6" s="35"/>
      <c r="F6" s="46" t="e">
        <f>#REF!</f>
        <v>#REF!</v>
      </c>
      <c r="G6" s="46" t="e">
        <f>#REF!</f>
        <v>#REF!</v>
      </c>
      <c r="H6" s="46" t="e">
        <f>#REF!</f>
        <v>#REF!</v>
      </c>
      <c r="I6" s="46" t="e">
        <f>#REF!</f>
        <v>#REF!</v>
      </c>
      <c r="J6" s="46" t="e">
        <f>#REF!</f>
        <v>#REF!</v>
      </c>
      <c r="K6" s="46" t="e">
        <f>#REF!</f>
        <v>#REF!</v>
      </c>
      <c r="L6" s="106" t="e">
        <f t="shared" si="0"/>
        <v>#REF!</v>
      </c>
      <c r="Q6" s="477" t="s">
        <v>225</v>
      </c>
      <c r="R6" s="474">
        <v>0</v>
      </c>
      <c r="S6" s="474" t="e">
        <f t="shared" si="1"/>
        <v>#REF!</v>
      </c>
    </row>
    <row r="7" spans="1:19" s="36" customFormat="1" ht="30" customHeight="1">
      <c r="A7" s="309" t="s">
        <v>226</v>
      </c>
      <c r="B7" s="308"/>
      <c r="C7" s="311" t="s">
        <v>227</v>
      </c>
      <c r="D7" s="69"/>
      <c r="E7" s="35"/>
      <c r="F7" s="46" t="e">
        <f>#REF!</f>
        <v>#REF!</v>
      </c>
      <c r="G7" s="46" t="e">
        <f>#REF!</f>
        <v>#REF!</v>
      </c>
      <c r="H7" s="46" t="e">
        <f>#REF!</f>
        <v>#REF!</v>
      </c>
      <c r="I7" s="46" t="e">
        <f>#REF!</f>
        <v>#REF!</v>
      </c>
      <c r="J7" s="46" t="e">
        <f>#REF!</f>
        <v>#REF!</v>
      </c>
      <c r="K7" s="46" t="e">
        <f>#REF!</f>
        <v>#REF!</v>
      </c>
      <c r="L7" s="106" t="e">
        <f t="shared" si="0"/>
        <v>#REF!</v>
      </c>
      <c r="Q7" s="477" t="s">
        <v>227</v>
      </c>
      <c r="R7" s="474">
        <v>947.33</v>
      </c>
      <c r="S7" s="474" t="e">
        <f t="shared" si="1"/>
        <v>#REF!</v>
      </c>
    </row>
    <row r="8" spans="1:19" s="36" customFormat="1" ht="30" customHeight="1">
      <c r="A8" s="307" t="s">
        <v>228</v>
      </c>
      <c r="B8" s="308" t="s">
        <v>229</v>
      </c>
      <c r="C8" s="311" t="s">
        <v>230</v>
      </c>
      <c r="D8" s="69"/>
      <c r="E8" s="35"/>
      <c r="F8" s="46" t="e">
        <f>#REF!</f>
        <v>#REF!</v>
      </c>
      <c r="G8" s="46" t="e">
        <f>#REF!</f>
        <v>#REF!</v>
      </c>
      <c r="H8" s="46" t="e">
        <f>#REF!</f>
        <v>#REF!</v>
      </c>
      <c r="I8" s="46" t="e">
        <f>#REF!</f>
        <v>#REF!</v>
      </c>
      <c r="J8" s="46" t="e">
        <f>#REF!</f>
        <v>#REF!</v>
      </c>
      <c r="K8" s="46" t="e">
        <f>#REF!</f>
        <v>#REF!</v>
      </c>
      <c r="L8" s="106" t="e">
        <f t="shared" si="0"/>
        <v>#REF!</v>
      </c>
      <c r="Q8" s="477" t="s">
        <v>230</v>
      </c>
      <c r="R8" s="474">
        <v>0</v>
      </c>
      <c r="S8" s="474" t="e">
        <f t="shared" si="1"/>
        <v>#REF!</v>
      </c>
    </row>
    <row r="9" spans="1:19" s="36" customFormat="1" ht="30.4" customHeight="1">
      <c r="A9" s="307" t="s">
        <v>231</v>
      </c>
      <c r="B9" s="308"/>
      <c r="C9" s="311" t="s">
        <v>232</v>
      </c>
      <c r="D9" s="69"/>
      <c r="E9" s="35"/>
      <c r="F9" s="46" t="e">
        <f>#REF!</f>
        <v>#REF!</v>
      </c>
      <c r="G9" s="46" t="e">
        <f>#REF!</f>
        <v>#REF!</v>
      </c>
      <c r="H9" s="46" t="e">
        <f>#REF!</f>
        <v>#REF!</v>
      </c>
      <c r="I9" s="46" t="e">
        <f>#REF!</f>
        <v>#REF!</v>
      </c>
      <c r="J9" s="46" t="e">
        <f>#REF!</f>
        <v>#REF!</v>
      </c>
      <c r="K9" s="46" t="e">
        <f>#REF!</f>
        <v>#REF!</v>
      </c>
      <c r="L9" s="106" t="e">
        <f t="shared" si="0"/>
        <v>#REF!</v>
      </c>
      <c r="Q9" s="477" t="s">
        <v>232</v>
      </c>
      <c r="R9" s="474">
        <v>655.19999999999993</v>
      </c>
      <c r="S9" s="474" t="e">
        <f t="shared" si="1"/>
        <v>#REF!</v>
      </c>
    </row>
    <row r="10" spans="1:19" s="36" customFormat="1" ht="30" customHeight="1">
      <c r="A10" s="274" t="s">
        <v>233</v>
      </c>
      <c r="B10" s="308" t="s">
        <v>234</v>
      </c>
      <c r="C10" s="311" t="s">
        <v>235</v>
      </c>
      <c r="D10" s="69"/>
      <c r="E10" s="35"/>
      <c r="F10" s="46" t="e">
        <f>#REF!</f>
        <v>#REF!</v>
      </c>
      <c r="G10" s="46" t="e">
        <f>#REF!</f>
        <v>#REF!</v>
      </c>
      <c r="H10" s="46" t="e">
        <f>#REF!</f>
        <v>#REF!</v>
      </c>
      <c r="I10" s="46" t="e">
        <f>#REF!</f>
        <v>#REF!</v>
      </c>
      <c r="J10" s="46" t="e">
        <f>#REF!</f>
        <v>#REF!</v>
      </c>
      <c r="K10" s="46" t="e">
        <f>#REF!</f>
        <v>#REF!</v>
      </c>
      <c r="L10" s="106" t="e">
        <f t="shared" si="0"/>
        <v>#REF!</v>
      </c>
      <c r="Q10" s="477" t="s">
        <v>235</v>
      </c>
      <c r="R10" s="474">
        <v>138.55000000000001</v>
      </c>
      <c r="S10" s="474" t="e">
        <f t="shared" si="1"/>
        <v>#REF!</v>
      </c>
    </row>
    <row r="11" spans="1:19" s="36" customFormat="1" ht="30" customHeight="1">
      <c r="A11" s="307" t="s">
        <v>236</v>
      </c>
      <c r="B11" s="308" t="s">
        <v>237</v>
      </c>
      <c r="C11" s="311" t="s">
        <v>238</v>
      </c>
      <c r="D11" s="69"/>
      <c r="E11" s="35"/>
      <c r="F11" s="46" t="e">
        <f>#REF!</f>
        <v>#REF!</v>
      </c>
      <c r="G11" s="46" t="e">
        <f>#REF!</f>
        <v>#REF!</v>
      </c>
      <c r="H11" s="46" t="e">
        <f>#REF!</f>
        <v>#REF!</v>
      </c>
      <c r="I11" s="46" t="e">
        <f>#REF!</f>
        <v>#REF!</v>
      </c>
      <c r="J11" s="46" t="e">
        <f>#REF!</f>
        <v>#REF!</v>
      </c>
      <c r="K11" s="46" t="e">
        <f>#REF!</f>
        <v>#REF!</v>
      </c>
      <c r="L11" s="106" t="e">
        <f t="shared" si="0"/>
        <v>#REF!</v>
      </c>
      <c r="Q11" s="477" t="s">
        <v>238</v>
      </c>
      <c r="R11" s="474">
        <v>0</v>
      </c>
      <c r="S11" s="474" t="e">
        <f t="shared" si="1"/>
        <v>#REF!</v>
      </c>
    </row>
    <row r="12" spans="1:19" s="36" customFormat="1" ht="30" customHeight="1">
      <c r="A12" s="309" t="s">
        <v>239</v>
      </c>
      <c r="B12" s="308"/>
      <c r="C12" s="311" t="s">
        <v>240</v>
      </c>
      <c r="D12" s="69"/>
      <c r="E12" s="35"/>
      <c r="F12" s="46" t="e">
        <f>#REF!</f>
        <v>#REF!</v>
      </c>
      <c r="G12" s="46" t="e">
        <f>#REF!</f>
        <v>#REF!</v>
      </c>
      <c r="H12" s="46" t="e">
        <f>#REF!</f>
        <v>#REF!</v>
      </c>
      <c r="I12" s="46" t="e">
        <f>#REF!</f>
        <v>#REF!</v>
      </c>
      <c r="J12" s="46" t="e">
        <f>#REF!</f>
        <v>#REF!</v>
      </c>
      <c r="K12" s="46" t="e">
        <f>#REF!</f>
        <v>#REF!</v>
      </c>
      <c r="L12" s="106" t="e">
        <f t="shared" si="0"/>
        <v>#REF!</v>
      </c>
      <c r="Q12" s="477" t="s">
        <v>240</v>
      </c>
      <c r="R12" s="474">
        <v>263.64</v>
      </c>
      <c r="S12" s="474" t="e">
        <f t="shared" si="1"/>
        <v>#REF!</v>
      </c>
    </row>
    <row r="13" spans="1:19" s="36" customFormat="1" ht="30" customHeight="1">
      <c r="A13" s="307" t="s">
        <v>241</v>
      </c>
      <c r="B13" s="308" t="s">
        <v>242</v>
      </c>
      <c r="C13" s="311" t="s">
        <v>243</v>
      </c>
      <c r="D13" s="69"/>
      <c r="E13" s="35"/>
      <c r="F13" s="46" t="e">
        <f>#REF!</f>
        <v>#REF!</v>
      </c>
      <c r="G13" s="46" t="e">
        <f>#REF!</f>
        <v>#REF!</v>
      </c>
      <c r="H13" s="46" t="e">
        <f>#REF!</f>
        <v>#REF!</v>
      </c>
      <c r="I13" s="46" t="e">
        <f>#REF!</f>
        <v>#REF!</v>
      </c>
      <c r="J13" s="46" t="e">
        <f>#REF!</f>
        <v>#REF!</v>
      </c>
      <c r="K13" s="46" t="e">
        <f>#REF!</f>
        <v>#REF!</v>
      </c>
      <c r="L13" s="106" t="e">
        <f t="shared" si="0"/>
        <v>#REF!</v>
      </c>
      <c r="Q13" s="477" t="s">
        <v>243</v>
      </c>
      <c r="R13" s="474">
        <v>418.36</v>
      </c>
      <c r="S13" s="474" t="e">
        <f t="shared" si="1"/>
        <v>#REF!</v>
      </c>
    </row>
    <row r="14" spans="1:19" s="36" customFormat="1" ht="30" customHeight="1">
      <c r="A14" s="307" t="s">
        <v>244</v>
      </c>
      <c r="B14" s="308" t="s">
        <v>245</v>
      </c>
      <c r="C14" s="311" t="s">
        <v>246</v>
      </c>
      <c r="D14" s="69"/>
      <c r="E14" s="35"/>
      <c r="F14" s="46" t="e">
        <f>#REF!</f>
        <v>#REF!</v>
      </c>
      <c r="G14" s="46" t="e">
        <f>#REF!</f>
        <v>#REF!</v>
      </c>
      <c r="H14" s="46" t="e">
        <f>#REF!</f>
        <v>#REF!</v>
      </c>
      <c r="I14" s="46" t="e">
        <f>#REF!</f>
        <v>#REF!</v>
      </c>
      <c r="J14" s="46" t="e">
        <f>#REF!</f>
        <v>#REF!</v>
      </c>
      <c r="K14" s="46" t="e">
        <f>#REF!</f>
        <v>#REF!</v>
      </c>
      <c r="L14" s="106" t="e">
        <f t="shared" si="0"/>
        <v>#REF!</v>
      </c>
      <c r="Q14" s="477" t="s">
        <v>246</v>
      </c>
      <c r="R14" s="474">
        <v>503.08</v>
      </c>
      <c r="S14" s="474" t="e">
        <f t="shared" si="1"/>
        <v>#REF!</v>
      </c>
    </row>
    <row r="15" spans="1:19" s="262" customFormat="1" ht="30" customHeight="1">
      <c r="A15" s="310" t="s">
        <v>247</v>
      </c>
      <c r="B15" s="308" t="s">
        <v>248</v>
      </c>
      <c r="C15" s="311" t="s">
        <v>249</v>
      </c>
      <c r="D15" s="69"/>
      <c r="E15" s="265"/>
      <c r="F15" s="46" t="e">
        <f>#REF!</f>
        <v>#REF!</v>
      </c>
      <c r="G15" s="46" t="e">
        <f>#REF!</f>
        <v>#REF!</v>
      </c>
      <c r="H15" s="46" t="e">
        <f>#REF!</f>
        <v>#REF!</v>
      </c>
      <c r="I15" s="46" t="e">
        <f>#REF!</f>
        <v>#REF!</v>
      </c>
      <c r="J15" s="46" t="e">
        <f>#REF!</f>
        <v>#REF!</v>
      </c>
      <c r="K15" s="46" t="e">
        <f>#REF!</f>
        <v>#REF!</v>
      </c>
      <c r="L15" s="106" t="e">
        <f t="shared" si="0"/>
        <v>#REF!</v>
      </c>
      <c r="Q15" s="477" t="s">
        <v>249</v>
      </c>
      <c r="R15" s="474">
        <v>880.13</v>
      </c>
      <c r="S15" s="474" t="e">
        <f t="shared" si="1"/>
        <v>#REF!</v>
      </c>
    </row>
    <row r="16" spans="1:19" s="262" customFormat="1" ht="30" customHeight="1">
      <c r="A16" s="310" t="s">
        <v>250</v>
      </c>
      <c r="B16" s="308" t="s">
        <v>251</v>
      </c>
      <c r="C16" s="311" t="s">
        <v>252</v>
      </c>
      <c r="D16" s="69"/>
      <c r="E16" s="265"/>
      <c r="F16" s="46" t="e">
        <f>#REF!</f>
        <v>#REF!</v>
      </c>
      <c r="G16" s="46" t="e">
        <f>#REF!</f>
        <v>#REF!</v>
      </c>
      <c r="H16" s="46" t="e">
        <f>#REF!</f>
        <v>#REF!</v>
      </c>
      <c r="I16" s="46" t="e">
        <f>#REF!</f>
        <v>#REF!</v>
      </c>
      <c r="J16" s="46" t="e">
        <f>#REF!</f>
        <v>#REF!</v>
      </c>
      <c r="K16" s="46" t="e">
        <f>#REF!</f>
        <v>#REF!</v>
      </c>
      <c r="L16" s="106" t="e">
        <f t="shared" si="0"/>
        <v>#REF!</v>
      </c>
      <c r="Q16" s="477" t="s">
        <v>252</v>
      </c>
      <c r="R16" s="474">
        <v>57.3</v>
      </c>
      <c r="S16" s="474" t="e">
        <f t="shared" si="1"/>
        <v>#REF!</v>
      </c>
    </row>
    <row r="17" spans="1:19" s="36" customFormat="1" ht="30" customHeight="1">
      <c r="A17" s="310" t="s">
        <v>253</v>
      </c>
      <c r="B17" s="308"/>
      <c r="C17" s="311" t="s">
        <v>254</v>
      </c>
      <c r="D17" s="69"/>
      <c r="E17" s="35"/>
      <c r="F17" s="46" t="e">
        <f>#REF!</f>
        <v>#REF!</v>
      </c>
      <c r="G17" s="46" t="e">
        <f>#REF!</f>
        <v>#REF!</v>
      </c>
      <c r="H17" s="46" t="e">
        <f>#REF!</f>
        <v>#REF!</v>
      </c>
      <c r="I17" s="46" t="e">
        <f>#REF!</f>
        <v>#REF!</v>
      </c>
      <c r="J17" s="46" t="e">
        <f>#REF!</f>
        <v>#REF!</v>
      </c>
      <c r="K17" s="46" t="e">
        <f>#REF!</f>
        <v>#REF!</v>
      </c>
      <c r="L17" s="106" t="e">
        <f t="shared" si="0"/>
        <v>#REF!</v>
      </c>
      <c r="Q17" s="477" t="s">
        <v>254</v>
      </c>
      <c r="R17" s="474">
        <v>0</v>
      </c>
      <c r="S17" s="474" t="e">
        <f t="shared" si="1"/>
        <v>#REF!</v>
      </c>
    </row>
    <row r="18" spans="1:19" s="36" customFormat="1" ht="30" customHeight="1">
      <c r="A18" s="310" t="s">
        <v>255</v>
      </c>
      <c r="B18" s="308" t="s">
        <v>256</v>
      </c>
      <c r="C18" s="311" t="s">
        <v>257</v>
      </c>
      <c r="D18" s="69"/>
      <c r="E18" s="35"/>
      <c r="F18" s="46" t="e">
        <f>#REF!</f>
        <v>#REF!</v>
      </c>
      <c r="G18" s="46" t="e">
        <f>#REF!</f>
        <v>#REF!</v>
      </c>
      <c r="H18" s="46" t="e">
        <f>#REF!</f>
        <v>#REF!</v>
      </c>
      <c r="I18" s="46" t="e">
        <f>#REF!</f>
        <v>#REF!</v>
      </c>
      <c r="J18" s="46" t="e">
        <f>#REF!</f>
        <v>#REF!</v>
      </c>
      <c r="K18" s="46" t="e">
        <f>#REF!</f>
        <v>#REF!</v>
      </c>
      <c r="L18" s="106" t="e">
        <f t="shared" si="0"/>
        <v>#REF!</v>
      </c>
      <c r="Q18" s="477" t="s">
        <v>257</v>
      </c>
      <c r="R18" s="474">
        <v>0</v>
      </c>
      <c r="S18" s="474" t="e">
        <f t="shared" si="1"/>
        <v>#REF!</v>
      </c>
    </row>
    <row r="19" spans="1:19" s="36" customFormat="1" ht="12.75" customHeight="1">
      <c r="A19" s="47"/>
      <c r="B19" s="47"/>
      <c r="C19" s="23"/>
      <c r="D19" s="69"/>
      <c r="E19" s="35"/>
      <c r="F19" s="46"/>
      <c r="G19" s="46"/>
      <c r="H19" s="46"/>
      <c r="I19" s="46"/>
      <c r="J19" s="46"/>
      <c r="K19" s="46"/>
      <c r="L19" s="106"/>
      <c r="Q19" s="479"/>
      <c r="R19" s="474"/>
      <c r="S19" s="474">
        <f t="shared" si="1"/>
        <v>0</v>
      </c>
    </row>
    <row r="20" spans="1:19" s="15" customFormat="1" ht="15.4" thickBot="1">
      <c r="A20" s="38" t="s">
        <v>258</v>
      </c>
      <c r="B20" s="38"/>
      <c r="C20" s="38"/>
      <c r="D20" s="69"/>
      <c r="E20" s="35"/>
      <c r="F20" s="70" t="e">
        <f t="shared" ref="F20:L20" si="2">SUM(F3:F19)</f>
        <v>#REF!</v>
      </c>
      <c r="G20" s="70" t="e">
        <f t="shared" si="2"/>
        <v>#REF!</v>
      </c>
      <c r="H20" s="70" t="e">
        <f t="shared" si="2"/>
        <v>#REF!</v>
      </c>
      <c r="I20" s="70" t="e">
        <f t="shared" si="2"/>
        <v>#REF!</v>
      </c>
      <c r="J20" s="70" t="e">
        <f t="shared" si="2"/>
        <v>#REF!</v>
      </c>
      <c r="K20" s="70" t="e">
        <f t="shared" si="2"/>
        <v>#REF!</v>
      </c>
      <c r="L20" s="70" t="e">
        <f t="shared" si="2"/>
        <v>#REF!</v>
      </c>
      <c r="N20" s="15" t="e">
        <f>SUM(L4:L18)</f>
        <v>#REF!</v>
      </c>
      <c r="O20" s="332" t="s">
        <v>259</v>
      </c>
      <c r="Q20" s="480"/>
      <c r="R20" s="481">
        <f>SUM(R3:R19)</f>
        <v>4827.0924999999997</v>
      </c>
      <c r="S20" s="481" t="e">
        <f t="shared" si="1"/>
        <v>#REF!</v>
      </c>
    </row>
    <row r="21" spans="1:19" ht="30" customHeight="1">
      <c r="A21" s="39"/>
      <c r="B21" s="39"/>
      <c r="E21" s="35"/>
      <c r="Q21" s="482"/>
      <c r="R21" s="483">
        <v>0</v>
      </c>
      <c r="S21" s="474"/>
    </row>
    <row r="22" spans="1:19" ht="13.5" customHeight="1">
      <c r="A22" s="39"/>
      <c r="B22" s="39"/>
      <c r="E22" s="35"/>
      <c r="L22" s="328" t="e">
        <f>SUM(F20:K20)-L20</f>
        <v>#REF!</v>
      </c>
      <c r="Q22" s="49"/>
      <c r="R22" s="49"/>
    </row>
    <row r="23" spans="1:19" ht="38.25" customHeight="1">
      <c r="A23" s="48"/>
      <c r="B23" s="48"/>
      <c r="C23" s="49"/>
      <c r="D23" s="49"/>
      <c r="E23" s="35"/>
      <c r="F23" s="49"/>
      <c r="G23" s="49"/>
      <c r="H23" s="49"/>
      <c r="I23" s="49"/>
      <c r="J23" s="49"/>
      <c r="K23" s="49"/>
      <c r="L23" s="49"/>
      <c r="Q23" s="23"/>
      <c r="R23" s="106"/>
    </row>
    <row r="24" spans="1:19" s="36" customFormat="1" ht="30" customHeight="1">
      <c r="A24" s="269"/>
      <c r="B24" s="269"/>
      <c r="C24" s="23"/>
      <c r="D24" s="46"/>
      <c r="F24" s="46"/>
      <c r="G24" s="46"/>
      <c r="H24" s="46"/>
      <c r="I24" s="46"/>
      <c r="J24" s="46"/>
      <c r="K24" s="46"/>
      <c r="L24" s="106"/>
      <c r="Q24" s="34"/>
      <c r="R24" s="33"/>
      <c r="S24" s="254"/>
    </row>
  </sheetData>
  <mergeCells count="1">
    <mergeCell ref="F1:L1"/>
  </mergeCells>
  <hyperlinks>
    <hyperlink ref="C3" location="'Khan S'!A1" display="Khan, Sadiq" xr:uid="{00000000-0004-0000-0200-00000A000000}"/>
    <hyperlink ref="C10" location="'Copley T'!A1" display="Copley, Tom" xr:uid="{AD1E4344-22EB-44CE-BE6B-64827521F7A6}"/>
    <hyperlink ref="C4" location="'Agrawal R'!Print_Area" display="Agrawal, Rajesh" xr:uid="{4041168F-AC8E-4C95-A3AF-5B8F294958B5}"/>
    <hyperlink ref="C6" location="'Alexander H'!Print_Area" display="Alexander, Heidi" xr:uid="{C77B75B8-ED09-452C-B038-4E4E9A84EE2D}"/>
    <hyperlink ref="C7" location="'Appleby F'!A1" display="Appleby, Felicity" xr:uid="{336E5B14-B6F7-4094-9989-98F57FBEB611}"/>
    <hyperlink ref="C8" location="'Bellamy D'!A1" display="Bellamy, David" xr:uid="{28978714-1CDF-4F6F-AEEE-67970C4CF104}"/>
    <hyperlink ref="C9" location="'Brown S'!A1" display="Brown, Sarah" xr:uid="{493CDA15-5FA4-4AA1-8246-444767786500}"/>
    <hyperlink ref="C11" location="'McCartney J'!A1" display="McCartney, Joanne" xr:uid="{6EF4311D-D07F-44EF-B264-DD60A9F9C09D}"/>
    <hyperlink ref="C12" location="'Picton A'!A1" display="Picton, Ali" xr:uid="{04686627-8105-422A-A240-3D96A1C12515}"/>
    <hyperlink ref="C13" location="'Pipe J'!A1" display="Pipe, Jules" xr:uid="{7E4A669E-0F96-4C3D-B9C5-1D6AE812F2D8}"/>
    <hyperlink ref="C14" location="'Rodrigues S'!A1" display="Rodrigues, Shirley" xr:uid="{ED5F9F3E-2DBD-4657-B136-9A97AB951923}"/>
    <hyperlink ref="C15" location="'Simons J'!A1" display="Simons, Justine" xr:uid="{EB99D514-D4CF-486F-9ED6-7068E77760BB}"/>
    <hyperlink ref="C16" location="'Twycross F'!A1" display="Twycross, Fiona" xr:uid="{504297C3-2ADA-4CC5-B495-8BF3532FD6F7}"/>
    <hyperlink ref="C17" location="'Watts R'!A1" display="Watts, Richard" xr:uid="{745FA931-8447-4F28-8D89-76944EF58712}"/>
    <hyperlink ref="C18" location="'Weekes-Bernard D'!A1" display="Weekes-Bernard, Debbie" xr:uid="{1F7680FA-40AB-438E-8BB6-E9503015B29C}"/>
    <hyperlink ref="Q3" location="'Khan S'!A1" display="Khan, Sadiq" xr:uid="{E85FC83F-5541-4C6D-B627-F34B668C2675}"/>
    <hyperlink ref="Q10" location="'Copley T'!A1" display="Copley, Tom" xr:uid="{55C0B5D3-20BD-4D64-89FE-797E24122790}"/>
    <hyperlink ref="Q4" location="'Agrawal R'!Print_Area" display="Agrawal, Rajesh" xr:uid="{533339C0-0236-48D6-BBB3-1E8C57DBF916}"/>
    <hyperlink ref="Q6" location="'Alexander H'!Print_Area" display="Alexander, Heidi" xr:uid="{B672A866-E50D-433E-B298-E833AC099E09}"/>
    <hyperlink ref="Q7" location="'Appleby F'!A1" display="Appleby, Felicity" xr:uid="{21EA379E-EDCA-4C50-B60C-EFBECAE4F1B3}"/>
    <hyperlink ref="Q8" location="'Bellamy D'!A1" display="Bellamy, David" xr:uid="{547487D3-1666-4E55-A971-0465FC89042C}"/>
    <hyperlink ref="Q9" location="'Brown S'!A1" display="Brown, Sarah" xr:uid="{84684394-68F6-4BA2-B7E6-E36655222A2F}"/>
    <hyperlink ref="Q11" location="'McCartney J'!A1" display="McCartney, Joanne" xr:uid="{5FCB25B2-7678-4ECB-B984-DDB5DE3894DB}"/>
    <hyperlink ref="Q12" location="'Picton A'!A1" display="Picton, Ali" xr:uid="{1E82CFAD-C93F-4199-8CEA-28AFB953AD55}"/>
    <hyperlink ref="Q13" location="'Pipe J'!A1" display="Pipe, Jules" xr:uid="{260F4985-C323-45EF-A466-A7FEBF59D646}"/>
    <hyperlink ref="Q14" location="'Rodrigues S'!A1" display="Rodrigues, Shirley" xr:uid="{C06341D9-30CD-4219-AB55-AFD3B27FFBC7}"/>
    <hyperlink ref="Q15" location="'Simons J'!A1" display="Simons, Justine" xr:uid="{62FD39AB-C6DE-4653-AE10-7BB4B10F64D3}"/>
    <hyperlink ref="Q16" location="'Twycross F'!A1" display="Twycross, Fiona" xr:uid="{163EB39C-9221-460F-8B09-62E87D5EEE33}"/>
    <hyperlink ref="Q17" location="'Watts R'!A1" display="Watts, Richard" xr:uid="{FDC904EF-5750-4049-A796-4DE5ADFA4703}"/>
    <hyperlink ref="Q18" location="'Weekes-Bernard D'!A1" display="Weekes-Bernard, Debbie" xr:uid="{11648E1F-03F0-4A62-B2A6-CB8792FAF39D}"/>
  </hyperlinks>
  <pageMargins left="0.39370078740157483" right="0" top="0.39370078740157483" bottom="0.78740157480314965"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34998626667073579"/>
    <pageSetUpPr fitToPage="1"/>
  </sheetPr>
  <dimension ref="A1:AA45"/>
  <sheetViews>
    <sheetView showGridLines="0" zoomScale="80" zoomScaleNormal="80" workbookViewId="0">
      <pane xSplit="3" ySplit="2" topLeftCell="D6" activePane="bottomRight" state="frozen"/>
      <selection pane="topRight" activeCell="K41" sqref="K41"/>
      <selection pane="bottomLeft" activeCell="K41" sqref="K41"/>
      <selection pane="bottomRight" activeCell="B13" sqref="B13"/>
    </sheetView>
  </sheetViews>
  <sheetFormatPr defaultColWidth="9.1328125" defaultRowHeight="30" customHeight="1"/>
  <cols>
    <col min="1" max="1" width="31.265625" style="34" hidden="1" customWidth="1"/>
    <col min="2" max="2" width="21.3984375" style="34" customWidth="1"/>
    <col min="3" max="3" width="5.3984375" style="33" customWidth="1"/>
    <col min="4" max="4" width="9.3984375" style="33" customWidth="1"/>
    <col min="5" max="5" width="10.73046875" style="33" customWidth="1"/>
    <col min="6" max="6" width="11.86328125" style="33" customWidth="1"/>
    <col min="7" max="7" width="11.265625" style="33" bestFit="1" customWidth="1"/>
    <col min="8" max="8" width="11.1328125" style="33" customWidth="1"/>
    <col min="9" max="9" width="11.265625" style="33" bestFit="1" customWidth="1"/>
    <col min="10" max="10" width="10.86328125" style="33" customWidth="1"/>
    <col min="11" max="12" width="15" style="91" hidden="1" customWidth="1"/>
    <col min="13" max="14" width="15.59765625" style="91" hidden="1" customWidth="1"/>
    <col min="15" max="15" width="15.3984375" style="91" hidden="1" customWidth="1"/>
    <col min="16" max="16" width="12.73046875" style="91" hidden="1" customWidth="1"/>
    <col min="17" max="17" width="16.86328125" style="91" hidden="1" customWidth="1"/>
    <col min="18" max="18" width="12.59765625" style="91" hidden="1" customWidth="1"/>
    <col min="19" max="19" width="9.1328125" style="33" hidden="1" customWidth="1"/>
    <col min="20" max="20" width="9.1328125" style="72" hidden="1" customWidth="1"/>
    <col min="21" max="21" width="19.1328125" style="33" customWidth="1"/>
    <col min="22" max="22" width="18.3984375" style="33" customWidth="1"/>
    <col min="23" max="23" width="22.3984375" style="33" customWidth="1"/>
    <col min="24" max="27" width="16.59765625" style="33" customWidth="1"/>
    <col min="28" max="16384" width="9.1328125" style="33"/>
  </cols>
  <sheetData>
    <row r="1" spans="1:27" s="14" customFormat="1" ht="63" customHeight="1">
      <c r="A1" s="113" t="s">
        <v>203</v>
      </c>
      <c r="B1" s="113"/>
      <c r="C1" s="114"/>
      <c r="D1" s="252" t="s">
        <v>260</v>
      </c>
      <c r="E1" s="253"/>
      <c r="F1" s="253"/>
      <c r="G1" s="253"/>
      <c r="H1" s="253"/>
      <c r="I1" s="253"/>
      <c r="K1" s="94"/>
      <c r="L1" s="94" t="s">
        <v>261</v>
      </c>
      <c r="M1" s="94"/>
      <c r="N1" s="94"/>
      <c r="O1" s="94"/>
      <c r="P1" s="94"/>
      <c r="Q1" s="94"/>
      <c r="R1" s="94"/>
      <c r="S1" s="36"/>
      <c r="T1" s="96"/>
      <c r="U1" s="147"/>
      <c r="V1" s="148"/>
      <c r="W1" s="148"/>
      <c r="X1" s="36"/>
      <c r="Y1" s="36"/>
      <c r="Z1" s="36"/>
      <c r="AA1" s="36"/>
    </row>
    <row r="2" spans="1:27" ht="55.5">
      <c r="A2" s="216" t="s">
        <v>262</v>
      </c>
      <c r="B2" s="245">
        <v>43555</v>
      </c>
      <c r="C2" s="116"/>
      <c r="D2" s="117" t="s">
        <v>207</v>
      </c>
      <c r="E2" s="117" t="s">
        <v>208</v>
      </c>
      <c r="F2" s="117" t="s">
        <v>209</v>
      </c>
      <c r="G2" s="117" t="s">
        <v>210</v>
      </c>
      <c r="H2" s="117" t="s">
        <v>212</v>
      </c>
      <c r="I2" s="117" t="s">
        <v>213</v>
      </c>
      <c r="K2" s="93" t="s">
        <v>263</v>
      </c>
      <c r="L2" s="93" t="s">
        <v>207</v>
      </c>
      <c r="M2" s="93" t="s">
        <v>208</v>
      </c>
      <c r="N2" s="93" t="s">
        <v>209</v>
      </c>
      <c r="O2" s="93" t="s">
        <v>210</v>
      </c>
      <c r="P2" s="93" t="s">
        <v>212</v>
      </c>
      <c r="Q2" s="105" t="s">
        <v>264</v>
      </c>
      <c r="R2" s="93" t="s">
        <v>265</v>
      </c>
      <c r="S2" s="15"/>
      <c r="T2" s="99" t="s">
        <v>266</v>
      </c>
      <c r="U2" s="149"/>
      <c r="V2" s="149"/>
      <c r="W2" s="149"/>
      <c r="Y2" s="15"/>
      <c r="Z2" s="15"/>
      <c r="AA2" s="15"/>
    </row>
    <row r="3" spans="1:27" s="35" customFormat="1" ht="30" customHeight="1">
      <c r="A3" s="47" t="s">
        <v>215</v>
      </c>
      <c r="B3" s="23" t="s">
        <v>216</v>
      </c>
      <c r="C3" s="46"/>
      <c r="D3" s="46" t="e">
        <f>#REF!</f>
        <v>#REF!</v>
      </c>
      <c r="E3" s="46" t="e">
        <f>#REF!</f>
        <v>#REF!</v>
      </c>
      <c r="F3" s="46" t="e">
        <f>#REF!</f>
        <v>#REF!</v>
      </c>
      <c r="G3" s="46" t="e">
        <f>#REF!</f>
        <v>#REF!</v>
      </c>
      <c r="H3" s="46" t="e">
        <f>#REF!</f>
        <v>#REF!</v>
      </c>
      <c r="I3" s="254" t="e">
        <f>SUM(D3:H3)</f>
        <v>#REF!</v>
      </c>
      <c r="K3" s="255">
        <v>6420.0300000000007</v>
      </c>
      <c r="L3" s="255" t="e">
        <f>SUM(#REF!)</f>
        <v>#REF!</v>
      </c>
      <c r="M3" s="255" t="e">
        <f>SUM(#REF!)</f>
        <v>#REF!</v>
      </c>
      <c r="N3" s="255" t="e">
        <f>SUM(#REF!)</f>
        <v>#REF!</v>
      </c>
      <c r="O3" s="255" t="e">
        <f>SUM(#REF!)</f>
        <v>#REF!</v>
      </c>
      <c r="P3" s="255" t="e">
        <f>SUM(#REF!)</f>
        <v>#REF!</v>
      </c>
      <c r="Q3" s="89" t="e">
        <f t="shared" ref="Q3:Q17" si="0">SUM(L3:P3)</f>
        <v>#REF!</v>
      </c>
      <c r="R3" s="89" t="e">
        <f t="shared" ref="R3:R9" si="1">Q3+K3</f>
        <v>#REF!</v>
      </c>
      <c r="S3" s="15"/>
      <c r="T3" s="256" t="e">
        <f>R3-#REF!</f>
        <v>#REF!</v>
      </c>
      <c r="V3" s="15"/>
      <c r="W3" s="15"/>
      <c r="X3" s="15"/>
      <c r="Y3" s="15"/>
      <c r="Z3" s="15"/>
      <c r="AA3" s="15"/>
    </row>
    <row r="4" spans="1:27" s="36" customFormat="1" ht="30" customHeight="1">
      <c r="A4" s="47" t="s">
        <v>217</v>
      </c>
      <c r="B4" s="23" t="s">
        <v>219</v>
      </c>
      <c r="C4" s="46"/>
      <c r="D4" s="46">
        <f>'Agrawal R'!A35</f>
        <v>0</v>
      </c>
      <c r="E4" s="46">
        <f>'Agrawal R'!B35</f>
        <v>0</v>
      </c>
      <c r="F4" s="46">
        <f>'Agrawal R'!C35</f>
        <v>122.92500000000001</v>
      </c>
      <c r="G4" s="46">
        <f>'Agrawal R'!D35</f>
        <v>0</v>
      </c>
      <c r="H4" s="46">
        <f>'Agrawal R'!F35</f>
        <v>235.2525</v>
      </c>
      <c r="I4" s="254">
        <f t="shared" ref="I4:I17" si="2">SUM(D4:H4)</f>
        <v>358.17750000000001</v>
      </c>
      <c r="J4" s="35"/>
      <c r="K4" s="255">
        <v>4439.5200000000004</v>
      </c>
      <c r="L4" s="255">
        <f>SUM('Agrawal R'!A16:A17)</f>
        <v>0</v>
      </c>
      <c r="M4" s="255">
        <f>SUM('Agrawal R'!B16:B17)</f>
        <v>0</v>
      </c>
      <c r="N4" s="255">
        <f>SUM('Agrawal R'!C16:C17)</f>
        <v>0</v>
      </c>
      <c r="O4" s="255">
        <f>SUM('Agrawal R'!D16:D17)</f>
        <v>0</v>
      </c>
      <c r="P4" s="255">
        <f>SUM('Agrawal R'!F16:F17)</f>
        <v>0</v>
      </c>
      <c r="Q4" s="89">
        <f t="shared" si="0"/>
        <v>0</v>
      </c>
      <c r="R4" s="89">
        <f t="shared" si="1"/>
        <v>4439.5200000000004</v>
      </c>
      <c r="S4" s="35"/>
      <c r="T4" s="256" t="e">
        <f>R4-#REF!</f>
        <v>#REF!</v>
      </c>
      <c r="U4" s="35"/>
    </row>
    <row r="5" spans="1:27" s="36" customFormat="1" ht="30" customHeight="1">
      <c r="A5" s="47" t="s">
        <v>267</v>
      </c>
      <c r="B5" s="23" t="s">
        <v>225</v>
      </c>
      <c r="C5" s="46"/>
      <c r="D5" s="46" t="e">
        <f>#REF!</f>
        <v>#REF!</v>
      </c>
      <c r="E5" s="46" t="e">
        <f>#REF!</f>
        <v>#REF!</v>
      </c>
      <c r="F5" s="46" t="e">
        <f>#REF!</f>
        <v>#REF!</v>
      </c>
      <c r="G5" s="46" t="e">
        <f>#REF!</f>
        <v>#REF!</v>
      </c>
      <c r="H5" s="46" t="e">
        <f>#REF!</f>
        <v>#REF!</v>
      </c>
      <c r="I5" s="254" t="e">
        <f t="shared" ref="I5" si="3">SUM(D5:H5)</f>
        <v>#REF!</v>
      </c>
      <c r="J5" s="35"/>
      <c r="K5" s="255"/>
      <c r="L5" s="255"/>
      <c r="M5" s="255"/>
      <c r="N5" s="255"/>
      <c r="O5" s="255"/>
      <c r="P5" s="255"/>
      <c r="Q5" s="89"/>
      <c r="R5" s="89"/>
      <c r="S5" s="35"/>
      <c r="T5" s="256"/>
      <c r="U5" s="35"/>
    </row>
    <row r="6" spans="1:27" s="36" customFormat="1" ht="30" customHeight="1">
      <c r="A6" s="47" t="s">
        <v>228</v>
      </c>
      <c r="B6" s="23" t="s">
        <v>230</v>
      </c>
      <c r="C6" s="46"/>
      <c r="D6" s="46" t="e">
        <f>#REF!</f>
        <v>#REF!</v>
      </c>
      <c r="E6" s="46" t="e">
        <f>#REF!</f>
        <v>#REF!</v>
      </c>
      <c r="F6" s="46" t="e">
        <f>#REF!</f>
        <v>#REF!</v>
      </c>
      <c r="G6" s="46" t="e">
        <f>#REF!</f>
        <v>#REF!</v>
      </c>
      <c r="H6" s="46" t="e">
        <f>#REF!</f>
        <v>#REF!</v>
      </c>
      <c r="I6" s="254" t="e">
        <f t="shared" si="2"/>
        <v>#REF!</v>
      </c>
      <c r="J6" s="35"/>
      <c r="K6" s="255">
        <v>29.1</v>
      </c>
      <c r="L6" s="255" t="e">
        <f>SUM(#REF!)</f>
        <v>#REF!</v>
      </c>
      <c r="M6" s="255" t="e">
        <f>SUM(#REF!)</f>
        <v>#REF!</v>
      </c>
      <c r="N6" s="255" t="e">
        <f>SUM(#REF!)</f>
        <v>#REF!</v>
      </c>
      <c r="O6" s="255" t="e">
        <f>SUM(#REF!)</f>
        <v>#REF!</v>
      </c>
      <c r="P6" s="255" t="e">
        <f>SUM(#REF!)</f>
        <v>#REF!</v>
      </c>
      <c r="Q6" s="89" t="e">
        <f t="shared" si="0"/>
        <v>#REF!</v>
      </c>
      <c r="R6" s="89" t="e">
        <f t="shared" si="1"/>
        <v>#REF!</v>
      </c>
      <c r="S6" s="15"/>
      <c r="T6" s="256" t="e">
        <f>R6-#REF!</f>
        <v>#REF!</v>
      </c>
      <c r="U6" s="35"/>
      <c r="V6" s="15"/>
      <c r="W6" s="15"/>
      <c r="X6" s="15"/>
      <c r="Y6" s="15"/>
      <c r="Z6" s="15"/>
      <c r="AA6" s="15"/>
    </row>
    <row r="7" spans="1:27" s="36" customFormat="1" ht="30" customHeight="1">
      <c r="A7" s="47" t="s">
        <v>268</v>
      </c>
      <c r="B7" s="23" t="s">
        <v>269</v>
      </c>
      <c r="C7" s="46"/>
      <c r="D7" s="46">
        <f>'Bowes N'!A33</f>
        <v>0</v>
      </c>
      <c r="E7" s="46">
        <f>'Bowes N'!B33</f>
        <v>0</v>
      </c>
      <c r="F7" s="46">
        <f>'Bowes N'!C33</f>
        <v>58.5</v>
      </c>
      <c r="G7" s="46">
        <f>'Bowes N'!D33</f>
        <v>0</v>
      </c>
      <c r="H7" s="46">
        <f>'Bowes N'!E33</f>
        <v>124.2525</v>
      </c>
      <c r="I7" s="254">
        <f t="shared" si="2"/>
        <v>182.7525</v>
      </c>
      <c r="J7" s="35"/>
      <c r="K7" s="255">
        <v>362.83</v>
      </c>
      <c r="L7" s="255">
        <f>SUM('Bowes N'!A12:A15)</f>
        <v>0</v>
      </c>
      <c r="M7" s="255">
        <f>SUM('Bowes N'!B12:B15)</f>
        <v>0</v>
      </c>
      <c r="N7" s="255">
        <f>SUM('Bowes N'!C12:C15)</f>
        <v>0</v>
      </c>
      <c r="O7" s="255">
        <f>SUM('Bowes N'!D12:D15)</f>
        <v>0</v>
      </c>
      <c r="P7" s="255">
        <f>SUM('Bowes N'!E12:E15)</f>
        <v>21.31</v>
      </c>
      <c r="Q7" s="89">
        <f t="shared" si="0"/>
        <v>21.31</v>
      </c>
      <c r="R7" s="89">
        <f t="shared" si="1"/>
        <v>384.14</v>
      </c>
      <c r="S7" s="35"/>
      <c r="T7" s="256" t="e">
        <f>R7-#REF!</f>
        <v>#REF!</v>
      </c>
      <c r="U7" s="35"/>
    </row>
    <row r="8" spans="1:27" s="36" customFormat="1" ht="30" customHeight="1">
      <c r="A8" s="47" t="s">
        <v>270</v>
      </c>
      <c r="B8" s="23" t="s">
        <v>271</v>
      </c>
      <c r="C8" s="46"/>
      <c r="D8" s="46">
        <f>'Hennessy P'!A29</f>
        <v>0</v>
      </c>
      <c r="E8" s="46">
        <f>'Hennessy P'!B29</f>
        <v>0</v>
      </c>
      <c r="F8" s="46">
        <f>'Hennessy P'!C29</f>
        <v>0</v>
      </c>
      <c r="G8" s="46">
        <f>'Hennessy P'!D29</f>
        <v>0</v>
      </c>
      <c r="H8" s="46">
        <f>'Hennessy P'!E29</f>
        <v>162.5025</v>
      </c>
      <c r="I8" s="254">
        <f t="shared" si="2"/>
        <v>162.5025</v>
      </c>
      <c r="J8" s="35"/>
      <c r="K8" s="255">
        <v>3395.85</v>
      </c>
      <c r="L8" s="255">
        <f>SUM('Hennessy P'!A13:A13)</f>
        <v>0</v>
      </c>
      <c r="M8" s="255">
        <f>SUM('Hennessy P'!B13:B13)</f>
        <v>0</v>
      </c>
      <c r="N8" s="255">
        <f>SUM('Hennessy P'!C13:C13)</f>
        <v>0</v>
      </c>
      <c r="O8" s="255">
        <f>SUM('Hennessy P'!D13:D13)</f>
        <v>0</v>
      </c>
      <c r="P8" s="255">
        <f>SUM('Hennessy P'!E13:E13)</f>
        <v>0</v>
      </c>
      <c r="Q8" s="89">
        <f t="shared" si="0"/>
        <v>0</v>
      </c>
      <c r="R8" s="89">
        <f t="shared" si="1"/>
        <v>3395.85</v>
      </c>
      <c r="S8" s="15"/>
      <c r="T8" s="256" t="e">
        <f>R8-#REF!</f>
        <v>#REF!</v>
      </c>
      <c r="U8" s="35"/>
      <c r="V8" s="15"/>
      <c r="W8" s="15"/>
      <c r="X8" s="15"/>
      <c r="Y8" s="15"/>
      <c r="Z8" s="15"/>
      <c r="AA8" s="15"/>
    </row>
    <row r="9" spans="1:27" s="36" customFormat="1" ht="30" customHeight="1">
      <c r="A9" s="47" t="s">
        <v>272</v>
      </c>
      <c r="B9" s="23" t="s">
        <v>273</v>
      </c>
      <c r="C9" s="46"/>
      <c r="D9" s="46">
        <f>'Kreitzman L'!A52</f>
        <v>0</v>
      </c>
      <c r="E9" s="46">
        <f>'Kreitzman L'!B52</f>
        <v>0</v>
      </c>
      <c r="F9" s="46">
        <f>'Kreitzman L'!C52</f>
        <v>51.75</v>
      </c>
      <c r="G9" s="46">
        <f>'Kreitzman L'!D52</f>
        <v>783.47999999999979</v>
      </c>
      <c r="H9" s="46">
        <f>'Kreitzman L'!E52</f>
        <v>420.31750884968488</v>
      </c>
      <c r="I9" s="254">
        <f t="shared" si="2"/>
        <v>1255.5475088496846</v>
      </c>
      <c r="J9" s="35"/>
      <c r="K9" s="255">
        <v>4576.28</v>
      </c>
      <c r="L9" s="255">
        <f>SUM('Kreitzman L'!A27:A27)</f>
        <v>0</v>
      </c>
      <c r="M9" s="255">
        <f>SUM('Kreitzman L'!B27:B27)</f>
        <v>0</v>
      </c>
      <c r="N9" s="255">
        <f>SUM('Kreitzman L'!C27:C27)</f>
        <v>0</v>
      </c>
      <c r="O9" s="255">
        <f>SUM('Kreitzman L'!D27:D27)</f>
        <v>0</v>
      </c>
      <c r="P9" s="255">
        <f>SUM('Kreitzman L'!E27:E27)</f>
        <v>0</v>
      </c>
      <c r="Q9" s="89">
        <f t="shared" si="0"/>
        <v>0</v>
      </c>
      <c r="R9" s="89">
        <f t="shared" si="1"/>
        <v>4576.28</v>
      </c>
      <c r="S9" s="35"/>
      <c r="T9" s="256" t="e">
        <f>R9-#REF!</f>
        <v>#REF!</v>
      </c>
      <c r="U9" s="35"/>
    </row>
    <row r="10" spans="1:27" s="36" customFormat="1" ht="30" customHeight="1">
      <c r="A10" s="47" t="s">
        <v>274</v>
      </c>
      <c r="B10" s="23" t="s">
        <v>238</v>
      </c>
      <c r="C10" s="46"/>
      <c r="D10" s="46" t="e">
        <f>#REF!</f>
        <v>#REF!</v>
      </c>
      <c r="E10" s="46" t="e">
        <f>#REF!</f>
        <v>#REF!</v>
      </c>
      <c r="F10" s="46" t="e">
        <f>#REF!</f>
        <v>#REF!</v>
      </c>
      <c r="G10" s="46" t="e">
        <f>#REF!</f>
        <v>#REF!</v>
      </c>
      <c r="H10" s="46" t="e">
        <f>#REF!</f>
        <v>#REF!</v>
      </c>
      <c r="I10" s="254" t="e">
        <f t="shared" si="2"/>
        <v>#REF!</v>
      </c>
      <c r="J10" s="35"/>
      <c r="K10" s="255">
        <v>0</v>
      </c>
      <c r="L10" s="255" t="e">
        <f>SUM(#REF!)</f>
        <v>#REF!</v>
      </c>
      <c r="M10" s="255" t="e">
        <f>SUM(#REF!)</f>
        <v>#REF!</v>
      </c>
      <c r="N10" s="255" t="e">
        <f>SUM(#REF!)</f>
        <v>#REF!</v>
      </c>
      <c r="O10" s="255" t="e">
        <f>SUM(#REF!)</f>
        <v>#REF!</v>
      </c>
      <c r="P10" s="255" t="e">
        <f>SUM(#REF!)</f>
        <v>#REF!</v>
      </c>
      <c r="Q10" s="89" t="e">
        <f t="shared" si="0"/>
        <v>#REF!</v>
      </c>
      <c r="R10" s="89" t="e">
        <f t="shared" ref="R10:R17" si="4">Q10+K10</f>
        <v>#REF!</v>
      </c>
      <c r="S10" s="35"/>
      <c r="T10" s="256" t="e">
        <f>R10-#REF!</f>
        <v>#REF!</v>
      </c>
      <c r="U10" s="35"/>
    </row>
    <row r="11" spans="1:27" s="36" customFormat="1" ht="30" customHeight="1">
      <c r="A11" s="47" t="s">
        <v>275</v>
      </c>
      <c r="B11" s="23" t="s">
        <v>276</v>
      </c>
      <c r="C11" s="46"/>
      <c r="D11" s="46">
        <f>'Murray J'!A38</f>
        <v>0</v>
      </c>
      <c r="E11" s="46">
        <f>'Murray J'!B38</f>
        <v>0</v>
      </c>
      <c r="F11" s="46">
        <f>'Murray J'!C38</f>
        <v>0</v>
      </c>
      <c r="G11" s="46">
        <f>'Murray J'!D38</f>
        <v>1301.25</v>
      </c>
      <c r="H11" s="46">
        <f>'Murray J'!E38</f>
        <v>2334.2891666666669</v>
      </c>
      <c r="I11" s="254">
        <f t="shared" si="2"/>
        <v>3635.5391666666669</v>
      </c>
      <c r="J11" s="35"/>
      <c r="K11" s="255">
        <v>4088.21</v>
      </c>
      <c r="L11" s="255">
        <f>SUM('Murray J'!A15:A15)</f>
        <v>0</v>
      </c>
      <c r="M11" s="255">
        <f>SUM('Murray J'!B15:B15)</f>
        <v>0</v>
      </c>
      <c r="N11" s="255">
        <f>SUM('Murray J'!C15:C15)</f>
        <v>0</v>
      </c>
      <c r="O11" s="255">
        <f>SUM('Murray J'!D15:D15)</f>
        <v>0</v>
      </c>
      <c r="P11" s="255">
        <f>SUM('Murray J'!E15:E15)</f>
        <v>0</v>
      </c>
      <c r="Q11" s="89">
        <f t="shared" si="0"/>
        <v>0</v>
      </c>
      <c r="R11" s="89">
        <f t="shared" si="4"/>
        <v>4088.21</v>
      </c>
      <c r="S11" s="15"/>
      <c r="T11" s="256" t="e">
        <f>R11-#REF!</f>
        <v>#REF!</v>
      </c>
      <c r="U11" s="35"/>
      <c r="V11" s="15"/>
      <c r="W11" s="15"/>
      <c r="X11" s="15"/>
      <c r="Y11" s="15"/>
      <c r="Z11" s="15"/>
      <c r="AA11" s="15"/>
    </row>
    <row r="12" spans="1:27" s="36" customFormat="1" ht="30" customHeight="1">
      <c r="A12" s="47" t="s">
        <v>241</v>
      </c>
      <c r="B12" s="23" t="s">
        <v>243</v>
      </c>
      <c r="C12" s="46"/>
      <c r="D12" s="46" t="e">
        <f>#REF!</f>
        <v>#REF!</v>
      </c>
      <c r="E12" s="46" t="e">
        <f>#REF!</f>
        <v>#REF!</v>
      </c>
      <c r="F12" s="46" t="e">
        <f>#REF!</f>
        <v>#REF!</v>
      </c>
      <c r="G12" s="46" t="e">
        <f>#REF!</f>
        <v>#REF!</v>
      </c>
      <c r="H12" s="46" t="e">
        <f>#REF!</f>
        <v>#REF!</v>
      </c>
      <c r="I12" s="254" t="e">
        <f t="shared" si="2"/>
        <v>#REF!</v>
      </c>
      <c r="J12" s="35"/>
      <c r="K12" s="255">
        <v>445.83</v>
      </c>
      <c r="L12" s="255" t="e">
        <f>SUM(#REF!)</f>
        <v>#REF!</v>
      </c>
      <c r="M12" s="255" t="e">
        <f>SUM(#REF!)</f>
        <v>#REF!</v>
      </c>
      <c r="N12" s="255" t="e">
        <f>SUM(#REF!)</f>
        <v>#REF!</v>
      </c>
      <c r="O12" s="255" t="e">
        <f>SUM(#REF!)</f>
        <v>#REF!</v>
      </c>
      <c r="P12" s="255" t="e">
        <f>SUM(#REF!)</f>
        <v>#REF!</v>
      </c>
      <c r="Q12" s="89" t="e">
        <f t="shared" si="0"/>
        <v>#REF!</v>
      </c>
      <c r="R12" s="89" t="e">
        <f t="shared" si="4"/>
        <v>#REF!</v>
      </c>
      <c r="S12" s="35"/>
      <c r="T12" s="256" t="e">
        <f>R12-#REF!</f>
        <v>#REF!</v>
      </c>
      <c r="U12" s="35"/>
    </row>
    <row r="13" spans="1:27" s="36" customFormat="1" ht="30" customHeight="1">
      <c r="A13" s="47" t="s">
        <v>244</v>
      </c>
      <c r="B13" s="23" t="s">
        <v>246</v>
      </c>
      <c r="C13" s="46"/>
      <c r="D13" s="46" t="e">
        <f>#REF!</f>
        <v>#REF!</v>
      </c>
      <c r="E13" s="46" t="e">
        <f>#REF!</f>
        <v>#REF!</v>
      </c>
      <c r="F13" s="46" t="e">
        <f>#REF!</f>
        <v>#REF!</v>
      </c>
      <c r="G13" s="46" t="e">
        <f>#REF!</f>
        <v>#REF!</v>
      </c>
      <c r="H13" s="46" t="e">
        <f>#REF!</f>
        <v>#REF!</v>
      </c>
      <c r="I13" s="254" t="e">
        <f t="shared" si="2"/>
        <v>#REF!</v>
      </c>
      <c r="J13" s="35"/>
      <c r="K13" s="255">
        <v>3662.03</v>
      </c>
      <c r="L13" s="255" t="e">
        <f>SUM(#REF!)</f>
        <v>#REF!</v>
      </c>
      <c r="M13" s="255" t="e">
        <f>SUM(#REF!)</f>
        <v>#REF!</v>
      </c>
      <c r="N13" s="255" t="e">
        <f>SUM(#REF!)</f>
        <v>#REF!</v>
      </c>
      <c r="O13" s="255" t="e">
        <f>SUM(#REF!)</f>
        <v>#REF!</v>
      </c>
      <c r="P13" s="255" t="e">
        <f>SUM(#REF!)</f>
        <v>#REF!</v>
      </c>
      <c r="Q13" s="89" t="e">
        <f t="shared" si="0"/>
        <v>#REF!</v>
      </c>
      <c r="R13" s="89" t="e">
        <f t="shared" si="4"/>
        <v>#REF!</v>
      </c>
      <c r="S13" s="15"/>
      <c r="T13" s="256" t="e">
        <f>R13-#REF!</f>
        <v>#REF!</v>
      </c>
      <c r="U13" s="35"/>
      <c r="V13" s="15"/>
      <c r="W13" s="15"/>
      <c r="X13" s="15"/>
      <c r="Y13" s="15"/>
      <c r="Z13" s="15"/>
      <c r="AA13" s="15"/>
    </row>
    <row r="14" spans="1:27" s="36" customFormat="1" ht="30" customHeight="1">
      <c r="A14" s="47" t="s">
        <v>277</v>
      </c>
      <c r="B14" s="23" t="s">
        <v>278</v>
      </c>
      <c r="C14" s="46"/>
      <c r="D14" s="46">
        <f>'Ryder M (has left the GLA)'!A34</f>
        <v>0</v>
      </c>
      <c r="E14" s="46">
        <f>'Ryder M (has left the GLA)'!B34</f>
        <v>0</v>
      </c>
      <c r="F14" s="46">
        <f>'Ryder M (has left the GLA)'!C34</f>
        <v>100.48</v>
      </c>
      <c r="G14" s="46">
        <f>'Ryder M (has left the GLA)'!D34</f>
        <v>0</v>
      </c>
      <c r="H14" s="46">
        <f>'Ryder M (has left the GLA)'!E34</f>
        <v>0</v>
      </c>
      <c r="I14" s="254">
        <f t="shared" si="2"/>
        <v>100.48</v>
      </c>
      <c r="J14" s="35"/>
      <c r="K14" s="255">
        <v>97</v>
      </c>
      <c r="L14" s="255">
        <f>SUM('Ryder M (has left the GLA)'!A10:A19)</f>
        <v>0</v>
      </c>
      <c r="M14" s="255">
        <f>SUM('Ryder M (has left the GLA)'!B10:B19)</f>
        <v>75</v>
      </c>
      <c r="N14" s="255">
        <f>SUM('Ryder M (has left the GLA)'!C10:C19)</f>
        <v>19.899999999999999</v>
      </c>
      <c r="O14" s="255">
        <f>SUM('Ryder M (has left the GLA)'!D10:D19)</f>
        <v>-517.23000000000013</v>
      </c>
      <c r="P14" s="255">
        <f>SUM('Ryder M (has left the GLA)'!E10:E19)</f>
        <v>704.87</v>
      </c>
      <c r="Q14" s="89">
        <f t="shared" si="0"/>
        <v>282.53999999999985</v>
      </c>
      <c r="R14" s="89">
        <f t="shared" si="4"/>
        <v>379.53999999999985</v>
      </c>
      <c r="S14" s="35"/>
      <c r="T14" s="256" t="e">
        <f>R14-#REF!</f>
        <v>#REF!</v>
      </c>
      <c r="U14" s="35"/>
    </row>
    <row r="15" spans="1:27" s="36" customFormat="1" ht="30" customHeight="1">
      <c r="A15" s="47" t="s">
        <v>279</v>
      </c>
      <c r="B15" s="23" t="s">
        <v>280</v>
      </c>
      <c r="C15" s="46"/>
      <c r="D15" s="46">
        <v>0</v>
      </c>
      <c r="E15" s="46">
        <v>0</v>
      </c>
      <c r="F15" s="46">
        <v>0</v>
      </c>
      <c r="G15" s="46">
        <v>0</v>
      </c>
      <c r="H15" s="46">
        <v>0</v>
      </c>
      <c r="I15" s="254">
        <f t="shared" si="2"/>
        <v>0</v>
      </c>
      <c r="J15" s="35"/>
      <c r="K15" s="255">
        <v>0</v>
      </c>
      <c r="L15" s="255">
        <f>SUM('Shawcross V'!A9:A10)</f>
        <v>0</v>
      </c>
      <c r="M15" s="255">
        <f>SUM('Shawcross V'!B9:B10)</f>
        <v>0</v>
      </c>
      <c r="N15" s="255">
        <f>SUM('Shawcross V'!C9:C10)</f>
        <v>86.1</v>
      </c>
      <c r="O15" s="255">
        <f>SUM('Shawcross V'!D9:D10)</f>
        <v>0</v>
      </c>
      <c r="P15" s="255">
        <f>SUM('Shawcross V'!E9:E10)</f>
        <v>0</v>
      </c>
      <c r="Q15" s="89">
        <f t="shared" si="0"/>
        <v>86.1</v>
      </c>
      <c r="R15" s="89">
        <f t="shared" si="4"/>
        <v>86.1</v>
      </c>
      <c r="S15" s="15"/>
      <c r="T15" s="256" t="e">
        <f>R15-#REF!</f>
        <v>#REF!</v>
      </c>
      <c r="U15" s="35"/>
      <c r="V15" s="15"/>
      <c r="W15" s="15"/>
      <c r="X15" s="15"/>
      <c r="Y15" s="15"/>
      <c r="Z15" s="15"/>
      <c r="AA15" s="15"/>
    </row>
    <row r="16" spans="1:27" s="36" customFormat="1" ht="30" customHeight="1">
      <c r="A16" s="47" t="s">
        <v>281</v>
      </c>
      <c r="B16" s="23" t="s">
        <v>249</v>
      </c>
      <c r="C16" s="46"/>
      <c r="D16" s="46" t="e">
        <f>#REF!</f>
        <v>#REF!</v>
      </c>
      <c r="E16" s="46" t="e">
        <f>#REF!</f>
        <v>#REF!</v>
      </c>
      <c r="F16" s="46" t="e">
        <f>#REF!</f>
        <v>#REF!</v>
      </c>
      <c r="G16" s="46" t="e">
        <f>#REF!</f>
        <v>#REF!</v>
      </c>
      <c r="H16" s="46" t="e">
        <f>#REF!</f>
        <v>#REF!</v>
      </c>
      <c r="I16" s="254" t="e">
        <f t="shared" si="2"/>
        <v>#REF!</v>
      </c>
      <c r="J16" s="35"/>
      <c r="K16" s="255">
        <v>1206.3499999999999</v>
      </c>
      <c r="L16" s="255" t="e">
        <f>SUM(#REF!)</f>
        <v>#REF!</v>
      </c>
      <c r="M16" s="255" t="e">
        <f>SUM(#REF!)</f>
        <v>#REF!</v>
      </c>
      <c r="N16" s="255" t="e">
        <f>SUM(#REF!)</f>
        <v>#REF!</v>
      </c>
      <c r="O16" s="255" t="e">
        <f>SUM(#REF!)</f>
        <v>#REF!</v>
      </c>
      <c r="P16" s="255" t="e">
        <f>SUM(#REF!)</f>
        <v>#REF!</v>
      </c>
      <c r="Q16" s="89" t="e">
        <f t="shared" si="0"/>
        <v>#REF!</v>
      </c>
      <c r="R16" s="89" t="e">
        <f t="shared" si="4"/>
        <v>#REF!</v>
      </c>
      <c r="S16" s="35"/>
      <c r="T16" s="256" t="e">
        <f>R16-#REF!</f>
        <v>#REF!</v>
      </c>
      <c r="U16" s="35"/>
    </row>
    <row r="17" spans="1:27" s="36" customFormat="1" ht="30" customHeight="1">
      <c r="A17" s="47" t="s">
        <v>282</v>
      </c>
      <c r="B17" s="23" t="s">
        <v>283</v>
      </c>
      <c r="C17" s="46"/>
      <c r="D17" s="46">
        <f>'Stenner J'!A36</f>
        <v>0</v>
      </c>
      <c r="E17" s="46">
        <f>'Stenner J'!B36</f>
        <v>0</v>
      </c>
      <c r="F17" s="46">
        <f>'Stenner J'!C36</f>
        <v>403.20000000000005</v>
      </c>
      <c r="G17" s="46">
        <f>'Stenner J'!D36</f>
        <v>0</v>
      </c>
      <c r="H17" s="46">
        <f>'Stenner J'!E36</f>
        <v>1174.7625</v>
      </c>
      <c r="I17" s="254">
        <f t="shared" si="2"/>
        <v>1577.9625000000001</v>
      </c>
      <c r="J17" s="35"/>
      <c r="K17" s="255">
        <v>712.03</v>
      </c>
      <c r="L17" s="255">
        <f>SUM('Stenner J'!A12:A15)</f>
        <v>0</v>
      </c>
      <c r="M17" s="255">
        <f>SUM('Stenner J'!B12:B15)</f>
        <v>0</v>
      </c>
      <c r="N17" s="255">
        <f>SUM('Stenner J'!C12:C15)</f>
        <v>-27</v>
      </c>
      <c r="O17" s="255">
        <f>SUM('Stenner J'!D12:D15)</f>
        <v>0</v>
      </c>
      <c r="P17" s="255">
        <f>SUM('Stenner J'!E12:E15)</f>
        <v>685.82999999999993</v>
      </c>
      <c r="Q17" s="89">
        <f t="shared" si="0"/>
        <v>658.82999999999993</v>
      </c>
      <c r="R17" s="89">
        <f t="shared" si="4"/>
        <v>1370.86</v>
      </c>
      <c r="S17" s="15"/>
      <c r="T17" s="256" t="e">
        <f>R17-#REF!</f>
        <v>#REF!</v>
      </c>
      <c r="U17" s="35"/>
      <c r="V17" s="15"/>
      <c r="W17" s="15"/>
      <c r="X17" s="15"/>
      <c r="Y17" s="15"/>
      <c r="Z17" s="15"/>
      <c r="AA17" s="15"/>
    </row>
    <row r="18" spans="1:27" s="36" customFormat="1" ht="30" customHeight="1">
      <c r="A18" s="47" t="s">
        <v>250</v>
      </c>
      <c r="B18" s="23" t="s">
        <v>284</v>
      </c>
      <c r="C18" s="46"/>
      <c r="D18" s="46" t="e">
        <f>#REF!</f>
        <v>#REF!</v>
      </c>
      <c r="E18" s="46" t="e">
        <f>#REF!</f>
        <v>#REF!</v>
      </c>
      <c r="F18" s="46" t="e">
        <f>#REF!</f>
        <v>#REF!</v>
      </c>
      <c r="G18" s="46" t="e">
        <f>#REF!</f>
        <v>#REF!</v>
      </c>
      <c r="H18" s="46" t="e">
        <f>#REF!</f>
        <v>#REF!</v>
      </c>
      <c r="I18" s="254" t="e">
        <f t="shared" ref="I18:I19" si="5">SUM(D18:H18)</f>
        <v>#REF!</v>
      </c>
      <c r="J18" s="35"/>
      <c r="K18" s="255"/>
      <c r="L18" s="255"/>
      <c r="M18" s="255"/>
      <c r="N18" s="255"/>
      <c r="O18" s="255"/>
      <c r="P18" s="255"/>
      <c r="Q18" s="89"/>
      <c r="R18" s="89"/>
      <c r="S18" s="15"/>
      <c r="T18" s="256"/>
      <c r="U18" s="35"/>
      <c r="V18" s="15"/>
      <c r="W18" s="15"/>
      <c r="X18" s="15"/>
      <c r="Y18" s="15"/>
      <c r="Z18" s="15"/>
      <c r="AA18" s="15"/>
    </row>
    <row r="19" spans="1:27" s="36" customFormat="1" ht="30" customHeight="1">
      <c r="A19" s="47" t="s">
        <v>285</v>
      </c>
      <c r="B19" s="23" t="s">
        <v>257</v>
      </c>
      <c r="C19" s="46"/>
      <c r="D19" s="46" t="e">
        <f>#REF!</f>
        <v>#REF!</v>
      </c>
      <c r="E19" s="46" t="e">
        <f>#REF!</f>
        <v>#REF!</v>
      </c>
      <c r="F19" s="46" t="e">
        <f>#REF!</f>
        <v>#REF!</v>
      </c>
      <c r="G19" s="46" t="e">
        <f>#REF!</f>
        <v>#REF!</v>
      </c>
      <c r="H19" s="46" t="e">
        <f>#REF!</f>
        <v>#REF!</v>
      </c>
      <c r="I19" s="254" t="e">
        <f t="shared" si="5"/>
        <v>#REF!</v>
      </c>
      <c r="J19" s="35"/>
      <c r="K19" s="255"/>
      <c r="L19" s="255"/>
      <c r="M19" s="255"/>
      <c r="N19" s="255"/>
      <c r="O19" s="255"/>
      <c r="P19" s="255"/>
      <c r="Q19" s="89"/>
      <c r="R19" s="89"/>
      <c r="S19" s="35"/>
      <c r="T19" s="256"/>
      <c r="U19" s="35"/>
    </row>
    <row r="20" spans="1:27" s="36" customFormat="1" ht="12.75" customHeight="1">
      <c r="A20" s="47"/>
      <c r="B20" s="23"/>
      <c r="C20" s="46"/>
      <c r="D20" s="46"/>
      <c r="E20" s="46"/>
      <c r="F20" s="46"/>
      <c r="G20" s="46"/>
      <c r="H20" s="46"/>
      <c r="I20" s="254"/>
      <c r="J20" s="35"/>
      <c r="K20" s="255"/>
      <c r="L20" s="255"/>
      <c r="M20" s="255"/>
      <c r="N20" s="255"/>
      <c r="O20" s="255"/>
      <c r="P20" s="255"/>
      <c r="Q20" s="89"/>
      <c r="R20" s="89"/>
      <c r="S20" s="15"/>
      <c r="T20" s="256"/>
      <c r="U20" s="35"/>
      <c r="V20" s="15"/>
      <c r="W20" s="15"/>
      <c r="X20" s="15"/>
      <c r="Y20" s="15"/>
      <c r="Z20" s="15"/>
      <c r="AA20" s="15"/>
    </row>
    <row r="21" spans="1:27" s="15" customFormat="1" ht="15.4" thickBot="1">
      <c r="A21" s="38" t="s">
        <v>258</v>
      </c>
      <c r="B21" s="38"/>
      <c r="C21" s="69"/>
      <c r="D21" s="70" t="e">
        <f t="shared" ref="D21:I21" si="6">SUM(D3:D20)</f>
        <v>#REF!</v>
      </c>
      <c r="E21" s="70" t="e">
        <f t="shared" si="6"/>
        <v>#REF!</v>
      </c>
      <c r="F21" s="70" t="e">
        <f t="shared" si="6"/>
        <v>#REF!</v>
      </c>
      <c r="G21" s="70" t="e">
        <f t="shared" si="6"/>
        <v>#REF!</v>
      </c>
      <c r="H21" s="70" t="e">
        <f t="shared" si="6"/>
        <v>#REF!</v>
      </c>
      <c r="I21" s="70" t="e">
        <f t="shared" si="6"/>
        <v>#REF!</v>
      </c>
      <c r="K21" s="90">
        <v>29435.059999999998</v>
      </c>
      <c r="L21" s="90" t="e">
        <f t="shared" ref="L21:R21" si="7">SUM(L3:L17)</f>
        <v>#REF!</v>
      </c>
      <c r="M21" s="90" t="e">
        <f t="shared" si="7"/>
        <v>#REF!</v>
      </c>
      <c r="N21" s="90" t="e">
        <f t="shared" si="7"/>
        <v>#REF!</v>
      </c>
      <c r="O21" s="90" t="e">
        <f t="shared" si="7"/>
        <v>#REF!</v>
      </c>
      <c r="P21" s="90" t="e">
        <f t="shared" si="7"/>
        <v>#REF!</v>
      </c>
      <c r="Q21" s="90" t="e">
        <f t="shared" si="7"/>
        <v>#REF!</v>
      </c>
      <c r="R21" s="90" t="e">
        <f t="shared" si="7"/>
        <v>#REF!</v>
      </c>
      <c r="T21" s="95"/>
    </row>
    <row r="22" spans="1:27" ht="30" customHeight="1">
      <c r="A22" s="39"/>
      <c r="I22" s="14"/>
      <c r="J22" s="14"/>
      <c r="K22" s="257"/>
      <c r="L22" s="257"/>
      <c r="M22" s="257"/>
      <c r="N22" s="257"/>
      <c r="O22" s="257"/>
      <c r="P22" s="257"/>
      <c r="Q22" s="257"/>
      <c r="R22" s="257"/>
      <c r="S22" s="14"/>
      <c r="T22" s="258"/>
      <c r="U22" s="14"/>
    </row>
    <row r="23" spans="1:27" ht="30" customHeight="1">
      <c r="A23" s="39"/>
      <c r="I23" s="14" t="e">
        <f>SUM(D21:H21)-I21</f>
        <v>#REF!</v>
      </c>
      <c r="J23" s="95" t="s">
        <v>266</v>
      </c>
      <c r="K23" s="257">
        <v>0</v>
      </c>
      <c r="L23" s="257"/>
      <c r="M23" s="257"/>
      <c r="N23" s="257"/>
      <c r="O23" s="257"/>
      <c r="P23" s="257"/>
      <c r="Q23" s="256" t="e">
        <f>SUM(L21:P21)-Q21</f>
        <v>#REF!</v>
      </c>
      <c r="R23" s="256" t="e">
        <f>R21-#REF!</f>
        <v>#REF!</v>
      </c>
      <c r="S23" s="259" t="s">
        <v>266</v>
      </c>
      <c r="T23" s="258"/>
      <c r="U23" s="14"/>
    </row>
    <row r="24" spans="1:27" ht="38.25" customHeight="1">
      <c r="A24" s="48"/>
      <c r="B24" s="49"/>
      <c r="C24" s="49"/>
      <c r="D24" s="49"/>
      <c r="E24" s="49"/>
      <c r="F24" s="49"/>
      <c r="G24" s="49"/>
      <c r="H24" s="49"/>
      <c r="I24" s="260"/>
      <c r="J24" s="14"/>
      <c r="K24" s="257"/>
      <c r="L24" s="257"/>
      <c r="M24" s="257"/>
      <c r="N24" s="257"/>
      <c r="O24" s="257"/>
      <c r="P24" s="257"/>
      <c r="Q24" s="257"/>
      <c r="R24" s="257"/>
      <c r="S24" s="14"/>
      <c r="T24" s="258"/>
      <c r="U24" s="14"/>
    </row>
    <row r="25" spans="1:27" ht="30" customHeight="1">
      <c r="A25" s="49"/>
      <c r="B25" s="49"/>
      <c r="C25" s="49"/>
      <c r="D25" s="49"/>
      <c r="E25" s="49"/>
      <c r="F25" s="49"/>
      <c r="G25" s="49"/>
      <c r="H25" s="49"/>
      <c r="I25" s="260"/>
      <c r="J25" s="14"/>
      <c r="K25" s="257"/>
      <c r="L25" s="257"/>
      <c r="M25" s="257"/>
      <c r="N25" s="257"/>
      <c r="O25" s="257"/>
      <c r="P25" s="257"/>
      <c r="Q25" s="257"/>
      <c r="R25" s="257"/>
      <c r="S25" s="14"/>
      <c r="T25" s="258"/>
      <c r="U25" s="14"/>
    </row>
    <row r="26" spans="1:27" ht="30" customHeight="1">
      <c r="I26" s="14"/>
      <c r="J26" s="14"/>
      <c r="K26" s="257"/>
      <c r="L26" s="257"/>
      <c r="M26" s="257"/>
      <c r="N26" s="257"/>
      <c r="O26" s="257"/>
      <c r="P26" s="257"/>
      <c r="Q26" s="257"/>
      <c r="R26" s="257"/>
      <c r="S26" s="14"/>
      <c r="T26" s="258"/>
      <c r="U26" s="14"/>
    </row>
    <row r="33" spans="11:18" ht="30" customHeight="1">
      <c r="K33" s="92"/>
      <c r="L33" s="92"/>
      <c r="M33" s="92"/>
      <c r="N33" s="92"/>
      <c r="O33" s="92"/>
      <c r="P33" s="92"/>
      <c r="Q33" s="92"/>
      <c r="R33" s="92"/>
    </row>
    <row r="34" spans="11:18" ht="30" customHeight="1">
      <c r="K34" s="92"/>
      <c r="L34" s="92"/>
      <c r="M34" s="92"/>
      <c r="N34" s="92"/>
      <c r="O34" s="92"/>
      <c r="P34" s="92"/>
      <c r="Q34" s="92"/>
      <c r="R34" s="92"/>
    </row>
    <row r="43" spans="11:18" ht="30" customHeight="1">
      <c r="K43" s="92"/>
      <c r="L43" s="92"/>
      <c r="M43" s="92"/>
      <c r="N43" s="92"/>
      <c r="O43" s="92"/>
      <c r="P43" s="92"/>
      <c r="Q43" s="92"/>
      <c r="R43" s="92"/>
    </row>
    <row r="44" spans="11:18" ht="30" customHeight="1">
      <c r="K44" s="92"/>
      <c r="L44" s="92"/>
      <c r="M44" s="92"/>
      <c r="N44" s="92"/>
      <c r="O44" s="92"/>
      <c r="P44" s="92"/>
      <c r="Q44" s="92"/>
      <c r="R44" s="92"/>
    </row>
    <row r="45" spans="11:18" ht="30" customHeight="1">
      <c r="K45" s="92"/>
      <c r="L45" s="92"/>
      <c r="M45" s="92"/>
      <c r="N45" s="92"/>
      <c r="O45" s="92"/>
      <c r="P45" s="92"/>
      <c r="Q45" s="92"/>
      <c r="R45" s="92"/>
    </row>
  </sheetData>
  <hyperlinks>
    <hyperlink ref="B4" location="'Agrawal R'!Print_Area" display="Agrawal, Rajesh" xr:uid="{00000000-0004-0000-0300-000000000000}"/>
    <hyperlink ref="B6" location="'Bellamy D'!A1" display="Bellamy, David" xr:uid="{00000000-0004-0000-0300-000001000000}"/>
    <hyperlink ref="B7" location="'Bowes N'!A1" display="Bowes, Nick" xr:uid="{00000000-0004-0000-0300-000002000000}"/>
    <hyperlink ref="B8" location="'Hennessy P'!A1" display="Hennessy, Patrick" xr:uid="{00000000-0004-0000-0300-000003000000}"/>
    <hyperlink ref="B9" location="'Kreitzman L'!A1" display="Kreitzman, Leah" xr:uid="{00000000-0004-0000-0300-000004000000}"/>
    <hyperlink ref="B11" location="'Murray J'!A1" display="Murray, James" xr:uid="{00000000-0004-0000-0300-000005000000}"/>
    <hyperlink ref="B12" location="'Pipe J'!A1" display="Pipe, Jules" xr:uid="{00000000-0004-0000-0300-000006000000}"/>
    <hyperlink ref="B13" location="'Rodrigues S'!A1" display="Rodrigues, Shirley**" xr:uid="{00000000-0004-0000-0300-000007000000}"/>
    <hyperlink ref="B14" location="'Ryder M'!A1" display="Ryder, Matthew*" xr:uid="{00000000-0004-0000-0300-000008000000}"/>
    <hyperlink ref="B15" location="'Shawcross V'!A1" display="Shawcross, Val" xr:uid="{00000000-0004-0000-0300-000009000000}"/>
    <hyperlink ref="B16" location="'Simons J Deputy'!A1" display="Simons, Justine***" xr:uid="{00000000-0004-0000-0300-00000A000000}"/>
    <hyperlink ref="B17" location="'Stenner J'!A1" display="Stenner, Jack" xr:uid="{00000000-0004-0000-0300-00000B000000}"/>
    <hyperlink ref="B3" location="'Khan S'!A1" display="Khan, Sadiq" xr:uid="{00000000-0004-0000-0300-00000C000000}"/>
    <hyperlink ref="B18" location="'Twycross F'!A1" display="Twycross F" xr:uid="{00000000-0004-0000-0300-00000D000000}"/>
    <hyperlink ref="B5" location="'Alexander H'!A1" display="Alexander, Heidi" xr:uid="{00000000-0004-0000-0300-00000E000000}"/>
  </hyperlinks>
  <pageMargins left="0.39370078740157483" right="0" top="0.39370078740157483" bottom="0.78740157480314965" header="0.51181102362204722" footer="0.51181102362204722"/>
  <pageSetup paperSize="9" orientation="portrait" r:id="rId1"/>
  <headerFooter alignWithMargins="0"/>
  <ignoredErrors>
    <ignoredError sqref="I5"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0">
    <tabColor rgb="FFFFFF00"/>
    <pageSetUpPr fitToPage="1"/>
  </sheetPr>
  <dimension ref="A1:AA47"/>
  <sheetViews>
    <sheetView showGridLines="0" zoomScale="80" zoomScaleNormal="80" workbookViewId="0">
      <pane xSplit="3" ySplit="2" topLeftCell="D3" activePane="bottomRight" state="frozen"/>
      <selection pane="topRight" activeCell="K41" sqref="K41"/>
      <selection pane="bottomLeft" activeCell="K41" sqref="K41"/>
      <selection pane="bottomRight" activeCell="B16" sqref="B16"/>
    </sheetView>
  </sheetViews>
  <sheetFormatPr defaultColWidth="9.1328125" defaultRowHeight="30" customHeight="1"/>
  <cols>
    <col min="1" max="1" width="87.3984375" style="34" customWidth="1"/>
    <col min="2" max="2" width="19.265625" style="34" customWidth="1"/>
    <col min="3" max="3" width="5.3984375" style="33" bestFit="1" customWidth="1"/>
    <col min="4" max="4" width="9.3984375" style="33" customWidth="1"/>
    <col min="5" max="5" width="10.73046875" style="33" customWidth="1"/>
    <col min="6" max="6" width="11.86328125" style="33" customWidth="1"/>
    <col min="7" max="7" width="11.265625" style="33" bestFit="1" customWidth="1"/>
    <col min="8" max="8" width="11.1328125" style="33" customWidth="1"/>
    <col min="9" max="9" width="11.265625" style="33" bestFit="1" customWidth="1"/>
    <col min="10" max="10" width="10.86328125" style="33" customWidth="1"/>
    <col min="11" max="12" width="15" style="91" hidden="1" customWidth="1"/>
    <col min="13" max="14" width="15.59765625" style="91" hidden="1" customWidth="1"/>
    <col min="15" max="15" width="15.3984375" style="91" hidden="1" customWidth="1"/>
    <col min="16" max="16" width="12.73046875" style="91" hidden="1" customWidth="1"/>
    <col min="17" max="17" width="16.86328125" style="91" hidden="1" customWidth="1"/>
    <col min="18" max="18" width="12.59765625" style="91" hidden="1" customWidth="1"/>
    <col min="19" max="19" width="9.1328125" style="33" hidden="1" customWidth="1"/>
    <col min="20" max="20" width="9.1328125" style="72" hidden="1" customWidth="1"/>
    <col min="21" max="21" width="19.1328125" style="33" customWidth="1"/>
    <col min="22" max="22" width="18.3984375" style="33" customWidth="1"/>
    <col min="23" max="23" width="22.3984375" style="33" customWidth="1"/>
    <col min="24" max="27" width="16.59765625" style="33" customWidth="1"/>
    <col min="28" max="16384" width="9.1328125" style="33"/>
  </cols>
  <sheetData>
    <row r="1" spans="1:27" s="14" customFormat="1" ht="63" customHeight="1">
      <c r="A1" s="113" t="s">
        <v>203</v>
      </c>
      <c r="B1" s="113"/>
      <c r="C1" s="114"/>
      <c r="D1" s="563" t="s">
        <v>286</v>
      </c>
      <c r="E1" s="564"/>
      <c r="F1" s="564"/>
      <c r="G1" s="564"/>
      <c r="H1" s="564"/>
      <c r="I1" s="564"/>
      <c r="K1" s="94"/>
      <c r="L1" s="94" t="s">
        <v>261</v>
      </c>
      <c r="M1" s="94"/>
      <c r="N1" s="94"/>
      <c r="O1" s="94"/>
      <c r="P1" s="94"/>
      <c r="Q1" s="94"/>
      <c r="R1" s="94"/>
      <c r="S1" s="36"/>
      <c r="T1" s="96"/>
      <c r="U1" s="147"/>
      <c r="V1" s="148"/>
      <c r="W1" s="148"/>
      <c r="X1" s="36"/>
      <c r="Y1" s="36"/>
      <c r="Z1" s="36"/>
      <c r="AA1" s="36"/>
    </row>
    <row r="2" spans="1:27" ht="55.5">
      <c r="A2" s="115" t="s">
        <v>287</v>
      </c>
      <c r="B2" s="116"/>
      <c r="C2" s="116"/>
      <c r="D2" s="117" t="s">
        <v>207</v>
      </c>
      <c r="E2" s="117" t="s">
        <v>208</v>
      </c>
      <c r="F2" s="117" t="s">
        <v>209</v>
      </c>
      <c r="G2" s="117" t="s">
        <v>210</v>
      </c>
      <c r="H2" s="117" t="s">
        <v>212</v>
      </c>
      <c r="I2" s="117" t="s">
        <v>213</v>
      </c>
      <c r="K2" s="93" t="s">
        <v>263</v>
      </c>
      <c r="L2" s="93" t="s">
        <v>207</v>
      </c>
      <c r="M2" s="93" t="s">
        <v>208</v>
      </c>
      <c r="N2" s="93" t="s">
        <v>209</v>
      </c>
      <c r="O2" s="93" t="s">
        <v>210</v>
      </c>
      <c r="P2" s="93" t="s">
        <v>212</v>
      </c>
      <c r="Q2" s="105" t="s">
        <v>264</v>
      </c>
      <c r="R2" s="93" t="s">
        <v>265</v>
      </c>
      <c r="S2" s="15"/>
      <c r="T2" s="99" t="s">
        <v>266</v>
      </c>
      <c r="U2" s="149"/>
      <c r="V2" s="149"/>
      <c r="W2" s="149"/>
      <c r="Y2" s="15"/>
      <c r="Z2" s="15"/>
      <c r="AA2" s="15"/>
    </row>
    <row r="3" spans="1:27" s="35" customFormat="1" ht="30" customHeight="1">
      <c r="A3" s="47" t="s">
        <v>215</v>
      </c>
      <c r="B3" s="23" t="s">
        <v>216</v>
      </c>
      <c r="C3" s="46"/>
      <c r="D3" s="46" t="e">
        <f>#REF!</f>
        <v>#REF!</v>
      </c>
      <c r="E3" s="46" t="e">
        <f>#REF!</f>
        <v>#REF!</v>
      </c>
      <c r="F3" s="46" t="e">
        <f>#REF!</f>
        <v>#REF!</v>
      </c>
      <c r="G3" s="46" t="e">
        <f>#REF!</f>
        <v>#REF!</v>
      </c>
      <c r="H3" s="46" t="e">
        <f>#REF!</f>
        <v>#REF!</v>
      </c>
      <c r="I3" s="106" t="e">
        <f>SUM(D3:H3)</f>
        <v>#REF!</v>
      </c>
      <c r="K3" s="88">
        <v>6420.0300000000007</v>
      </c>
      <c r="L3" s="98" t="e">
        <f>SUM(#REF!)</f>
        <v>#REF!</v>
      </c>
      <c r="M3" s="98" t="e">
        <f>SUM(#REF!)</f>
        <v>#REF!</v>
      </c>
      <c r="N3" s="98" t="e">
        <f>SUM(#REF!)</f>
        <v>#REF!</v>
      </c>
      <c r="O3" s="98" t="e">
        <f>SUM(#REF!)</f>
        <v>#REF!</v>
      </c>
      <c r="P3" s="98" t="e">
        <f>SUM(#REF!)</f>
        <v>#REF!</v>
      </c>
      <c r="Q3" s="89" t="e">
        <f t="shared" ref="Q3:Q20" si="0">SUM(L3:P3)</f>
        <v>#REF!</v>
      </c>
      <c r="R3" s="89" t="e">
        <f t="shared" ref="R3:R11" si="1">Q3+K3</f>
        <v>#REF!</v>
      </c>
      <c r="S3" s="15"/>
      <c r="T3" s="99" t="e">
        <f>R3-#REF!</f>
        <v>#REF!</v>
      </c>
      <c r="V3" s="15"/>
      <c r="W3" s="15"/>
      <c r="X3" s="15"/>
      <c r="Y3" s="15"/>
      <c r="Z3" s="15"/>
      <c r="AA3" s="15"/>
    </row>
    <row r="4" spans="1:27" s="35" customFormat="1" ht="15.4" thickBot="1">
      <c r="A4" s="47"/>
      <c r="B4" s="23"/>
      <c r="C4" s="46"/>
      <c r="D4" s="170" t="e">
        <f t="shared" ref="D4:I4" si="2">SUM(D3)</f>
        <v>#REF!</v>
      </c>
      <c r="E4" s="170" t="e">
        <f t="shared" si="2"/>
        <v>#REF!</v>
      </c>
      <c r="F4" s="170" t="e">
        <f t="shared" si="2"/>
        <v>#REF!</v>
      </c>
      <c r="G4" s="170" t="e">
        <f t="shared" si="2"/>
        <v>#REF!</v>
      </c>
      <c r="H4" s="170" t="e">
        <f t="shared" si="2"/>
        <v>#REF!</v>
      </c>
      <c r="I4" s="170" t="e">
        <f t="shared" si="2"/>
        <v>#REF!</v>
      </c>
      <c r="K4" s="88"/>
      <c r="L4" s="98"/>
      <c r="M4" s="98"/>
      <c r="N4" s="98"/>
      <c r="O4" s="98"/>
      <c r="P4" s="98"/>
      <c r="Q4" s="89"/>
      <c r="R4" s="89"/>
      <c r="S4" s="15"/>
      <c r="T4" s="99"/>
      <c r="V4" s="15"/>
      <c r="W4" s="15"/>
      <c r="X4" s="15"/>
      <c r="Y4" s="15"/>
      <c r="Z4" s="15"/>
      <c r="AA4" s="15"/>
    </row>
    <row r="5" spans="1:27" s="36" customFormat="1" ht="30" customHeight="1">
      <c r="A5" s="47" t="s">
        <v>217</v>
      </c>
      <c r="B5" s="23" t="s">
        <v>219</v>
      </c>
      <c r="C5" s="46"/>
      <c r="D5" s="46">
        <f>'Agrawal R'!A18</f>
        <v>0</v>
      </c>
      <c r="E5" s="46">
        <f>'Agrawal R'!B18</f>
        <v>0</v>
      </c>
      <c r="F5" s="46">
        <f>'Agrawal R'!C18</f>
        <v>0</v>
      </c>
      <c r="G5" s="46">
        <f>'Agrawal R'!D18</f>
        <v>0</v>
      </c>
      <c r="H5" s="46">
        <f>'Agrawal R'!F18</f>
        <v>187.8475</v>
      </c>
      <c r="I5" s="106">
        <f t="shared" ref="I5:I21" si="3">SUM(D5:H5)</f>
        <v>187.8475</v>
      </c>
      <c r="K5" s="88">
        <v>4439.5200000000004</v>
      </c>
      <c r="L5" s="98">
        <f>SUM('Agrawal R'!A16:A17)</f>
        <v>0</v>
      </c>
      <c r="M5" s="98">
        <f>SUM('Agrawal R'!B16:B17)</f>
        <v>0</v>
      </c>
      <c r="N5" s="98">
        <f>SUM('Agrawal R'!C16:C17)</f>
        <v>0</v>
      </c>
      <c r="O5" s="98">
        <f>SUM('Agrawal R'!D16:D17)</f>
        <v>0</v>
      </c>
      <c r="P5" s="98">
        <f>SUM('Agrawal R'!F16:F17)</f>
        <v>0</v>
      </c>
      <c r="Q5" s="89">
        <f t="shared" si="0"/>
        <v>0</v>
      </c>
      <c r="R5" s="89">
        <f t="shared" si="1"/>
        <v>4439.5200000000004</v>
      </c>
      <c r="T5" s="99" t="e">
        <f>R5-#REF!</f>
        <v>#REF!</v>
      </c>
      <c r="U5" s="35"/>
    </row>
    <row r="6" spans="1:27" s="36" customFormat="1" ht="30" customHeight="1">
      <c r="A6" s="47" t="s">
        <v>267</v>
      </c>
      <c r="B6" s="23" t="s">
        <v>225</v>
      </c>
      <c r="C6" s="46"/>
      <c r="D6" s="46"/>
      <c r="E6" s="46"/>
      <c r="F6" s="46"/>
      <c r="G6" s="46"/>
      <c r="H6" s="46"/>
      <c r="I6" s="106">
        <f t="shared" si="3"/>
        <v>0</v>
      </c>
      <c r="K6" s="88"/>
      <c r="L6" s="98"/>
      <c r="M6" s="98"/>
      <c r="N6" s="98"/>
      <c r="O6" s="98"/>
      <c r="P6" s="98"/>
      <c r="Q6" s="89"/>
      <c r="R6" s="89"/>
      <c r="T6" s="99"/>
      <c r="U6" s="35"/>
    </row>
    <row r="7" spans="1:27" s="36" customFormat="1" ht="30" customHeight="1">
      <c r="A7" s="47" t="s">
        <v>228</v>
      </c>
      <c r="B7" s="23" t="s">
        <v>230</v>
      </c>
      <c r="C7" s="46"/>
      <c r="D7" s="46" t="e">
        <f>#REF!</f>
        <v>#REF!</v>
      </c>
      <c r="E7" s="46" t="e">
        <f>#REF!</f>
        <v>#REF!</v>
      </c>
      <c r="F7" s="46" t="e">
        <f>#REF!</f>
        <v>#REF!</v>
      </c>
      <c r="G7" s="46" t="e">
        <f>#REF!</f>
        <v>#REF!</v>
      </c>
      <c r="H7" s="46" t="e">
        <f>#REF!</f>
        <v>#REF!</v>
      </c>
      <c r="I7" s="106" t="e">
        <f t="shared" si="3"/>
        <v>#REF!</v>
      </c>
      <c r="K7" s="88">
        <v>29.1</v>
      </c>
      <c r="L7" s="98" t="e">
        <f>SUM(#REF!)</f>
        <v>#REF!</v>
      </c>
      <c r="M7" s="98" t="e">
        <f>SUM(#REF!)</f>
        <v>#REF!</v>
      </c>
      <c r="N7" s="98" t="e">
        <f>SUM(#REF!)</f>
        <v>#REF!</v>
      </c>
      <c r="O7" s="98" t="e">
        <f>SUM(#REF!)</f>
        <v>#REF!</v>
      </c>
      <c r="P7" s="98" t="e">
        <f>SUM(#REF!)</f>
        <v>#REF!</v>
      </c>
      <c r="Q7" s="89" t="e">
        <f t="shared" si="0"/>
        <v>#REF!</v>
      </c>
      <c r="R7" s="89" t="e">
        <f t="shared" si="1"/>
        <v>#REF!</v>
      </c>
      <c r="S7" s="15"/>
      <c r="T7" s="99" t="e">
        <f>R7-#REF!</f>
        <v>#REF!</v>
      </c>
      <c r="U7" s="35"/>
      <c r="V7" s="15"/>
      <c r="W7" s="15"/>
      <c r="X7" s="15"/>
      <c r="Y7" s="15"/>
      <c r="Z7" s="15"/>
      <c r="AA7" s="15"/>
    </row>
    <row r="8" spans="1:27" s="36" customFormat="1" ht="30" customHeight="1">
      <c r="A8" s="47" t="s">
        <v>288</v>
      </c>
      <c r="B8" s="23" t="s">
        <v>289</v>
      </c>
      <c r="C8" s="46"/>
      <c r="D8" s="46" t="e">
        <f>#REF!</f>
        <v>#REF!</v>
      </c>
      <c r="E8" s="46" t="e">
        <f>#REF!</f>
        <v>#REF!</v>
      </c>
      <c r="F8" s="46" t="e">
        <f>#REF!</f>
        <v>#REF!</v>
      </c>
      <c r="G8" s="46" t="e">
        <f>#REF!</f>
        <v>#REF!</v>
      </c>
      <c r="H8" s="46" t="e">
        <f>#REF!</f>
        <v>#REF!</v>
      </c>
      <c r="I8" s="106" t="e">
        <f t="shared" si="3"/>
        <v>#REF!</v>
      </c>
      <c r="K8" s="88"/>
      <c r="L8" s="98"/>
      <c r="M8" s="98"/>
      <c r="N8" s="98"/>
      <c r="O8" s="98"/>
      <c r="P8" s="98"/>
      <c r="Q8" s="89"/>
      <c r="R8" s="89"/>
      <c r="S8" s="15"/>
      <c r="T8" s="99"/>
      <c r="U8" s="35"/>
      <c r="V8" s="15"/>
      <c r="W8" s="15"/>
      <c r="X8" s="15"/>
      <c r="Y8" s="15"/>
      <c r="Z8" s="15"/>
      <c r="AA8" s="15"/>
    </row>
    <row r="9" spans="1:27" s="36" customFormat="1" ht="30" customHeight="1">
      <c r="A9" s="47" t="s">
        <v>268</v>
      </c>
      <c r="B9" s="23" t="s">
        <v>269</v>
      </c>
      <c r="C9" s="46"/>
      <c r="D9" s="46">
        <f>'Bowes N'!A16</f>
        <v>0</v>
      </c>
      <c r="E9" s="46">
        <f>'Bowes N'!B16</f>
        <v>0</v>
      </c>
      <c r="F9" s="46">
        <f>'Bowes N'!C16</f>
        <v>61.550000000000011</v>
      </c>
      <c r="G9" s="46">
        <f>'Bowes N'!D16</f>
        <v>0</v>
      </c>
      <c r="H9" s="46">
        <f>'Bowes N'!E16</f>
        <v>21.31</v>
      </c>
      <c r="I9" s="106">
        <f t="shared" si="3"/>
        <v>82.860000000000014</v>
      </c>
      <c r="K9" s="88">
        <v>362.83</v>
      </c>
      <c r="L9" s="98">
        <f>SUM('Bowes N'!A12:A15)</f>
        <v>0</v>
      </c>
      <c r="M9" s="98">
        <f>SUM('Bowes N'!B12:B15)</f>
        <v>0</v>
      </c>
      <c r="N9" s="98">
        <f>SUM('Bowes N'!C12:C15)</f>
        <v>0</v>
      </c>
      <c r="O9" s="98">
        <f>SUM('Bowes N'!D12:D15)</f>
        <v>0</v>
      </c>
      <c r="P9" s="98">
        <f>SUM('Bowes N'!E12:E15)</f>
        <v>21.31</v>
      </c>
      <c r="Q9" s="89">
        <f t="shared" si="0"/>
        <v>21.31</v>
      </c>
      <c r="R9" s="89">
        <f t="shared" si="1"/>
        <v>384.14</v>
      </c>
      <c r="T9" s="99" t="e">
        <f>R9-#REF!</f>
        <v>#REF!</v>
      </c>
      <c r="U9" s="35"/>
    </row>
    <row r="10" spans="1:27" s="36" customFormat="1" ht="30" customHeight="1">
      <c r="A10" s="47" t="s">
        <v>270</v>
      </c>
      <c r="B10" s="23" t="s">
        <v>271</v>
      </c>
      <c r="C10" s="46"/>
      <c r="D10" s="46">
        <f>'Hennessy P'!A14</f>
        <v>0</v>
      </c>
      <c r="E10" s="46">
        <f>'Hennessy P'!B14</f>
        <v>0</v>
      </c>
      <c r="F10" s="46">
        <f>'Hennessy P'!C14</f>
        <v>0</v>
      </c>
      <c r="G10" s="46">
        <f>'Hennessy P'!D14</f>
        <v>0</v>
      </c>
      <c r="H10" s="46">
        <f>'Hennessy P'!E14</f>
        <v>256.875</v>
      </c>
      <c r="I10" s="106">
        <f t="shared" si="3"/>
        <v>256.875</v>
      </c>
      <c r="K10" s="88">
        <v>3395.85</v>
      </c>
      <c r="L10" s="98">
        <f>SUM('Hennessy P'!A13:A13)</f>
        <v>0</v>
      </c>
      <c r="M10" s="98">
        <f>SUM('Hennessy P'!B13:B13)</f>
        <v>0</v>
      </c>
      <c r="N10" s="98">
        <f>SUM('Hennessy P'!C13:C13)</f>
        <v>0</v>
      </c>
      <c r="O10" s="98">
        <f>SUM('Hennessy P'!D13:D13)</f>
        <v>0</v>
      </c>
      <c r="P10" s="98">
        <f>SUM('Hennessy P'!E13:E13)</f>
        <v>0</v>
      </c>
      <c r="Q10" s="89">
        <f t="shared" si="0"/>
        <v>0</v>
      </c>
      <c r="R10" s="89">
        <f t="shared" si="1"/>
        <v>3395.85</v>
      </c>
      <c r="S10" s="15"/>
      <c r="T10" s="99" t="e">
        <f>R10-#REF!</f>
        <v>#REF!</v>
      </c>
      <c r="U10" s="35"/>
      <c r="V10" s="15"/>
      <c r="W10" s="15"/>
      <c r="X10" s="15"/>
      <c r="Y10" s="15"/>
      <c r="Z10" s="15"/>
      <c r="AA10" s="15"/>
    </row>
    <row r="11" spans="1:27" s="36" customFormat="1" ht="30" customHeight="1">
      <c r="A11" s="47" t="s">
        <v>272</v>
      </c>
      <c r="B11" s="23" t="s">
        <v>273</v>
      </c>
      <c r="C11" s="46"/>
      <c r="D11" s="46">
        <f>'Kreitzman L'!A28</f>
        <v>0</v>
      </c>
      <c r="E11" s="46">
        <f>'Kreitzman L'!B28</f>
        <v>0</v>
      </c>
      <c r="F11" s="46">
        <f>'Kreitzman L'!C28</f>
        <v>18.45</v>
      </c>
      <c r="G11" s="46">
        <f>'Kreitzman L'!D28</f>
        <v>2109.2600000000002</v>
      </c>
      <c r="H11" s="46">
        <f>'Kreitzman L'!E28</f>
        <v>865.15958607994696</v>
      </c>
      <c r="I11" s="106">
        <f t="shared" si="3"/>
        <v>2992.8695860799471</v>
      </c>
      <c r="K11" s="88">
        <v>4576.28</v>
      </c>
      <c r="L11" s="98">
        <f>SUM('Kreitzman L'!A27:A27)</f>
        <v>0</v>
      </c>
      <c r="M11" s="98">
        <f>SUM('Kreitzman L'!B27:B27)</f>
        <v>0</v>
      </c>
      <c r="N11" s="98">
        <f>SUM('Kreitzman L'!C27:C27)</f>
        <v>0</v>
      </c>
      <c r="O11" s="98">
        <f>SUM('Kreitzman L'!D27:D27)</f>
        <v>0</v>
      </c>
      <c r="P11" s="98">
        <f>SUM('Kreitzman L'!E27:E27)</f>
        <v>0</v>
      </c>
      <c r="Q11" s="89">
        <f t="shared" si="0"/>
        <v>0</v>
      </c>
      <c r="R11" s="89">
        <f t="shared" si="1"/>
        <v>4576.28</v>
      </c>
      <c r="T11" s="99" t="e">
        <f>R11-#REF!</f>
        <v>#REF!</v>
      </c>
      <c r="U11" s="35"/>
    </row>
    <row r="12" spans="1:27" s="36" customFormat="1" ht="30" customHeight="1">
      <c r="A12" s="47" t="s">
        <v>290</v>
      </c>
      <c r="B12" s="23" t="s">
        <v>291</v>
      </c>
      <c r="C12" s="46"/>
      <c r="D12" s="46">
        <v>0</v>
      </c>
      <c r="E12" s="46">
        <v>0</v>
      </c>
      <c r="F12" s="46">
        <v>0</v>
      </c>
      <c r="G12" s="46">
        <v>0</v>
      </c>
      <c r="H12" s="46">
        <v>0</v>
      </c>
      <c r="I12" s="106">
        <f t="shared" si="3"/>
        <v>0</v>
      </c>
      <c r="K12" s="88">
        <v>0</v>
      </c>
      <c r="L12" s="98">
        <f>SUM('Linden S'!A9:A10)</f>
        <v>0</v>
      </c>
      <c r="M12" s="98">
        <f>SUM('Linden S'!B9:B10)</f>
        <v>0</v>
      </c>
      <c r="N12" s="98">
        <f>SUM('Linden S'!C9:C10)</f>
        <v>0</v>
      </c>
      <c r="O12" s="98">
        <f>SUM('Linden S'!D9:D10)</f>
        <v>0</v>
      </c>
      <c r="P12" s="98">
        <f>SUM('Linden S'!E9:E10)</f>
        <v>0</v>
      </c>
      <c r="Q12" s="89">
        <f t="shared" si="0"/>
        <v>0</v>
      </c>
      <c r="R12" s="89">
        <f>Q12+L12</f>
        <v>0</v>
      </c>
      <c r="S12" s="15"/>
      <c r="T12" s="99" t="e">
        <f>R12-#REF!</f>
        <v>#REF!</v>
      </c>
      <c r="U12" s="35"/>
      <c r="V12" s="15"/>
      <c r="W12" s="15"/>
      <c r="X12" s="15"/>
      <c r="Y12" s="15"/>
      <c r="Z12" s="15"/>
      <c r="AA12" s="15"/>
    </row>
    <row r="13" spans="1:27" s="36" customFormat="1" ht="30" customHeight="1">
      <c r="A13" s="47" t="s">
        <v>274</v>
      </c>
      <c r="B13" s="23" t="s">
        <v>238</v>
      </c>
      <c r="C13" s="46"/>
      <c r="D13" s="46" t="e">
        <f>#REF!</f>
        <v>#REF!</v>
      </c>
      <c r="E13" s="46" t="e">
        <f>#REF!</f>
        <v>#REF!</v>
      </c>
      <c r="F13" s="46" t="e">
        <f>#REF!</f>
        <v>#REF!</v>
      </c>
      <c r="G13" s="46" t="e">
        <f>#REF!</f>
        <v>#REF!</v>
      </c>
      <c r="H13" s="46" t="e">
        <f>#REF!</f>
        <v>#REF!</v>
      </c>
      <c r="I13" s="106" t="e">
        <f t="shared" si="3"/>
        <v>#REF!</v>
      </c>
      <c r="K13" s="88">
        <v>0</v>
      </c>
      <c r="L13" s="98" t="e">
        <f>SUM(#REF!)</f>
        <v>#REF!</v>
      </c>
      <c r="M13" s="98" t="e">
        <f>SUM(#REF!)</f>
        <v>#REF!</v>
      </c>
      <c r="N13" s="98" t="e">
        <f>SUM(#REF!)</f>
        <v>#REF!</v>
      </c>
      <c r="O13" s="98" t="e">
        <f>SUM(#REF!)</f>
        <v>#REF!</v>
      </c>
      <c r="P13" s="98" t="e">
        <f>SUM(#REF!)</f>
        <v>#REF!</v>
      </c>
      <c r="Q13" s="89" t="e">
        <f t="shared" si="0"/>
        <v>#REF!</v>
      </c>
      <c r="R13" s="89" t="e">
        <f t="shared" ref="R13:R20" si="4">Q13+K13</f>
        <v>#REF!</v>
      </c>
      <c r="T13" s="99" t="e">
        <f>R13-#REF!</f>
        <v>#REF!</v>
      </c>
      <c r="U13" s="35"/>
    </row>
    <row r="14" spans="1:27" s="36" customFormat="1" ht="30" customHeight="1">
      <c r="A14" s="47" t="s">
        <v>275</v>
      </c>
      <c r="B14" s="23" t="s">
        <v>276</v>
      </c>
      <c r="C14" s="46"/>
      <c r="D14" s="46">
        <f>'Murray J'!A16</f>
        <v>0</v>
      </c>
      <c r="E14" s="46">
        <f>'Murray J'!B16</f>
        <v>0</v>
      </c>
      <c r="F14" s="46">
        <f>'Murray J'!C16</f>
        <v>0</v>
      </c>
      <c r="G14" s="46">
        <f>'Murray J'!D16</f>
        <v>2324.14</v>
      </c>
      <c r="H14" s="46">
        <f>'Murray J'!E16</f>
        <v>917.07749999999987</v>
      </c>
      <c r="I14" s="106">
        <f t="shared" si="3"/>
        <v>3241.2174999999997</v>
      </c>
      <c r="K14" s="88">
        <v>4088.21</v>
      </c>
      <c r="L14" s="98">
        <f>SUM('Murray J'!A15:A15)</f>
        <v>0</v>
      </c>
      <c r="M14" s="98">
        <f>SUM('Murray J'!B15:B15)</f>
        <v>0</v>
      </c>
      <c r="N14" s="98">
        <f>SUM('Murray J'!C15:C15)</f>
        <v>0</v>
      </c>
      <c r="O14" s="98">
        <f>SUM('Murray J'!D15:D15)</f>
        <v>0</v>
      </c>
      <c r="P14" s="98">
        <f>SUM('Murray J'!E15:E15)</f>
        <v>0</v>
      </c>
      <c r="Q14" s="89">
        <f t="shared" si="0"/>
        <v>0</v>
      </c>
      <c r="R14" s="89">
        <f t="shared" si="4"/>
        <v>4088.21</v>
      </c>
      <c r="S14" s="15"/>
      <c r="T14" s="99" t="e">
        <f>R14-#REF!</f>
        <v>#REF!</v>
      </c>
      <c r="U14" s="35"/>
      <c r="V14" s="15"/>
      <c r="W14" s="15"/>
      <c r="X14" s="15"/>
      <c r="Y14" s="15"/>
      <c r="Z14" s="15"/>
      <c r="AA14" s="15"/>
    </row>
    <row r="15" spans="1:27" s="36" customFormat="1" ht="30" customHeight="1">
      <c r="A15" s="47" t="s">
        <v>241</v>
      </c>
      <c r="B15" s="23" t="s">
        <v>243</v>
      </c>
      <c r="C15" s="46"/>
      <c r="D15" s="46" t="e">
        <f>#REF!</f>
        <v>#REF!</v>
      </c>
      <c r="E15" s="46" t="e">
        <f>#REF!</f>
        <v>#REF!</v>
      </c>
      <c r="F15" s="46" t="e">
        <f>#REF!</f>
        <v>#REF!</v>
      </c>
      <c r="G15" s="46" t="e">
        <f>#REF!</f>
        <v>#REF!</v>
      </c>
      <c r="H15" s="46" t="e">
        <f>#REF!</f>
        <v>#REF!</v>
      </c>
      <c r="I15" s="106" t="e">
        <f t="shared" si="3"/>
        <v>#REF!</v>
      </c>
      <c r="K15" s="88">
        <v>445.83</v>
      </c>
      <c r="L15" s="98" t="e">
        <f>SUM(#REF!)</f>
        <v>#REF!</v>
      </c>
      <c r="M15" s="98" t="e">
        <f>SUM(#REF!)</f>
        <v>#REF!</v>
      </c>
      <c r="N15" s="98" t="e">
        <f>SUM(#REF!)</f>
        <v>#REF!</v>
      </c>
      <c r="O15" s="98" t="e">
        <f>SUM(#REF!)</f>
        <v>#REF!</v>
      </c>
      <c r="P15" s="98" t="e">
        <f>SUM(#REF!)</f>
        <v>#REF!</v>
      </c>
      <c r="Q15" s="89" t="e">
        <f t="shared" si="0"/>
        <v>#REF!</v>
      </c>
      <c r="R15" s="89" t="e">
        <f t="shared" si="4"/>
        <v>#REF!</v>
      </c>
      <c r="T15" s="99" t="e">
        <f>R15-#REF!</f>
        <v>#REF!</v>
      </c>
      <c r="U15" s="35"/>
    </row>
    <row r="16" spans="1:27" s="36" customFormat="1" ht="30" customHeight="1">
      <c r="A16" s="47" t="s">
        <v>244</v>
      </c>
      <c r="B16" s="23" t="s">
        <v>246</v>
      </c>
      <c r="C16" s="46"/>
      <c r="D16" s="46" t="e">
        <f>#REF!</f>
        <v>#REF!</v>
      </c>
      <c r="E16" s="46" t="e">
        <f>#REF!</f>
        <v>#REF!</v>
      </c>
      <c r="F16" s="46" t="e">
        <f>#REF!</f>
        <v>#REF!</v>
      </c>
      <c r="G16" s="46" t="e">
        <f>#REF!</f>
        <v>#REF!</v>
      </c>
      <c r="H16" s="46" t="e">
        <f>#REF!</f>
        <v>#REF!</v>
      </c>
      <c r="I16" s="106" t="e">
        <f t="shared" si="3"/>
        <v>#REF!</v>
      </c>
      <c r="K16" s="88">
        <v>3662.03</v>
      </c>
      <c r="L16" s="98" t="e">
        <f>SUM(#REF!)</f>
        <v>#REF!</v>
      </c>
      <c r="M16" s="98" t="e">
        <f>SUM(#REF!)</f>
        <v>#REF!</v>
      </c>
      <c r="N16" s="98" t="e">
        <f>SUM(#REF!)</f>
        <v>#REF!</v>
      </c>
      <c r="O16" s="98" t="e">
        <f>SUM(#REF!)</f>
        <v>#REF!</v>
      </c>
      <c r="P16" s="98" t="e">
        <f>SUM(#REF!)</f>
        <v>#REF!</v>
      </c>
      <c r="Q16" s="89" t="e">
        <f t="shared" si="0"/>
        <v>#REF!</v>
      </c>
      <c r="R16" s="89" t="e">
        <f t="shared" si="4"/>
        <v>#REF!</v>
      </c>
      <c r="S16" s="15"/>
      <c r="T16" s="99" t="e">
        <f>R16-#REF!</f>
        <v>#REF!</v>
      </c>
      <c r="U16" s="35"/>
      <c r="V16" s="15"/>
      <c r="W16" s="15"/>
      <c r="X16" s="15"/>
      <c r="Y16" s="15"/>
      <c r="Z16" s="15"/>
      <c r="AA16" s="15"/>
    </row>
    <row r="17" spans="1:27" s="36" customFormat="1" ht="30" customHeight="1">
      <c r="A17" s="47" t="s">
        <v>292</v>
      </c>
      <c r="B17" s="23" t="s">
        <v>278</v>
      </c>
      <c r="C17" s="46"/>
      <c r="D17" s="46">
        <f>'Ryder M (has left the GLA)'!A20</f>
        <v>0</v>
      </c>
      <c r="E17" s="46">
        <f>'Ryder M (has left the GLA)'!B20</f>
        <v>75</v>
      </c>
      <c r="F17" s="46">
        <f>'Ryder M (has left the GLA)'!C20</f>
        <v>19.899999999999999</v>
      </c>
      <c r="G17" s="46">
        <f>'Ryder M (has left the GLA)'!D20</f>
        <v>1522.94</v>
      </c>
      <c r="H17" s="46">
        <f>'Ryder M (has left the GLA)'!E20</f>
        <v>704.87</v>
      </c>
      <c r="I17" s="106">
        <f t="shared" si="3"/>
        <v>2322.71</v>
      </c>
      <c r="K17" s="88">
        <v>97</v>
      </c>
      <c r="L17" s="98">
        <f>SUM('Ryder M (has left the GLA)'!A10:A19)</f>
        <v>0</v>
      </c>
      <c r="M17" s="98">
        <f>SUM('Ryder M (has left the GLA)'!B10:B19)</f>
        <v>75</v>
      </c>
      <c r="N17" s="98">
        <f>SUM('Ryder M (has left the GLA)'!C10:C19)</f>
        <v>19.899999999999999</v>
      </c>
      <c r="O17" s="98">
        <f>SUM('Ryder M (has left the GLA)'!D10:D19)</f>
        <v>-517.23000000000013</v>
      </c>
      <c r="P17" s="98">
        <f>SUM('Ryder M (has left the GLA)'!E10:E19)</f>
        <v>704.87</v>
      </c>
      <c r="Q17" s="89">
        <f t="shared" si="0"/>
        <v>282.53999999999985</v>
      </c>
      <c r="R17" s="89">
        <f t="shared" si="4"/>
        <v>379.53999999999985</v>
      </c>
      <c r="T17" s="99" t="e">
        <f>R17-#REF!</f>
        <v>#REF!</v>
      </c>
      <c r="U17" s="35"/>
    </row>
    <row r="18" spans="1:27" s="36" customFormat="1" ht="30" customHeight="1">
      <c r="A18" s="47" t="s">
        <v>279</v>
      </c>
      <c r="B18" s="23" t="s">
        <v>280</v>
      </c>
      <c r="C18" s="46"/>
      <c r="D18" s="46">
        <f>'Shawcross V'!A11</f>
        <v>0</v>
      </c>
      <c r="E18" s="46">
        <f>'Shawcross V'!B11</f>
        <v>0</v>
      </c>
      <c r="F18" s="46">
        <f>'Shawcross V'!C11</f>
        <v>86.1</v>
      </c>
      <c r="G18" s="46">
        <f>'Shawcross V'!D11</f>
        <v>0</v>
      </c>
      <c r="H18" s="46">
        <f>'Shawcross V'!E11</f>
        <v>0</v>
      </c>
      <c r="I18" s="106">
        <f t="shared" si="3"/>
        <v>86.1</v>
      </c>
      <c r="K18" s="88">
        <v>0</v>
      </c>
      <c r="L18" s="98">
        <f>SUM('Shawcross V'!A9:A10)</f>
        <v>0</v>
      </c>
      <c r="M18" s="98">
        <f>SUM('Shawcross V'!B9:B10)</f>
        <v>0</v>
      </c>
      <c r="N18" s="98">
        <f>SUM('Shawcross V'!C9:C10)</f>
        <v>86.1</v>
      </c>
      <c r="O18" s="98">
        <f>SUM('Shawcross V'!D9:D10)</f>
        <v>0</v>
      </c>
      <c r="P18" s="98">
        <f>SUM('Shawcross V'!E9:E10)</f>
        <v>0</v>
      </c>
      <c r="Q18" s="89">
        <f t="shared" si="0"/>
        <v>86.1</v>
      </c>
      <c r="R18" s="89">
        <f t="shared" si="4"/>
        <v>86.1</v>
      </c>
      <c r="S18" s="15"/>
      <c r="T18" s="99" t="e">
        <f>R18-#REF!</f>
        <v>#REF!</v>
      </c>
      <c r="U18" s="35"/>
      <c r="V18" s="15"/>
      <c r="W18" s="15"/>
      <c r="X18" s="15"/>
      <c r="Y18" s="15"/>
      <c r="Z18" s="15"/>
      <c r="AA18" s="15"/>
    </row>
    <row r="19" spans="1:27" s="36" customFormat="1" ht="30" customHeight="1">
      <c r="A19" s="47" t="s">
        <v>281</v>
      </c>
      <c r="B19" s="23" t="s">
        <v>249</v>
      </c>
      <c r="C19" s="46"/>
      <c r="D19" s="46" t="e">
        <f>#REF!</f>
        <v>#REF!</v>
      </c>
      <c r="E19" s="46" t="e">
        <f>#REF!</f>
        <v>#REF!</v>
      </c>
      <c r="F19" s="46" t="e">
        <f>#REF!</f>
        <v>#REF!</v>
      </c>
      <c r="G19" s="46" t="e">
        <f>#REF!</f>
        <v>#REF!</v>
      </c>
      <c r="H19" s="46" t="e">
        <f>#REF!</f>
        <v>#REF!</v>
      </c>
      <c r="I19" s="106" t="e">
        <f t="shared" si="3"/>
        <v>#REF!</v>
      </c>
      <c r="K19" s="88">
        <v>1206.3499999999999</v>
      </c>
      <c r="L19" s="98" t="e">
        <f>SUM(#REF!)</f>
        <v>#REF!</v>
      </c>
      <c r="M19" s="98" t="e">
        <f>SUM(#REF!)</f>
        <v>#REF!</v>
      </c>
      <c r="N19" s="98" t="e">
        <f>SUM(#REF!)</f>
        <v>#REF!</v>
      </c>
      <c r="O19" s="98" t="e">
        <f>SUM(#REF!)</f>
        <v>#REF!</v>
      </c>
      <c r="P19" s="98" t="e">
        <f>SUM(#REF!)</f>
        <v>#REF!</v>
      </c>
      <c r="Q19" s="89" t="e">
        <f t="shared" si="0"/>
        <v>#REF!</v>
      </c>
      <c r="R19" s="89" t="e">
        <f t="shared" si="4"/>
        <v>#REF!</v>
      </c>
      <c r="T19" s="99" t="e">
        <f>R19-#REF!</f>
        <v>#REF!</v>
      </c>
      <c r="U19" s="35"/>
    </row>
    <row r="20" spans="1:27" s="36" customFormat="1" ht="30" customHeight="1">
      <c r="A20" s="47" t="s">
        <v>282</v>
      </c>
      <c r="B20" s="23" t="s">
        <v>283</v>
      </c>
      <c r="C20" s="46"/>
      <c r="D20" s="46">
        <f>'Stenner J'!A16</f>
        <v>0</v>
      </c>
      <c r="E20" s="46">
        <f>'Stenner J'!B16</f>
        <v>0</v>
      </c>
      <c r="F20" s="46">
        <f>'Stenner J'!C16</f>
        <v>42.95</v>
      </c>
      <c r="G20" s="46">
        <f>'Stenner J'!D16</f>
        <v>0</v>
      </c>
      <c r="H20" s="46">
        <f>'Stenner J'!E16</f>
        <v>1383.7424999999998</v>
      </c>
      <c r="I20" s="106">
        <f t="shared" si="3"/>
        <v>1426.6924999999999</v>
      </c>
      <c r="K20" s="88">
        <v>712.03</v>
      </c>
      <c r="L20" s="98">
        <f>SUM('Stenner J'!A12:A15)</f>
        <v>0</v>
      </c>
      <c r="M20" s="98">
        <f>SUM('Stenner J'!B12:B15)</f>
        <v>0</v>
      </c>
      <c r="N20" s="98">
        <f>SUM('Stenner J'!C12:C15)</f>
        <v>-27</v>
      </c>
      <c r="O20" s="98">
        <f>SUM('Stenner J'!D12:D15)</f>
        <v>0</v>
      </c>
      <c r="P20" s="98">
        <f>SUM('Stenner J'!E12:E15)</f>
        <v>685.82999999999993</v>
      </c>
      <c r="Q20" s="89">
        <f t="shared" si="0"/>
        <v>658.82999999999993</v>
      </c>
      <c r="R20" s="89">
        <f t="shared" si="4"/>
        <v>1370.86</v>
      </c>
      <c r="S20" s="15"/>
      <c r="T20" s="99" t="e">
        <f>R20-#REF!</f>
        <v>#REF!</v>
      </c>
      <c r="U20" s="35"/>
      <c r="V20" s="15"/>
      <c r="W20" s="15"/>
      <c r="X20" s="15"/>
      <c r="Y20" s="15"/>
      <c r="Z20" s="15"/>
      <c r="AA20" s="15"/>
    </row>
    <row r="21" spans="1:27" s="36" customFormat="1" ht="30" customHeight="1">
      <c r="A21" s="47" t="s">
        <v>250</v>
      </c>
      <c r="B21" s="23" t="s">
        <v>284</v>
      </c>
      <c r="C21" s="46"/>
      <c r="D21" s="46"/>
      <c r="E21" s="46"/>
      <c r="F21" s="46"/>
      <c r="G21" s="46"/>
      <c r="H21" s="46"/>
      <c r="I21" s="106">
        <f t="shared" si="3"/>
        <v>0</v>
      </c>
      <c r="K21" s="88"/>
      <c r="L21" s="98"/>
      <c r="M21" s="98"/>
      <c r="N21" s="98"/>
      <c r="O21" s="98"/>
      <c r="P21" s="98"/>
      <c r="Q21" s="89"/>
      <c r="R21" s="89"/>
      <c r="S21" s="15"/>
      <c r="T21" s="99"/>
      <c r="U21" s="35"/>
      <c r="V21" s="15"/>
      <c r="W21" s="15"/>
      <c r="X21" s="15"/>
      <c r="Y21" s="15"/>
      <c r="Z21" s="15"/>
      <c r="AA21" s="15"/>
    </row>
    <row r="22" spans="1:27" s="36" customFormat="1" ht="12.75" customHeight="1">
      <c r="A22" s="47"/>
      <c r="B22" s="23"/>
      <c r="C22" s="46"/>
      <c r="D22" s="46"/>
      <c r="E22" s="46"/>
      <c r="F22" s="46"/>
      <c r="G22" s="46"/>
      <c r="H22" s="46"/>
      <c r="I22" s="106"/>
      <c r="K22" s="88"/>
      <c r="L22" s="98"/>
      <c r="M22" s="98"/>
      <c r="N22" s="98"/>
      <c r="O22" s="98"/>
      <c r="P22" s="98"/>
      <c r="Q22" s="89"/>
      <c r="R22" s="89"/>
      <c r="S22" s="15"/>
      <c r="T22" s="99"/>
      <c r="U22" s="35"/>
      <c r="V22" s="15"/>
      <c r="W22" s="15"/>
      <c r="X22" s="15"/>
      <c r="Y22" s="15"/>
      <c r="Z22" s="15"/>
      <c r="AA22" s="15"/>
    </row>
    <row r="23" spans="1:27" s="15" customFormat="1" ht="15.4" thickBot="1">
      <c r="A23" s="38" t="s">
        <v>258</v>
      </c>
      <c r="B23" s="38"/>
      <c r="C23" s="69"/>
      <c r="D23" s="171" t="e">
        <f>SUM(D5:D22)</f>
        <v>#REF!</v>
      </c>
      <c r="E23" s="171" t="e">
        <f t="shared" ref="E23:I23" si="5">SUM(E5:E22)</f>
        <v>#REF!</v>
      </c>
      <c r="F23" s="171" t="e">
        <f t="shared" si="5"/>
        <v>#REF!</v>
      </c>
      <c r="G23" s="171" t="e">
        <f t="shared" si="5"/>
        <v>#REF!</v>
      </c>
      <c r="H23" s="171" t="e">
        <f t="shared" si="5"/>
        <v>#REF!</v>
      </c>
      <c r="I23" s="171" t="e">
        <f t="shared" si="5"/>
        <v>#REF!</v>
      </c>
      <c r="K23" s="90">
        <v>29435.059999999998</v>
      </c>
      <c r="L23" s="90" t="e">
        <f t="shared" ref="L23:R23" si="6">SUM(L3:L20)</f>
        <v>#REF!</v>
      </c>
      <c r="M23" s="90" t="e">
        <f t="shared" si="6"/>
        <v>#REF!</v>
      </c>
      <c r="N23" s="90" t="e">
        <f t="shared" si="6"/>
        <v>#REF!</v>
      </c>
      <c r="O23" s="90" t="e">
        <f t="shared" si="6"/>
        <v>#REF!</v>
      </c>
      <c r="P23" s="90" t="e">
        <f t="shared" si="6"/>
        <v>#REF!</v>
      </c>
      <c r="Q23" s="90" t="e">
        <f t="shared" si="6"/>
        <v>#REF!</v>
      </c>
      <c r="R23" s="90" t="e">
        <f t="shared" si="6"/>
        <v>#REF!</v>
      </c>
      <c r="T23" s="95"/>
    </row>
    <row r="24" spans="1:27" ht="30" customHeight="1">
      <c r="A24" s="39"/>
    </row>
    <row r="25" spans="1:27" ht="30" customHeight="1">
      <c r="A25" s="39"/>
      <c r="I25" s="33" t="e">
        <f>SUM(D23:H23)-I23</f>
        <v>#REF!</v>
      </c>
      <c r="J25" s="71" t="s">
        <v>266</v>
      </c>
      <c r="K25" s="91">
        <v>0</v>
      </c>
      <c r="Q25" s="99" t="e">
        <f>SUM(L23:P23)-Q23</f>
        <v>#REF!</v>
      </c>
      <c r="R25" s="99" t="e">
        <f>R23-#REF!</f>
        <v>#REF!</v>
      </c>
      <c r="S25" s="97" t="s">
        <v>266</v>
      </c>
    </row>
    <row r="26" spans="1:27" ht="38.25" customHeight="1">
      <c r="A26" s="48"/>
      <c r="B26" s="49"/>
      <c r="C26" s="49"/>
      <c r="D26" s="49"/>
      <c r="E26" s="49"/>
      <c r="F26" s="49"/>
      <c r="G26" s="49"/>
      <c r="H26" s="49"/>
      <c r="I26" s="49"/>
    </row>
    <row r="27" spans="1:27" ht="30" customHeight="1">
      <c r="A27" s="49"/>
      <c r="B27" s="49"/>
      <c r="C27" s="49"/>
      <c r="D27" s="49"/>
      <c r="E27" s="49"/>
      <c r="F27" s="49"/>
      <c r="G27" s="49"/>
      <c r="H27" s="49"/>
      <c r="I27" s="49"/>
    </row>
    <row r="35" spans="11:18" ht="30" customHeight="1">
      <c r="K35" s="92"/>
      <c r="L35" s="92"/>
      <c r="M35" s="92"/>
      <c r="N35" s="92"/>
      <c r="O35" s="92"/>
      <c r="P35" s="92"/>
      <c r="Q35" s="92"/>
      <c r="R35" s="92"/>
    </row>
    <row r="36" spans="11:18" ht="30" customHeight="1">
      <c r="K36" s="92"/>
      <c r="L36" s="92"/>
      <c r="M36" s="92"/>
      <c r="N36" s="92"/>
      <c r="O36" s="92"/>
      <c r="P36" s="92"/>
      <c r="Q36" s="92"/>
      <c r="R36" s="92"/>
    </row>
    <row r="45" spans="11:18" ht="30" customHeight="1">
      <c r="K45" s="92"/>
      <c r="L45" s="92"/>
      <c r="M45" s="92"/>
      <c r="N45" s="92"/>
      <c r="O45" s="92"/>
      <c r="P45" s="92"/>
      <c r="Q45" s="92"/>
      <c r="R45" s="92"/>
    </row>
    <row r="46" spans="11:18" ht="30" customHeight="1">
      <c r="K46" s="92"/>
      <c r="L46" s="92"/>
      <c r="M46" s="92"/>
      <c r="N46" s="92"/>
      <c r="O46" s="92"/>
      <c r="P46" s="92"/>
      <c r="Q46" s="92"/>
      <c r="R46" s="92"/>
    </row>
    <row r="47" spans="11:18" ht="30" customHeight="1">
      <c r="K47" s="92"/>
      <c r="L47" s="92"/>
      <c r="M47" s="92"/>
      <c r="N47" s="92"/>
      <c r="O47" s="92"/>
      <c r="P47" s="92"/>
      <c r="Q47" s="92"/>
      <c r="R47" s="92"/>
    </row>
  </sheetData>
  <mergeCells count="1">
    <mergeCell ref="D1:I1"/>
  </mergeCells>
  <phoneticPr fontId="0" type="noConversion"/>
  <hyperlinks>
    <hyperlink ref="B5" location="'Agrawal R'!Print_Area" display="Agrawal, Rajesh" xr:uid="{00000000-0004-0000-0400-000000000000}"/>
    <hyperlink ref="B7" location="'Bellamy D'!A1" display="Bellamy, David" xr:uid="{00000000-0004-0000-0400-000001000000}"/>
    <hyperlink ref="B9" location="'Bowes N'!A1" display="Bowes, Nick" xr:uid="{00000000-0004-0000-0400-000002000000}"/>
    <hyperlink ref="B10" location="'Hennessy P'!A1" display="Hennessy, Patrick" xr:uid="{00000000-0004-0000-0400-000003000000}"/>
    <hyperlink ref="B11" location="'Kreitzman L'!A1" display="Kreitzman, Leah" xr:uid="{00000000-0004-0000-0400-000004000000}"/>
    <hyperlink ref="B12" location="'Linden S'!A1" display="Sophie Linden" xr:uid="{00000000-0004-0000-0400-000005000000}"/>
    <hyperlink ref="B14" location="'Murray J'!A1" display="Murray, James" xr:uid="{00000000-0004-0000-0400-000006000000}"/>
    <hyperlink ref="B15" location="'Pipe J'!A1" display="Pipe, Jules" xr:uid="{00000000-0004-0000-0400-000007000000}"/>
    <hyperlink ref="B16" location="'Rodrigues S'!A1" display="Rodrigues, Shirley**" xr:uid="{00000000-0004-0000-0400-000008000000}"/>
    <hyperlink ref="B17" location="'Ryder M'!A1" display="Ryder, Matthew*" xr:uid="{00000000-0004-0000-0400-000009000000}"/>
    <hyperlink ref="B18" location="'Shawcross V'!A1" display="Shawcross, Val" xr:uid="{00000000-0004-0000-0400-00000A000000}"/>
    <hyperlink ref="B19" location="'Simons J Deputy'!A1" display="Simons, Justine***" xr:uid="{00000000-0004-0000-0400-00000B000000}"/>
    <hyperlink ref="B20" location="'Stenner J'!A1" display="Stenner, Jack" xr:uid="{00000000-0004-0000-0400-00000C000000}"/>
    <hyperlink ref="B3" location="'Khan S'!A1" display="Khan, Sadiq" xr:uid="{00000000-0004-0000-0400-00000D000000}"/>
    <hyperlink ref="B8" location="'Blackwell, T'!A1" display="Blackwell, Theo" xr:uid="{00000000-0004-0000-0400-00000E000000}"/>
    <hyperlink ref="B21" location="'Twycross F'!A1" display="Twycross F" xr:uid="{00000000-0004-0000-0400-00000F000000}"/>
    <hyperlink ref="B6" location="'Alexander H'!A1" display="Alexander, Heidi" xr:uid="{00000000-0004-0000-0400-000010000000}"/>
  </hyperlinks>
  <pageMargins left="0.39370078740157483" right="0" top="0.39370078740157483" bottom="0.78740157480314965" header="0.51181102362204722" footer="0.51181102362204722"/>
  <pageSetup paperSize="9" scale="55" orientation="portrait" r:id="rId1"/>
  <headerFooter alignWithMargins="0"/>
  <ignoredErrors>
    <ignoredError sqref="R12"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85A78-29D0-42F1-A712-7AA67C081007}">
  <sheetPr>
    <tabColor theme="8" tint="0.59999389629810485"/>
  </sheetPr>
  <dimension ref="A1:AI43"/>
  <sheetViews>
    <sheetView zoomScale="75" zoomScaleNormal="75" workbookViewId="0">
      <selection activeCell="B27" sqref="B27"/>
    </sheetView>
  </sheetViews>
  <sheetFormatPr defaultColWidth="9.1328125" defaultRowHeight="15"/>
  <cols>
    <col min="1" max="1" width="48.59765625" style="34" customWidth="1"/>
    <col min="2" max="2" width="21.3984375" style="34" bestFit="1" customWidth="1"/>
    <col min="3" max="3" width="5.3984375" style="33" bestFit="1" customWidth="1"/>
    <col min="4" max="4" width="9.3984375" style="33" customWidth="1"/>
    <col min="5" max="5" width="10.73046875" style="33" customWidth="1"/>
    <col min="6" max="6" width="11.86328125" style="33" customWidth="1"/>
    <col min="7" max="7" width="11.265625" style="33" bestFit="1" customWidth="1"/>
    <col min="8" max="8" width="11.1328125" style="33" customWidth="1"/>
    <col min="9" max="9" width="11.265625" style="33" bestFit="1" customWidth="1"/>
    <col min="10" max="10" width="14.86328125" style="33" hidden="1" customWidth="1"/>
    <col min="11" max="12" width="15" style="91" hidden="1" customWidth="1"/>
    <col min="13" max="14" width="15.59765625" style="91" hidden="1" customWidth="1"/>
    <col min="15" max="15" width="15.3984375" style="91" hidden="1" customWidth="1"/>
    <col min="16" max="16" width="12.73046875" style="91" hidden="1" customWidth="1"/>
    <col min="17" max="17" width="16.86328125" style="91" hidden="1" customWidth="1"/>
    <col min="18" max="18" width="12.59765625" style="91" hidden="1" customWidth="1"/>
    <col min="19" max="19" width="9.1328125" style="33" hidden="1" customWidth="1"/>
    <col min="20" max="20" width="9.1328125" style="72" hidden="1" customWidth="1"/>
    <col min="21" max="21" width="27.1328125" style="33" hidden="1" customWidth="1"/>
    <col min="22" max="22" width="9.59765625" style="33" customWidth="1"/>
    <col min="23" max="23" width="11.265625" style="33" bestFit="1" customWidth="1"/>
    <col min="24" max="24" width="22.3984375" style="33" customWidth="1"/>
    <col min="25" max="28" width="16.59765625" style="33" customWidth="1"/>
    <col min="29" max="16384" width="9.1328125" style="33"/>
  </cols>
  <sheetData>
    <row r="1" spans="1:35" s="14" customFormat="1">
      <c r="A1" s="113" t="s">
        <v>203</v>
      </c>
      <c r="B1" s="113"/>
      <c r="C1" s="114"/>
      <c r="D1" s="563" t="s">
        <v>293</v>
      </c>
      <c r="E1" s="564"/>
      <c r="F1" s="564"/>
      <c r="G1" s="564"/>
      <c r="H1" s="564"/>
      <c r="I1" s="564"/>
      <c r="K1" s="94"/>
      <c r="L1" s="94" t="s">
        <v>261</v>
      </c>
      <c r="M1" s="94"/>
      <c r="N1" s="94"/>
      <c r="O1" s="94"/>
      <c r="P1" s="94"/>
      <c r="Q1" s="94"/>
      <c r="R1" s="94"/>
      <c r="S1" s="36"/>
      <c r="T1" s="96"/>
      <c r="U1" s="147"/>
      <c r="V1" s="147"/>
      <c r="W1" s="284"/>
      <c r="X1" s="284"/>
      <c r="Y1" s="35"/>
      <c r="Z1" s="35"/>
      <c r="AA1" s="35"/>
      <c r="AB1" s="35"/>
    </row>
    <row r="2" spans="1:35" ht="55.5">
      <c r="A2" s="216" t="s">
        <v>294</v>
      </c>
      <c r="B2" s="272">
        <v>43921</v>
      </c>
      <c r="C2" s="116"/>
      <c r="D2" s="117" t="s">
        <v>207</v>
      </c>
      <c r="E2" s="117" t="s">
        <v>208</v>
      </c>
      <c r="F2" s="117" t="s">
        <v>209</v>
      </c>
      <c r="G2" s="117" t="s">
        <v>210</v>
      </c>
      <c r="H2" s="117" t="s">
        <v>212</v>
      </c>
      <c r="I2" s="117" t="s">
        <v>213</v>
      </c>
      <c r="K2" s="93" t="s">
        <v>263</v>
      </c>
      <c r="L2" s="93" t="s">
        <v>207</v>
      </c>
      <c r="M2" s="93" t="s">
        <v>208</v>
      </c>
      <c r="N2" s="93" t="s">
        <v>209</v>
      </c>
      <c r="O2" s="93" t="s">
        <v>210</v>
      </c>
      <c r="P2" s="93" t="s">
        <v>212</v>
      </c>
      <c r="Q2" s="105" t="s">
        <v>264</v>
      </c>
      <c r="R2" s="93" t="s">
        <v>265</v>
      </c>
      <c r="S2" s="15"/>
      <c r="T2" s="99" t="s">
        <v>266</v>
      </c>
      <c r="U2" s="149"/>
      <c r="V2" s="149"/>
      <c r="W2" s="286" t="s">
        <v>205</v>
      </c>
      <c r="X2" s="286" t="s">
        <v>295</v>
      </c>
      <c r="Y2" s="14"/>
      <c r="Z2" s="15"/>
      <c r="AA2" s="15"/>
      <c r="AB2" s="15"/>
      <c r="AC2" s="14"/>
      <c r="AD2" s="14"/>
      <c r="AE2" s="14"/>
      <c r="AF2" s="14"/>
      <c r="AG2" s="14"/>
      <c r="AH2" s="14"/>
      <c r="AI2" s="14"/>
    </row>
    <row r="3" spans="1:35" s="35" customFormat="1" ht="30.4" customHeight="1">
      <c r="A3" s="47" t="s">
        <v>215</v>
      </c>
      <c r="B3" s="273" t="s">
        <v>216</v>
      </c>
      <c r="C3" s="274"/>
      <c r="D3" s="274" t="e">
        <f>#REF!</f>
        <v>#REF!</v>
      </c>
      <c r="E3" s="274" t="e">
        <f>#REF!</f>
        <v>#REF!</v>
      </c>
      <c r="F3" s="274" t="e">
        <f>#REF!</f>
        <v>#REF!</v>
      </c>
      <c r="G3" s="274" t="e">
        <f>#REF!</f>
        <v>#REF!</v>
      </c>
      <c r="H3" s="274" t="e">
        <f>#REF!</f>
        <v>#REF!</v>
      </c>
      <c r="I3" s="254" t="e">
        <f>SUM(D3:H3)</f>
        <v>#REF!</v>
      </c>
      <c r="K3" s="255">
        <v>6420.0300000000007</v>
      </c>
      <c r="L3" s="255">
        <f>SUM('[2]Khan S'!A57:A57)</f>
        <v>0</v>
      </c>
      <c r="M3" s="255">
        <f>SUM('[2]Khan S'!B57:B57)</f>
        <v>0</v>
      </c>
      <c r="N3" s="255">
        <f>SUM('[2]Khan S'!C57:C57)</f>
        <v>0</v>
      </c>
      <c r="O3" s="255">
        <f>SUM('[2]Khan S'!D57:D57)</f>
        <v>0</v>
      </c>
      <c r="P3" s="255">
        <f>SUM('[2]Khan S'!E57:E57)</f>
        <v>0</v>
      </c>
      <c r="Q3" s="89">
        <f t="shared" ref="Q3:Q18" si="0">SUM(L3:P3)</f>
        <v>0</v>
      </c>
      <c r="R3" s="89">
        <f t="shared" ref="R3:R18" si="1">Q3+K3</f>
        <v>6420.0300000000007</v>
      </c>
      <c r="S3" s="15"/>
      <c r="T3" s="256" t="e">
        <f>R3-#REF!</f>
        <v>#REF!</v>
      </c>
      <c r="W3" s="254">
        <v>569.96071428571429</v>
      </c>
      <c r="X3" s="15" t="e">
        <f>I3-W3</f>
        <v>#REF!</v>
      </c>
      <c r="Y3" s="15"/>
      <c r="Z3" s="15"/>
      <c r="AA3" s="15"/>
      <c r="AB3" s="15"/>
    </row>
    <row r="4" spans="1:35" s="36" customFormat="1" ht="30.4" customHeight="1">
      <c r="A4" s="47" t="s">
        <v>217</v>
      </c>
      <c r="B4" s="273" t="s">
        <v>219</v>
      </c>
      <c r="C4" s="274"/>
      <c r="D4" s="274">
        <f>'Agrawal R'!A54</f>
        <v>0</v>
      </c>
      <c r="E4" s="274">
        <f>'Agrawal R'!B54</f>
        <v>0</v>
      </c>
      <c r="F4" s="274">
        <f>'Agrawal R'!C54</f>
        <v>26.775000000000002</v>
      </c>
      <c r="G4" s="274">
        <f>'Agrawal R'!D54</f>
        <v>0</v>
      </c>
      <c r="H4" s="274">
        <f>'Agrawal R'!F54</f>
        <v>1405.79</v>
      </c>
      <c r="I4" s="254">
        <f t="shared" ref="I4:I18" si="2">SUM(D4:H4)</f>
        <v>1432.5650000000001</v>
      </c>
      <c r="J4" s="35"/>
      <c r="K4" s="255">
        <v>4439.5200000000004</v>
      </c>
      <c r="L4" s="255">
        <f>SUM('[2]Agrawal R'!A16:A17)</f>
        <v>0</v>
      </c>
      <c r="M4" s="255">
        <f>SUM('[2]Agrawal R'!B16:B17)</f>
        <v>0</v>
      </c>
      <c r="N4" s="255">
        <f>SUM('[2]Agrawal R'!C16:C17)</f>
        <v>0</v>
      </c>
      <c r="O4" s="255">
        <f>SUM('[2]Agrawal R'!D16:D17)</f>
        <v>0</v>
      </c>
      <c r="P4" s="255">
        <f>SUM('[2]Agrawal R'!E16:E17)</f>
        <v>0</v>
      </c>
      <c r="Q4" s="89">
        <f t="shared" si="0"/>
        <v>0</v>
      </c>
      <c r="R4" s="89">
        <f t="shared" si="1"/>
        <v>4439.5200000000004</v>
      </c>
      <c r="S4" s="35"/>
      <c r="T4" s="256" t="e">
        <f>R4-#REF!</f>
        <v>#REF!</v>
      </c>
      <c r="U4" s="35"/>
      <c r="V4" s="35"/>
      <c r="W4" s="254">
        <v>1432.5650000000001</v>
      </c>
      <c r="X4" s="15">
        <f t="shared" ref="X4:X21" si="3">I4-W4</f>
        <v>0</v>
      </c>
      <c r="Y4" s="35"/>
      <c r="Z4" s="35"/>
      <c r="AA4" s="35"/>
      <c r="AB4" s="35"/>
      <c r="AC4" s="35"/>
      <c r="AD4" s="35"/>
      <c r="AE4" s="35"/>
      <c r="AF4" s="35"/>
      <c r="AG4" s="35"/>
      <c r="AH4" s="35"/>
      <c r="AI4" s="35"/>
    </row>
    <row r="5" spans="1:35" s="36" customFormat="1" ht="30.4" customHeight="1">
      <c r="A5" s="47" t="s">
        <v>267</v>
      </c>
      <c r="B5" s="273" t="s">
        <v>225</v>
      </c>
      <c r="C5" s="274"/>
      <c r="D5" s="274" t="e">
        <f>#REF!</f>
        <v>#REF!</v>
      </c>
      <c r="E5" s="274" t="e">
        <f>#REF!</f>
        <v>#REF!</v>
      </c>
      <c r="F5" s="274" t="e">
        <f>#REF!</f>
        <v>#REF!</v>
      </c>
      <c r="G5" s="274" t="e">
        <f>#REF!</f>
        <v>#REF!</v>
      </c>
      <c r="H5" s="274" t="e">
        <f>#REF!</f>
        <v>#REF!</v>
      </c>
      <c r="I5" s="254" t="e">
        <f t="shared" ref="I5" si="4">SUM(D5:H5)</f>
        <v>#REF!</v>
      </c>
      <c r="J5" s="35"/>
      <c r="K5" s="255"/>
      <c r="L5" s="255"/>
      <c r="M5" s="255"/>
      <c r="N5" s="255"/>
      <c r="O5" s="255"/>
      <c r="P5" s="255"/>
      <c r="Q5" s="89"/>
      <c r="R5" s="89"/>
      <c r="S5" s="35"/>
      <c r="T5" s="256"/>
      <c r="U5" s="35"/>
      <c r="V5" s="35"/>
      <c r="W5" s="254">
        <v>0</v>
      </c>
      <c r="X5" s="15" t="e">
        <f t="shared" si="3"/>
        <v>#REF!</v>
      </c>
      <c r="Y5" s="35"/>
      <c r="Z5" s="35"/>
      <c r="AA5" s="35"/>
      <c r="AB5" s="35"/>
      <c r="AC5" s="35"/>
      <c r="AD5" s="35"/>
      <c r="AE5" s="35"/>
      <c r="AF5" s="35"/>
      <c r="AG5" s="35"/>
      <c r="AH5" s="35"/>
      <c r="AI5" s="35"/>
    </row>
    <row r="6" spans="1:35" s="36" customFormat="1" ht="30.4" customHeight="1">
      <c r="A6" s="47" t="s">
        <v>228</v>
      </c>
      <c r="B6" s="273" t="s">
        <v>230</v>
      </c>
      <c r="C6" s="274"/>
      <c r="D6" s="274" t="e">
        <f>#REF!</f>
        <v>#REF!</v>
      </c>
      <c r="E6" s="274" t="e">
        <f>#REF!</f>
        <v>#REF!</v>
      </c>
      <c r="F6" s="274" t="e">
        <f>#REF!</f>
        <v>#REF!</v>
      </c>
      <c r="G6" s="274" t="e">
        <f>#REF!</f>
        <v>#REF!</v>
      </c>
      <c r="H6" s="274" t="e">
        <f>#REF!</f>
        <v>#REF!</v>
      </c>
      <c r="I6" s="254" t="e">
        <f t="shared" si="2"/>
        <v>#REF!</v>
      </c>
      <c r="J6" s="35"/>
      <c r="K6" s="255">
        <v>29.1</v>
      </c>
      <c r="L6" s="255">
        <f>SUM('[2]Bellamy D'!A10:A13)</f>
        <v>0</v>
      </c>
      <c r="M6" s="255">
        <f>SUM('[2]Bellamy D'!B10:B13)</f>
        <v>0</v>
      </c>
      <c r="N6" s="255">
        <f>SUM('[2]Bellamy D'!C10:C13)</f>
        <v>20.85</v>
      </c>
      <c r="O6" s="255">
        <f>SUM('[2]Bellamy D'!D10:D13)</f>
        <v>0</v>
      </c>
      <c r="P6" s="255">
        <f>SUM('[2]Bellamy D'!E10:E13)</f>
        <v>0</v>
      </c>
      <c r="Q6" s="89">
        <f t="shared" si="0"/>
        <v>20.85</v>
      </c>
      <c r="R6" s="89">
        <f t="shared" si="1"/>
        <v>49.95</v>
      </c>
      <c r="S6" s="15"/>
      <c r="T6" s="256" t="e">
        <f>R6-#REF!</f>
        <v>#REF!</v>
      </c>
      <c r="U6" s="35"/>
      <c r="V6" s="35"/>
      <c r="W6" s="254">
        <v>0</v>
      </c>
      <c r="X6" s="15" t="e">
        <f t="shared" si="3"/>
        <v>#REF!</v>
      </c>
      <c r="Y6" s="15"/>
      <c r="Z6" s="15"/>
      <c r="AA6" s="15"/>
      <c r="AB6" s="15"/>
      <c r="AC6" s="35"/>
      <c r="AD6" s="35"/>
      <c r="AE6" s="35"/>
      <c r="AF6" s="35"/>
      <c r="AG6" s="35"/>
      <c r="AH6" s="35"/>
      <c r="AI6" s="35"/>
    </row>
    <row r="7" spans="1:35" s="36" customFormat="1" ht="30.4" customHeight="1">
      <c r="A7" s="47" t="s">
        <v>268</v>
      </c>
      <c r="B7" s="273" t="s">
        <v>269</v>
      </c>
      <c r="C7" s="274"/>
      <c r="D7" s="274">
        <f>'Bowes N'!A48</f>
        <v>0</v>
      </c>
      <c r="E7" s="274">
        <f>'Bowes N'!B48</f>
        <v>0</v>
      </c>
      <c r="F7" s="274">
        <f>'Bowes N'!C48</f>
        <v>0</v>
      </c>
      <c r="G7" s="274">
        <f>'Bowes N'!D48</f>
        <v>0</v>
      </c>
      <c r="H7" s="274">
        <f>'Bowes N'!E48</f>
        <v>68.75</v>
      </c>
      <c r="I7" s="254">
        <f t="shared" si="2"/>
        <v>68.75</v>
      </c>
      <c r="J7" s="35"/>
      <c r="K7" s="255">
        <v>362.83</v>
      </c>
      <c r="L7" s="255">
        <f>SUM('[2]Bowes N'!A12:A15)</f>
        <v>0</v>
      </c>
      <c r="M7" s="255">
        <f>SUM('[2]Bowes N'!B12:B15)</f>
        <v>0</v>
      </c>
      <c r="N7" s="255">
        <f>SUM('[2]Bowes N'!C12:C15)</f>
        <v>0</v>
      </c>
      <c r="O7" s="255">
        <f>SUM('[2]Bowes N'!D12:D15)</f>
        <v>0</v>
      </c>
      <c r="P7" s="255">
        <f>SUM('[2]Bowes N'!E12:E15)</f>
        <v>21.31</v>
      </c>
      <c r="Q7" s="89">
        <f t="shared" si="0"/>
        <v>21.31</v>
      </c>
      <c r="R7" s="89">
        <f t="shared" si="1"/>
        <v>384.14</v>
      </c>
      <c r="S7" s="35"/>
      <c r="T7" s="256" t="e">
        <f>R7-#REF!</f>
        <v>#REF!</v>
      </c>
      <c r="U7" s="35"/>
      <c r="V7" s="35"/>
      <c r="W7" s="254">
        <v>68.75</v>
      </c>
      <c r="X7" s="15">
        <f t="shared" si="3"/>
        <v>0</v>
      </c>
      <c r="Y7" s="35"/>
      <c r="Z7" s="35"/>
      <c r="AA7" s="35"/>
      <c r="AB7" s="35"/>
      <c r="AC7" s="35"/>
      <c r="AD7" s="35"/>
      <c r="AE7" s="35"/>
      <c r="AF7" s="35"/>
      <c r="AG7" s="35"/>
      <c r="AH7" s="35"/>
      <c r="AI7" s="35"/>
    </row>
    <row r="8" spans="1:35" s="36" customFormat="1" ht="30.4" customHeight="1">
      <c r="A8" s="47" t="s">
        <v>296</v>
      </c>
      <c r="B8" s="273" t="s">
        <v>235</v>
      </c>
      <c r="C8" s="274"/>
      <c r="D8" s="274" t="e">
        <f>#REF!</f>
        <v>#REF!</v>
      </c>
      <c r="E8" s="274" t="e">
        <f>#REF!</f>
        <v>#REF!</v>
      </c>
      <c r="F8" s="274" t="e">
        <f>#REF!</f>
        <v>#REF!</v>
      </c>
      <c r="G8" s="274" t="e">
        <f>#REF!</f>
        <v>#REF!</v>
      </c>
      <c r="H8" s="274" t="e">
        <f>#REF!</f>
        <v>#REF!</v>
      </c>
      <c r="I8" s="254" t="e">
        <f t="shared" si="2"/>
        <v>#REF!</v>
      </c>
      <c r="J8" s="35"/>
      <c r="K8" s="255"/>
      <c r="L8" s="255"/>
      <c r="M8" s="255"/>
      <c r="N8" s="255"/>
      <c r="O8" s="255"/>
      <c r="P8" s="255"/>
      <c r="Q8" s="89"/>
      <c r="R8" s="89"/>
      <c r="S8" s="35"/>
      <c r="T8" s="256"/>
      <c r="U8" s="35"/>
      <c r="V8" s="35"/>
      <c r="W8" s="254"/>
      <c r="X8" s="15" t="e">
        <f t="shared" si="3"/>
        <v>#REF!</v>
      </c>
      <c r="Y8" s="35"/>
      <c r="Z8" s="35"/>
      <c r="AA8" s="35"/>
      <c r="AB8" s="35"/>
      <c r="AC8" s="35"/>
      <c r="AD8" s="35"/>
      <c r="AE8" s="35"/>
      <c r="AF8" s="35"/>
      <c r="AG8" s="35"/>
      <c r="AH8" s="35"/>
      <c r="AI8" s="35"/>
    </row>
    <row r="9" spans="1:35" s="36" customFormat="1" ht="30.4" customHeight="1">
      <c r="A9" s="47" t="s">
        <v>270</v>
      </c>
      <c r="B9" s="273" t="s">
        <v>271</v>
      </c>
      <c r="C9" s="274"/>
      <c r="D9" s="274">
        <f>'Hennessy P'!A44</f>
        <v>0</v>
      </c>
      <c r="E9" s="274">
        <f>'Hennessy P'!B44</f>
        <v>0</v>
      </c>
      <c r="F9" s="274">
        <f>'Hennessy P'!C44</f>
        <v>0</v>
      </c>
      <c r="G9" s="274">
        <f>'Hennessy P'!D44</f>
        <v>104.94</v>
      </c>
      <c r="H9" s="274">
        <f>'Hennessy P'!E44</f>
        <v>741.5</v>
      </c>
      <c r="I9" s="254">
        <f t="shared" si="2"/>
        <v>846.44</v>
      </c>
      <c r="J9" s="35"/>
      <c r="K9" s="255">
        <v>3395.85</v>
      </c>
      <c r="L9" s="255">
        <f>SUM('[2]Hennessy P'!A13:A13)</f>
        <v>0</v>
      </c>
      <c r="M9" s="255">
        <f>SUM('[2]Hennessy P'!B13:B13)</f>
        <v>0</v>
      </c>
      <c r="N9" s="255">
        <f>SUM('[2]Hennessy P'!C13:C13)</f>
        <v>0</v>
      </c>
      <c r="O9" s="255">
        <f>SUM('[2]Hennessy P'!D13:D13)</f>
        <v>0</v>
      </c>
      <c r="P9" s="255">
        <f>SUM('[2]Hennessy P'!E13:E13)</f>
        <v>0</v>
      </c>
      <c r="Q9" s="89">
        <f t="shared" si="0"/>
        <v>0</v>
      </c>
      <c r="R9" s="89">
        <f t="shared" si="1"/>
        <v>3395.85</v>
      </c>
      <c r="S9" s="15"/>
      <c r="T9" s="256" t="e">
        <f>R9-#REF!</f>
        <v>#REF!</v>
      </c>
      <c r="U9" s="35"/>
      <c r="V9" s="35"/>
      <c r="W9" s="254">
        <v>846.44</v>
      </c>
      <c r="X9" s="15">
        <f t="shared" si="3"/>
        <v>0</v>
      </c>
      <c r="Y9" s="15"/>
      <c r="Z9" s="15"/>
      <c r="AA9" s="15"/>
      <c r="AB9" s="15"/>
      <c r="AC9" s="35"/>
      <c r="AD9" s="35"/>
      <c r="AE9" s="35"/>
      <c r="AF9" s="35"/>
      <c r="AG9" s="35"/>
      <c r="AH9" s="35"/>
      <c r="AI9" s="35"/>
    </row>
    <row r="10" spans="1:35" s="36" customFormat="1" ht="30.4" customHeight="1">
      <c r="A10" s="47" t="s">
        <v>272</v>
      </c>
      <c r="B10" s="273" t="s">
        <v>273</v>
      </c>
      <c r="C10" s="274"/>
      <c r="D10" s="274">
        <f>'Kreitzman L'!A78</f>
        <v>0</v>
      </c>
      <c r="E10" s="274">
        <f>'Kreitzman L'!B78</f>
        <v>0</v>
      </c>
      <c r="F10" s="274">
        <f>'Kreitzman L'!C78</f>
        <v>13.95</v>
      </c>
      <c r="G10" s="274">
        <f>'Kreitzman L'!D78</f>
        <v>885.32071428571408</v>
      </c>
      <c r="H10" s="274">
        <f>'Kreitzman L'!E78</f>
        <v>360.77250000000004</v>
      </c>
      <c r="I10" s="254">
        <f t="shared" si="2"/>
        <v>1260.0432142857142</v>
      </c>
      <c r="J10" s="35"/>
      <c r="K10" s="255">
        <v>4576.28</v>
      </c>
      <c r="L10" s="255">
        <f>SUM('[2]Kreitzman L'!A27:A27)</f>
        <v>0</v>
      </c>
      <c r="M10" s="255">
        <f>SUM('[2]Kreitzman L'!B27:B27)</f>
        <v>0</v>
      </c>
      <c r="N10" s="255">
        <f>SUM('[2]Kreitzman L'!C27:C27)</f>
        <v>0</v>
      </c>
      <c r="O10" s="255">
        <f>SUM('[2]Kreitzman L'!D27:D27)</f>
        <v>0</v>
      </c>
      <c r="P10" s="255">
        <f>SUM('[2]Kreitzman L'!E27:E27)</f>
        <v>0</v>
      </c>
      <c r="Q10" s="89">
        <f t="shared" si="0"/>
        <v>0</v>
      </c>
      <c r="R10" s="89">
        <f t="shared" si="1"/>
        <v>4576.28</v>
      </c>
      <c r="S10" s="35"/>
      <c r="T10" s="256" t="e">
        <f>R10-#REF!</f>
        <v>#REF!</v>
      </c>
      <c r="U10" s="35"/>
      <c r="V10" s="35"/>
      <c r="W10" s="254">
        <v>672.73321428571433</v>
      </c>
      <c r="X10" s="15">
        <f t="shared" si="3"/>
        <v>587.30999999999983</v>
      </c>
      <c r="Y10" s="35"/>
      <c r="Z10" s="35"/>
      <c r="AA10" s="35"/>
      <c r="AB10" s="35"/>
      <c r="AC10" s="35"/>
      <c r="AD10" s="35"/>
      <c r="AE10" s="35"/>
      <c r="AF10" s="35"/>
      <c r="AG10" s="35"/>
      <c r="AH10" s="35"/>
      <c r="AI10" s="35"/>
    </row>
    <row r="11" spans="1:35" s="36" customFormat="1" ht="30.4" customHeight="1">
      <c r="A11" s="47" t="s">
        <v>274</v>
      </c>
      <c r="B11" s="273" t="s">
        <v>238</v>
      </c>
      <c r="C11" s="274"/>
      <c r="D11" s="274" t="e">
        <f>#REF!</f>
        <v>#REF!</v>
      </c>
      <c r="E11" s="274" t="e">
        <f>#REF!</f>
        <v>#REF!</v>
      </c>
      <c r="F11" s="274" t="e">
        <f>#REF!</f>
        <v>#REF!</v>
      </c>
      <c r="G11" s="274" t="e">
        <f>#REF!</f>
        <v>#REF!</v>
      </c>
      <c r="H11" s="274" t="e">
        <f>#REF!</f>
        <v>#REF!</v>
      </c>
      <c r="I11" s="254" t="e">
        <f t="shared" si="2"/>
        <v>#REF!</v>
      </c>
      <c r="J11" s="35"/>
      <c r="K11" s="255">
        <v>0</v>
      </c>
      <c r="L11" s="255">
        <f>SUM('[2]McCartney J'!A9:A14)</f>
        <v>113.1</v>
      </c>
      <c r="M11" s="255">
        <f>SUM('[2]McCartney J'!B9:B14)</f>
        <v>0</v>
      </c>
      <c r="N11" s="255">
        <f>SUM('[2]McCartney J'!C9:C14)</f>
        <v>17.8</v>
      </c>
      <c r="O11" s="255">
        <f>SUM('[2]McCartney J'!D9:D14)</f>
        <v>237.34</v>
      </c>
      <c r="P11" s="255">
        <f>SUM('[2]McCartney J'!E9:E14)</f>
        <v>54.24</v>
      </c>
      <c r="Q11" s="89">
        <f t="shared" si="0"/>
        <v>422.48</v>
      </c>
      <c r="R11" s="89">
        <f t="shared" si="1"/>
        <v>422.48</v>
      </c>
      <c r="S11" s="35"/>
      <c r="T11" s="256" t="e">
        <f>R11-#REF!</f>
        <v>#REF!</v>
      </c>
      <c r="U11" s="35"/>
      <c r="V11" s="35"/>
      <c r="W11" s="254">
        <v>109.25</v>
      </c>
      <c r="X11" s="15" t="e">
        <f t="shared" si="3"/>
        <v>#REF!</v>
      </c>
      <c r="Y11" s="35"/>
      <c r="Z11" s="35"/>
      <c r="AA11" s="35"/>
      <c r="AB11" s="35"/>
      <c r="AC11" s="35"/>
      <c r="AD11" s="35"/>
      <c r="AE11" s="35"/>
      <c r="AF11" s="35"/>
      <c r="AG11" s="35"/>
      <c r="AH11" s="35"/>
      <c r="AI11" s="35"/>
    </row>
    <row r="12" spans="1:35" s="36" customFormat="1" ht="30.4" customHeight="1">
      <c r="A12" s="47" t="s">
        <v>297</v>
      </c>
      <c r="B12" s="273" t="s">
        <v>276</v>
      </c>
      <c r="C12" s="274"/>
      <c r="D12" s="274">
        <f>'Murray J'!A54</f>
        <v>0</v>
      </c>
      <c r="E12" s="274">
        <f>'Murray J'!B54</f>
        <v>0</v>
      </c>
      <c r="F12" s="274">
        <f>'Murray J'!C54</f>
        <v>71.75</v>
      </c>
      <c r="G12" s="274">
        <f>'Murray J'!D54</f>
        <v>0</v>
      </c>
      <c r="H12" s="274">
        <f>'Murray J'!E54</f>
        <v>899.072</v>
      </c>
      <c r="I12" s="254">
        <f t="shared" si="2"/>
        <v>970.822</v>
      </c>
      <c r="J12" s="35"/>
      <c r="K12" s="255">
        <v>4088.21</v>
      </c>
      <c r="L12" s="255">
        <f>SUM('[2]Murray J'!A15:A15)</f>
        <v>0</v>
      </c>
      <c r="M12" s="255">
        <f>SUM('[2]Murray J'!B15:B15)</f>
        <v>0</v>
      </c>
      <c r="N12" s="255">
        <f>SUM('[2]Murray J'!C15:C15)</f>
        <v>0</v>
      </c>
      <c r="O12" s="255">
        <f>SUM('[2]Murray J'!D15:D15)</f>
        <v>0</v>
      </c>
      <c r="P12" s="255">
        <f>SUM('[2]Murray J'!E15:E15)</f>
        <v>0</v>
      </c>
      <c r="Q12" s="89">
        <f t="shared" si="0"/>
        <v>0</v>
      </c>
      <c r="R12" s="89">
        <f t="shared" si="1"/>
        <v>4088.21</v>
      </c>
      <c r="S12" s="15"/>
      <c r="T12" s="256" t="e">
        <f>R12-#REF!</f>
        <v>#REF!</v>
      </c>
      <c r="U12" s="35"/>
      <c r="V12" s="35"/>
      <c r="W12" s="254">
        <v>970.822</v>
      </c>
      <c r="X12" s="15">
        <f t="shared" si="3"/>
        <v>0</v>
      </c>
      <c r="Y12" s="15"/>
      <c r="Z12" s="15"/>
      <c r="AA12" s="15"/>
      <c r="AB12" s="15"/>
      <c r="AC12" s="35"/>
      <c r="AD12" s="35"/>
      <c r="AE12" s="35"/>
      <c r="AF12" s="35"/>
      <c r="AG12" s="35"/>
      <c r="AH12" s="35"/>
      <c r="AI12" s="35"/>
    </row>
    <row r="13" spans="1:35" s="36" customFormat="1" ht="30.4" customHeight="1">
      <c r="A13" s="47" t="s">
        <v>241</v>
      </c>
      <c r="B13" s="273" t="s">
        <v>243</v>
      </c>
      <c r="C13" s="274"/>
      <c r="D13" s="274" t="e">
        <f>#REF!</f>
        <v>#REF!</v>
      </c>
      <c r="E13" s="274" t="e">
        <f>#REF!</f>
        <v>#REF!</v>
      </c>
      <c r="F13" s="274" t="e">
        <f>#REF!</f>
        <v>#REF!</v>
      </c>
      <c r="G13" s="274" t="e">
        <f>#REF!</f>
        <v>#REF!</v>
      </c>
      <c r="H13" s="274" t="e">
        <f>#REF!</f>
        <v>#REF!</v>
      </c>
      <c r="I13" s="254" t="e">
        <f t="shared" si="2"/>
        <v>#REF!</v>
      </c>
      <c r="J13" s="35"/>
      <c r="K13" s="255">
        <v>445.83</v>
      </c>
      <c r="L13" s="255">
        <f>SUM('[2]Pipe J'!A11:A13)</f>
        <v>0</v>
      </c>
      <c r="M13" s="255">
        <f>SUM('[2]Pipe J'!B11:B13)</f>
        <v>0</v>
      </c>
      <c r="N13" s="255">
        <f>SUM('[2]Pipe J'!C11:C13)</f>
        <v>0</v>
      </c>
      <c r="O13" s="255">
        <f>SUM('[2]Pipe J'!D11:D13)</f>
        <v>0</v>
      </c>
      <c r="P13" s="255">
        <f>SUM('[2]Pipe J'!E11:E13)</f>
        <v>40</v>
      </c>
      <c r="Q13" s="89">
        <f t="shared" si="0"/>
        <v>40</v>
      </c>
      <c r="R13" s="89">
        <f t="shared" si="1"/>
        <v>485.83</v>
      </c>
      <c r="S13" s="35"/>
      <c r="T13" s="256" t="e">
        <f>R13-#REF!</f>
        <v>#REF!</v>
      </c>
      <c r="U13" s="35"/>
      <c r="V13" s="35"/>
      <c r="W13" s="254">
        <v>0</v>
      </c>
      <c r="X13" s="15" t="e">
        <f t="shared" si="3"/>
        <v>#REF!</v>
      </c>
      <c r="Y13" s="35"/>
      <c r="Z13" s="35"/>
      <c r="AA13" s="35"/>
      <c r="AB13" s="35"/>
      <c r="AC13" s="35"/>
      <c r="AD13" s="35"/>
      <c r="AE13" s="35"/>
      <c r="AF13" s="35"/>
      <c r="AG13" s="35"/>
      <c r="AH13" s="35"/>
      <c r="AI13" s="35"/>
    </row>
    <row r="14" spans="1:35" s="36" customFormat="1" ht="30.4" customHeight="1">
      <c r="A14" s="47" t="s">
        <v>244</v>
      </c>
      <c r="B14" s="273" t="s">
        <v>246</v>
      </c>
      <c r="C14" s="274"/>
      <c r="D14" s="274" t="e">
        <f>#REF!</f>
        <v>#REF!</v>
      </c>
      <c r="E14" s="274" t="e">
        <f>#REF!</f>
        <v>#REF!</v>
      </c>
      <c r="F14" s="274" t="e">
        <f>#REF!</f>
        <v>#REF!</v>
      </c>
      <c r="G14" s="274" t="e">
        <f>#REF!</f>
        <v>#REF!</v>
      </c>
      <c r="H14" s="274" t="e">
        <f>#REF!</f>
        <v>#REF!</v>
      </c>
      <c r="I14" s="254" t="e">
        <f t="shared" si="2"/>
        <v>#REF!</v>
      </c>
      <c r="J14" s="35"/>
      <c r="K14" s="255">
        <v>3662.03</v>
      </c>
      <c r="L14" s="255">
        <f>SUM('[2]Rodrigues S'!A17:A27)</f>
        <v>0</v>
      </c>
      <c r="M14" s="255">
        <f>SUM('[2]Rodrigues S'!B16:B27)</f>
        <v>94.23</v>
      </c>
      <c r="N14" s="255">
        <f>SUM('[2]Rodrigues S'!C17:C27)</f>
        <v>88.2</v>
      </c>
      <c r="O14" s="255">
        <f>SUM('[2]Rodrigues S'!D17:D27)</f>
        <v>2545.9300000000003</v>
      </c>
      <c r="P14" s="255">
        <f>SUM('[2]Rodrigues S'!E17:E27)</f>
        <v>349.5</v>
      </c>
      <c r="Q14" s="89">
        <f t="shared" si="0"/>
        <v>3077.86</v>
      </c>
      <c r="R14" s="89">
        <f t="shared" si="1"/>
        <v>6739.89</v>
      </c>
      <c r="S14" s="15"/>
      <c r="T14" s="256" t="e">
        <f>R14-#REF!</f>
        <v>#REF!</v>
      </c>
      <c r="U14" s="35"/>
      <c r="V14" s="35"/>
      <c r="W14" s="254">
        <v>12.900000000000091</v>
      </c>
      <c r="X14" s="15" t="e">
        <f t="shared" si="3"/>
        <v>#REF!</v>
      </c>
      <c r="Y14" s="15"/>
      <c r="Z14" s="15"/>
      <c r="AA14" s="15"/>
      <c r="AB14" s="15"/>
      <c r="AC14" s="35"/>
      <c r="AD14" s="35"/>
      <c r="AE14" s="35"/>
      <c r="AF14" s="35"/>
      <c r="AG14" s="35"/>
      <c r="AH14" s="35"/>
      <c r="AI14" s="35"/>
    </row>
    <row r="15" spans="1:35" s="262" customFormat="1" ht="30.4" hidden="1" customHeight="1">
      <c r="A15" s="275" t="s">
        <v>278</v>
      </c>
      <c r="B15" s="275" t="s">
        <v>278</v>
      </c>
      <c r="C15" s="276"/>
      <c r="D15" s="277">
        <v>0</v>
      </c>
      <c r="E15" s="277">
        <v>0</v>
      </c>
      <c r="F15" s="277">
        <v>0</v>
      </c>
      <c r="G15" s="277">
        <v>0</v>
      </c>
      <c r="H15" s="277">
        <v>0</v>
      </c>
      <c r="I15" s="277">
        <v>0</v>
      </c>
      <c r="J15" s="265"/>
      <c r="K15" s="278"/>
      <c r="L15" s="278"/>
      <c r="M15" s="278"/>
      <c r="N15" s="278"/>
      <c r="O15" s="278"/>
      <c r="P15" s="278"/>
      <c r="Q15" s="263"/>
      <c r="R15" s="263"/>
      <c r="S15" s="264"/>
      <c r="T15" s="279"/>
      <c r="U15" s="265"/>
      <c r="V15" s="265"/>
      <c r="W15" s="277">
        <v>0</v>
      </c>
      <c r="X15" s="15">
        <f t="shared" si="3"/>
        <v>0</v>
      </c>
      <c r="Y15" s="264"/>
      <c r="Z15" s="264"/>
      <c r="AA15" s="264"/>
      <c r="AB15" s="264"/>
      <c r="AC15" s="265"/>
      <c r="AD15" s="265"/>
      <c r="AE15" s="265"/>
      <c r="AF15" s="265"/>
      <c r="AG15" s="265"/>
      <c r="AH15" s="265"/>
      <c r="AI15" s="265"/>
    </row>
    <row r="16" spans="1:35" s="262" customFormat="1" ht="30.4" hidden="1" customHeight="1">
      <c r="A16" s="275" t="s">
        <v>280</v>
      </c>
      <c r="B16" s="275" t="s">
        <v>280</v>
      </c>
      <c r="C16" s="276"/>
      <c r="D16" s="277">
        <v>0</v>
      </c>
      <c r="E16" s="277">
        <v>0</v>
      </c>
      <c r="F16" s="277">
        <v>0</v>
      </c>
      <c r="G16" s="277">
        <v>0</v>
      </c>
      <c r="H16" s="277">
        <v>0</v>
      </c>
      <c r="I16" s="277">
        <v>0</v>
      </c>
      <c r="J16" s="265"/>
      <c r="K16" s="278"/>
      <c r="L16" s="278"/>
      <c r="M16" s="278"/>
      <c r="N16" s="278"/>
      <c r="O16" s="278"/>
      <c r="P16" s="278"/>
      <c r="Q16" s="263"/>
      <c r="R16" s="263"/>
      <c r="S16" s="264"/>
      <c r="T16" s="279"/>
      <c r="U16" s="265"/>
      <c r="V16" s="265"/>
      <c r="W16" s="277">
        <v>0</v>
      </c>
      <c r="X16" s="15">
        <f t="shared" si="3"/>
        <v>0</v>
      </c>
      <c r="Y16" s="264"/>
      <c r="Z16" s="264"/>
      <c r="AA16" s="264"/>
      <c r="AB16" s="264"/>
      <c r="AC16" s="265"/>
      <c r="AD16" s="265"/>
      <c r="AE16" s="265"/>
      <c r="AF16" s="265"/>
      <c r="AG16" s="265"/>
      <c r="AH16" s="265"/>
      <c r="AI16" s="265"/>
    </row>
    <row r="17" spans="1:35" s="36" customFormat="1" ht="30.4" customHeight="1">
      <c r="A17" s="47" t="s">
        <v>281</v>
      </c>
      <c r="B17" s="273" t="s">
        <v>249</v>
      </c>
      <c r="C17" s="274"/>
      <c r="D17" s="274" t="e">
        <f>#REF!</f>
        <v>#REF!</v>
      </c>
      <c r="E17" s="274" t="e">
        <f>#REF!</f>
        <v>#REF!</v>
      </c>
      <c r="F17" s="274" t="e">
        <f>#REF!</f>
        <v>#REF!</v>
      </c>
      <c r="G17" s="274" t="e">
        <f>#REF!</f>
        <v>#REF!</v>
      </c>
      <c r="H17" s="274" t="e">
        <f>#REF!</f>
        <v>#REF!</v>
      </c>
      <c r="I17" s="254" t="e">
        <f t="shared" si="2"/>
        <v>#REF!</v>
      </c>
      <c r="J17" s="35"/>
      <c r="K17" s="255">
        <v>1206.3499999999999</v>
      </c>
      <c r="L17" s="255">
        <f>SUM('[2]Simons J'!A11:A163)</f>
        <v>98.47</v>
      </c>
      <c r="M17" s="255">
        <f>SUM('[2]Simons J'!B11:B163)</f>
        <v>617.93000000000006</v>
      </c>
      <c r="N17" s="255">
        <f>SUM('[2]Simons J'!C11:C163)</f>
        <v>407.55</v>
      </c>
      <c r="O17" s="255">
        <f>SUM('[2]Simons J'!D11:D163)</f>
        <v>7099.3</v>
      </c>
      <c r="P17" s="255">
        <f>SUM('[2]Simons J'!E11:E163)</f>
        <v>1443.8749999999998</v>
      </c>
      <c r="Q17" s="89">
        <f t="shared" si="0"/>
        <v>9667.125</v>
      </c>
      <c r="R17" s="89">
        <f t="shared" si="1"/>
        <v>10873.475</v>
      </c>
      <c r="S17" s="35"/>
      <c r="T17" s="256" t="e">
        <f>R17-#REF!</f>
        <v>#REF!</v>
      </c>
      <c r="U17" s="35"/>
      <c r="V17" s="35"/>
      <c r="W17" s="254">
        <v>703.98</v>
      </c>
      <c r="X17" s="15" t="e">
        <f t="shared" si="3"/>
        <v>#REF!</v>
      </c>
      <c r="Y17" s="35"/>
      <c r="Z17" s="35"/>
      <c r="AA17" s="35"/>
      <c r="AB17" s="35"/>
      <c r="AC17" s="35"/>
      <c r="AD17" s="35"/>
      <c r="AE17" s="35"/>
      <c r="AF17" s="35"/>
      <c r="AG17" s="35"/>
      <c r="AH17" s="35"/>
      <c r="AI17" s="35"/>
    </row>
    <row r="18" spans="1:35" s="36" customFormat="1" ht="30.4" customHeight="1">
      <c r="A18" s="47" t="s">
        <v>282</v>
      </c>
      <c r="B18" s="273" t="s">
        <v>283</v>
      </c>
      <c r="C18" s="274"/>
      <c r="D18" s="274">
        <f>'Stenner J'!A51</f>
        <v>0</v>
      </c>
      <c r="E18" s="274">
        <f>'Stenner J'!B51</f>
        <v>0</v>
      </c>
      <c r="F18" s="274">
        <f>'Stenner J'!C51</f>
        <v>44.099999999999994</v>
      </c>
      <c r="G18" s="274">
        <f>'Stenner J'!D51</f>
        <v>0</v>
      </c>
      <c r="H18" s="274">
        <f>'Stenner J'!E51</f>
        <v>68.75</v>
      </c>
      <c r="I18" s="254">
        <f t="shared" si="2"/>
        <v>112.85</v>
      </c>
      <c r="J18" s="35"/>
      <c r="K18" s="255">
        <v>712.03</v>
      </c>
      <c r="L18" s="255">
        <f>SUM('[2]Stenner J'!A12:A15)</f>
        <v>0</v>
      </c>
      <c r="M18" s="255">
        <f>SUM('[2]Stenner J'!B12:B15)</f>
        <v>0</v>
      </c>
      <c r="N18" s="255">
        <f>SUM('[2]Stenner J'!C12:C15)</f>
        <v>-27</v>
      </c>
      <c r="O18" s="255">
        <f>SUM('[2]Stenner J'!D12:D15)</f>
        <v>0</v>
      </c>
      <c r="P18" s="255">
        <f>SUM('[2]Stenner J'!E12:E15)</f>
        <v>685.82999999999993</v>
      </c>
      <c r="Q18" s="89">
        <f t="shared" si="0"/>
        <v>658.82999999999993</v>
      </c>
      <c r="R18" s="89">
        <f t="shared" si="1"/>
        <v>1370.86</v>
      </c>
      <c r="S18" s="15"/>
      <c r="T18" s="256" t="e">
        <f>R18-#REF!</f>
        <v>#REF!</v>
      </c>
      <c r="U18" s="35"/>
      <c r="V18" s="35"/>
      <c r="W18" s="254">
        <v>112.85</v>
      </c>
      <c r="X18" s="15">
        <f t="shared" si="3"/>
        <v>0</v>
      </c>
      <c r="Y18" s="15"/>
      <c r="Z18" s="15"/>
      <c r="AA18" s="15"/>
      <c r="AB18" s="15"/>
      <c r="AC18" s="35"/>
      <c r="AD18" s="35"/>
      <c r="AE18" s="35"/>
      <c r="AF18" s="35"/>
      <c r="AG18" s="35"/>
      <c r="AH18" s="35"/>
      <c r="AI18" s="35"/>
    </row>
    <row r="19" spans="1:35" s="36" customFormat="1" ht="30.4" customHeight="1">
      <c r="A19" s="47" t="s">
        <v>250</v>
      </c>
      <c r="B19" s="273" t="s">
        <v>284</v>
      </c>
      <c r="C19" s="274"/>
      <c r="D19" s="274" t="e">
        <f>#REF!</f>
        <v>#REF!</v>
      </c>
      <c r="E19" s="274" t="e">
        <f>#REF!</f>
        <v>#REF!</v>
      </c>
      <c r="F19" s="274" t="e">
        <f>#REF!</f>
        <v>#REF!</v>
      </c>
      <c r="G19" s="274" t="e">
        <f>#REF!</f>
        <v>#REF!</v>
      </c>
      <c r="H19" s="274" t="e">
        <f>#REF!</f>
        <v>#REF!</v>
      </c>
      <c r="I19" s="254" t="e">
        <f t="shared" ref="I19:I20" si="5">SUM(D19:H19)</f>
        <v>#REF!</v>
      </c>
      <c r="J19" s="35"/>
      <c r="K19" s="255"/>
      <c r="L19" s="255"/>
      <c r="M19" s="255"/>
      <c r="N19" s="255"/>
      <c r="O19" s="255"/>
      <c r="P19" s="255"/>
      <c r="Q19" s="89"/>
      <c r="R19" s="89"/>
      <c r="S19" s="15"/>
      <c r="T19" s="256"/>
      <c r="U19" s="35"/>
      <c r="V19" s="35"/>
      <c r="W19" s="254">
        <v>391.65999999999997</v>
      </c>
      <c r="X19" s="15" t="e">
        <f t="shared" si="3"/>
        <v>#REF!</v>
      </c>
      <c r="Y19" s="15"/>
      <c r="Z19" s="15"/>
      <c r="AA19" s="15"/>
      <c r="AB19" s="15"/>
      <c r="AC19" s="35"/>
      <c r="AD19" s="35"/>
      <c r="AE19" s="35"/>
      <c r="AF19" s="35"/>
      <c r="AG19" s="35"/>
      <c r="AH19" s="35"/>
      <c r="AI19" s="35"/>
    </row>
    <row r="20" spans="1:35" s="36" customFormat="1" ht="30.4" customHeight="1">
      <c r="A20" s="251" t="s">
        <v>292</v>
      </c>
      <c r="B20" s="273" t="s">
        <v>257</v>
      </c>
      <c r="C20" s="274"/>
      <c r="D20" s="274" t="e">
        <f>#REF!</f>
        <v>#REF!</v>
      </c>
      <c r="E20" s="274" t="e">
        <f>#REF!</f>
        <v>#REF!</v>
      </c>
      <c r="F20" s="274" t="e">
        <f>#REF!</f>
        <v>#REF!</v>
      </c>
      <c r="G20" s="274" t="e">
        <f>#REF!</f>
        <v>#REF!</v>
      </c>
      <c r="H20" s="274" t="e">
        <f>#REF!</f>
        <v>#REF!</v>
      </c>
      <c r="I20" s="254" t="e">
        <f t="shared" si="5"/>
        <v>#REF!</v>
      </c>
      <c r="J20" s="35"/>
      <c r="K20" s="255"/>
      <c r="L20" s="255"/>
      <c r="M20" s="255"/>
      <c r="N20" s="255"/>
      <c r="O20" s="255"/>
      <c r="P20" s="255"/>
      <c r="Q20" s="89"/>
      <c r="R20" s="89"/>
      <c r="S20" s="35"/>
      <c r="T20" s="256"/>
      <c r="U20" s="35"/>
      <c r="V20" s="35"/>
      <c r="W20" s="254">
        <v>0</v>
      </c>
      <c r="X20" s="15" t="e">
        <f t="shared" si="3"/>
        <v>#REF!</v>
      </c>
      <c r="Y20" s="35"/>
      <c r="Z20" s="35"/>
      <c r="AA20" s="35"/>
      <c r="AB20" s="35"/>
      <c r="AC20" s="35"/>
      <c r="AD20" s="35"/>
      <c r="AE20" s="35"/>
      <c r="AF20" s="35"/>
      <c r="AG20" s="35"/>
      <c r="AH20" s="35"/>
      <c r="AI20" s="35"/>
    </row>
    <row r="21" spans="1:35" s="36" customFormat="1" ht="30.4" customHeight="1">
      <c r="A21" s="47"/>
      <c r="B21" s="273"/>
      <c r="C21" s="274"/>
      <c r="D21" s="274"/>
      <c r="E21" s="274"/>
      <c r="F21" s="274"/>
      <c r="G21" s="274"/>
      <c r="H21" s="274"/>
      <c r="I21" s="254"/>
      <c r="J21" s="35"/>
      <c r="K21" s="255"/>
      <c r="L21" s="255"/>
      <c r="M21" s="255"/>
      <c r="N21" s="255"/>
      <c r="O21" s="255"/>
      <c r="P21" s="255"/>
      <c r="Q21" s="89"/>
      <c r="R21" s="89"/>
      <c r="S21" s="15"/>
      <c r="T21" s="256"/>
      <c r="U21" s="35"/>
      <c r="V21" s="35"/>
      <c r="W21" s="254"/>
      <c r="X21" s="15">
        <f t="shared" si="3"/>
        <v>0</v>
      </c>
      <c r="Y21" s="15"/>
      <c r="Z21" s="15"/>
      <c r="AA21" s="15"/>
      <c r="AB21" s="15"/>
      <c r="AC21" s="35"/>
      <c r="AD21" s="35"/>
      <c r="AE21" s="35"/>
      <c r="AF21" s="35"/>
      <c r="AG21" s="35"/>
      <c r="AH21" s="35"/>
      <c r="AI21" s="35"/>
    </row>
    <row r="22" spans="1:35" s="15" customFormat="1" ht="30.4" customHeight="1" thickBot="1">
      <c r="A22" s="38" t="s">
        <v>258</v>
      </c>
      <c r="B22" s="38"/>
      <c r="C22" s="69"/>
      <c r="D22" s="70" t="e">
        <f t="shared" ref="D22:I22" si="6">SUM(D3:D21)</f>
        <v>#REF!</v>
      </c>
      <c r="E22" s="70" t="e">
        <f t="shared" si="6"/>
        <v>#REF!</v>
      </c>
      <c r="F22" s="70" t="e">
        <f t="shared" si="6"/>
        <v>#REF!</v>
      </c>
      <c r="G22" s="70" t="e">
        <f t="shared" si="6"/>
        <v>#REF!</v>
      </c>
      <c r="H22" s="70" t="e">
        <f t="shared" si="6"/>
        <v>#REF!</v>
      </c>
      <c r="I22" s="70" t="e">
        <f t="shared" si="6"/>
        <v>#REF!</v>
      </c>
      <c r="J22" s="283" t="e">
        <f>SUM(I4:I20)</f>
        <v>#REF!</v>
      </c>
      <c r="K22" s="90">
        <v>29435.059999999998</v>
      </c>
      <c r="L22" s="90">
        <f t="shared" ref="L22:R22" si="7">SUM(L3:L18)</f>
        <v>211.57</v>
      </c>
      <c r="M22" s="90">
        <f t="shared" si="7"/>
        <v>712.16000000000008</v>
      </c>
      <c r="N22" s="90">
        <f t="shared" si="7"/>
        <v>507.4</v>
      </c>
      <c r="O22" s="90">
        <f t="shared" si="7"/>
        <v>9882.57</v>
      </c>
      <c r="P22" s="90">
        <f t="shared" si="7"/>
        <v>2594.7549999999997</v>
      </c>
      <c r="Q22" s="90">
        <f t="shared" si="7"/>
        <v>13908.455</v>
      </c>
      <c r="R22" s="90">
        <f t="shared" si="7"/>
        <v>43246.514999999999</v>
      </c>
      <c r="T22" s="95"/>
      <c r="U22" s="15" t="s">
        <v>298</v>
      </c>
      <c r="W22" s="70">
        <f>SUM(W3:W21)</f>
        <v>5891.9109285714294</v>
      </c>
      <c r="X22" s="70" t="e">
        <f>SUM(X3:X21)</f>
        <v>#REF!</v>
      </c>
    </row>
    <row r="23" spans="1:35" s="14" customFormat="1" ht="30.4" customHeight="1">
      <c r="A23" s="280"/>
      <c r="B23" s="281"/>
      <c r="K23" s="257"/>
      <c r="L23" s="257"/>
      <c r="M23" s="257"/>
      <c r="N23" s="257"/>
      <c r="O23" s="257"/>
      <c r="P23" s="257"/>
      <c r="Q23" s="257"/>
      <c r="R23" s="257"/>
      <c r="T23" s="258"/>
    </row>
    <row r="24" spans="1:35" s="14" customFormat="1">
      <c r="A24" s="280"/>
      <c r="B24" s="281"/>
      <c r="I24" s="14" t="e">
        <f>SUM(D22:H22)-I22</f>
        <v>#REF!</v>
      </c>
      <c r="J24" s="95" t="s">
        <v>266</v>
      </c>
      <c r="K24" s="257">
        <v>0</v>
      </c>
      <c r="L24" s="257"/>
      <c r="M24" s="257"/>
      <c r="N24" s="257"/>
      <c r="O24" s="257"/>
      <c r="P24" s="257"/>
      <c r="Q24" s="256">
        <f>SUM(L22:P22)-Q22</f>
        <v>0</v>
      </c>
      <c r="R24" s="256" t="e">
        <f>R22-#REF!</f>
        <v>#REF!</v>
      </c>
      <c r="S24" s="259" t="s">
        <v>266</v>
      </c>
      <c r="T24" s="258"/>
    </row>
    <row r="25" spans="1:35" s="14" customFormat="1">
      <c r="A25" s="281"/>
      <c r="B25" s="281"/>
      <c r="K25" s="257"/>
      <c r="L25" s="257"/>
      <c r="M25" s="257"/>
      <c r="N25" s="257"/>
      <c r="O25" s="257"/>
      <c r="P25" s="257"/>
      <c r="Q25" s="257"/>
      <c r="R25" s="257"/>
      <c r="T25" s="258"/>
    </row>
    <row r="26" spans="1:35" s="14" customFormat="1">
      <c r="A26" s="281"/>
      <c r="B26" s="281"/>
      <c r="K26" s="257"/>
      <c r="L26" s="257"/>
      <c r="M26" s="257"/>
      <c r="N26" s="257"/>
      <c r="O26" s="257"/>
      <c r="P26" s="257"/>
      <c r="Q26" s="257"/>
      <c r="R26" s="257"/>
      <c r="T26" s="258"/>
    </row>
    <row r="27" spans="1:35" s="14" customFormat="1">
      <c r="A27" s="281"/>
      <c r="B27" s="281"/>
      <c r="K27" s="257"/>
      <c r="L27" s="257"/>
      <c r="M27" s="257"/>
      <c r="N27" s="257"/>
      <c r="O27" s="257"/>
      <c r="P27" s="257"/>
      <c r="Q27" s="257"/>
      <c r="R27" s="257"/>
      <c r="T27" s="258"/>
    </row>
    <row r="28" spans="1:35" s="14" customFormat="1">
      <c r="A28" s="281"/>
      <c r="B28" s="281"/>
      <c r="K28" s="257"/>
      <c r="L28" s="257"/>
      <c r="M28" s="257"/>
      <c r="N28" s="257"/>
      <c r="O28" s="257"/>
      <c r="P28" s="257"/>
      <c r="Q28" s="257"/>
      <c r="R28" s="257"/>
      <c r="T28" s="258"/>
    </row>
    <row r="31" spans="1:35">
      <c r="K31" s="92"/>
      <c r="L31" s="92"/>
      <c r="M31" s="92"/>
      <c r="N31" s="92"/>
      <c r="O31" s="92"/>
      <c r="P31" s="92"/>
      <c r="Q31" s="92"/>
      <c r="R31" s="92"/>
    </row>
    <row r="32" spans="1:35">
      <c r="K32" s="92"/>
      <c r="L32" s="92"/>
      <c r="M32" s="92"/>
      <c r="N32" s="92"/>
      <c r="O32" s="92"/>
      <c r="P32" s="92"/>
      <c r="Q32" s="92"/>
      <c r="R32" s="92"/>
    </row>
    <row r="41" spans="11:18">
      <c r="K41" s="92"/>
      <c r="L41" s="92"/>
      <c r="M41" s="92"/>
      <c r="N41" s="92"/>
      <c r="O41" s="92"/>
      <c r="P41" s="92"/>
      <c r="Q41" s="92"/>
      <c r="R41" s="92"/>
    </row>
    <row r="42" spans="11:18">
      <c r="K42" s="92"/>
      <c r="L42" s="92"/>
      <c r="M42" s="92"/>
      <c r="N42" s="92"/>
      <c r="O42" s="92"/>
      <c r="P42" s="92"/>
      <c r="Q42" s="92"/>
      <c r="R42" s="92"/>
    </row>
    <row r="43" spans="11:18">
      <c r="K43" s="92"/>
      <c r="L43" s="92"/>
      <c r="M43" s="92"/>
      <c r="N43" s="92"/>
      <c r="O43" s="92"/>
      <c r="P43" s="92"/>
      <c r="Q43" s="92"/>
      <c r="R43" s="92"/>
    </row>
  </sheetData>
  <mergeCells count="1">
    <mergeCell ref="D1:I1"/>
  </mergeCells>
  <hyperlinks>
    <hyperlink ref="B4" location="'Agrawal R'!Print_Area" display="Agrawal, Rajesh" xr:uid="{0EE21F8E-CD32-4F9D-968B-00C76B4519F2}"/>
    <hyperlink ref="B6" location="'Bellamy D'!A1" display="Bellamy, David" xr:uid="{E9ABFE65-44E8-4F91-B976-8503F2E1E088}"/>
    <hyperlink ref="B7" location="'Bowes N'!A1" display="Bowes, Nick" xr:uid="{A114FBCF-11CF-421C-A33E-1ECFEE6255FC}"/>
    <hyperlink ref="B9" location="'Hennessy P'!A1" display="Hennessy, Patrick" xr:uid="{E54B2CC1-A48E-453F-BC99-98E1DD7B062D}"/>
    <hyperlink ref="B10" location="'Kreitzman L'!A1" display="Kreitzman, Leah" xr:uid="{0FB60501-7EE3-4F02-83AD-6599E938D316}"/>
    <hyperlink ref="B13" location="'Pipe J'!A1" display="Pipe, Jules" xr:uid="{971491C7-B34E-42DE-BA6B-FF98336FB83B}"/>
    <hyperlink ref="B14" location="'Rodrigues S'!A1" display="Rodrigues, Shirley**" xr:uid="{EAE419FE-1F74-4610-BE87-506F46D1AFC3}"/>
    <hyperlink ref="B17" location="'Simons J'!Print_Area" display="Simons, Justine" xr:uid="{8E55DB4C-A640-4662-902F-D93067FC37E3}"/>
    <hyperlink ref="B18" location="'Stenner J'!A1" display="Stenner, Jack" xr:uid="{0A865901-9A09-46B2-8DBE-9FE1D73821AA}"/>
    <hyperlink ref="B3" location="'Khan S'!A1" display="Khan, Sadiq" xr:uid="{78D3432D-29C0-4BFF-8EA4-718E5E89662A}"/>
    <hyperlink ref="B19" location="'Twycross F'!A1" display="Twycross F" xr:uid="{2E31EF30-E2E5-414B-B6BF-DF2DF8CCAE44}"/>
    <hyperlink ref="B5" location="'Alexander H'!A1" display="Alexander, Heidi" xr:uid="{3B802D41-3661-4959-9843-4F557C7AA14F}"/>
    <hyperlink ref="B11" location="'McCartney J'!Print_Area" display="McCartney, Joanne" xr:uid="{49308DA8-CE55-4249-A221-BFAD72AC7CE5}"/>
    <hyperlink ref="B12" location="'Murray J'!Print_Area" display="Murray, James" xr:uid="{D1399D64-68A3-49A0-8CD6-D43ABD238B0C}"/>
    <hyperlink ref="B8" location="'Copley T'!A1" display="Copley, Tom" xr:uid="{BFA08704-B2D0-4186-9F82-35FC860E9681}"/>
  </hyperlinks>
  <pageMargins left="0.7" right="0.7" top="0.75" bottom="0.75" header="0.3" footer="0.3"/>
  <ignoredErrors>
    <ignoredError sqref="I5"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3DEB3D"/>
  </sheetPr>
  <dimension ref="A1:IW123"/>
  <sheetViews>
    <sheetView tabSelected="1" zoomScale="85" zoomScaleNormal="85" workbookViewId="0">
      <pane ySplit="7" topLeftCell="A90" activePane="bottomLeft" state="frozen"/>
      <selection activeCell="C88" sqref="C88:C89"/>
      <selection pane="bottomLeft" activeCell="A82" sqref="A82:L82"/>
    </sheetView>
  </sheetViews>
  <sheetFormatPr defaultColWidth="15" defaultRowHeight="30" customHeight="1"/>
  <cols>
    <col min="1" max="6" width="14.1328125" style="502" customWidth="1"/>
    <col min="7" max="7" width="4" style="502" customWidth="1"/>
    <col min="8" max="8" width="14.1328125" style="543" customWidth="1"/>
    <col min="9" max="9" width="4" style="502" customWidth="1"/>
    <col min="10" max="10" width="25.265625" style="502" customWidth="1"/>
    <col min="11" max="11" width="15" style="544"/>
    <col min="12" max="12" width="83.1328125" style="545" customWidth="1"/>
    <col min="13" max="13" width="15" style="501"/>
    <col min="14" max="16" width="15" style="502"/>
    <col min="17" max="73" width="15" style="501"/>
    <col min="74" max="16384" width="15" style="502"/>
  </cols>
  <sheetData>
    <row r="1" spans="1:73" s="493" customFormat="1" ht="12.75" hidden="1" customHeight="1">
      <c r="A1" s="492" t="s">
        <v>299</v>
      </c>
      <c r="B1" s="492"/>
      <c r="C1" s="492"/>
      <c r="D1" s="492"/>
      <c r="E1" s="492"/>
      <c r="F1" s="492"/>
      <c r="K1" s="494"/>
      <c r="L1" s="495"/>
      <c r="N1" s="493" t="s">
        <v>300</v>
      </c>
    </row>
    <row r="2" spans="1:73" s="493" customFormat="1" ht="13.5" hidden="1" customHeight="1">
      <c r="A2" s="496" t="s">
        <v>217</v>
      </c>
      <c r="B2" s="492"/>
      <c r="C2" s="492"/>
      <c r="D2" s="496"/>
      <c r="E2" s="496"/>
      <c r="F2" s="492"/>
      <c r="K2" s="494"/>
      <c r="L2" s="495"/>
      <c r="N2" s="493" t="s">
        <v>301</v>
      </c>
    </row>
    <row r="3" spans="1:73" s="493" customFormat="1" ht="13.5" hidden="1" customHeight="1">
      <c r="A3" s="492" t="s">
        <v>302</v>
      </c>
      <c r="B3" s="492"/>
      <c r="C3" s="492"/>
      <c r="D3" s="492"/>
      <c r="E3" s="492"/>
      <c r="F3" s="492"/>
      <c r="K3" s="494"/>
      <c r="L3" s="495"/>
      <c r="N3" s="493" t="s">
        <v>303</v>
      </c>
    </row>
    <row r="4" spans="1:73" s="493" customFormat="1" ht="13.5" hidden="1" customHeight="1">
      <c r="K4" s="494"/>
      <c r="L4" s="495"/>
    </row>
    <row r="5" spans="1:73" s="493" customFormat="1" ht="13.5" hidden="1" customHeight="1">
      <c r="A5" s="497" t="s">
        <v>304</v>
      </c>
      <c r="B5" s="497"/>
      <c r="C5" s="498">
        <v>43190</v>
      </c>
      <c r="K5" s="494"/>
      <c r="L5" s="495"/>
    </row>
    <row r="6" spans="1:73" s="493" customFormat="1" ht="36.950000000000003" hidden="1" customHeight="1">
      <c r="A6" s="558" t="s">
        <v>305</v>
      </c>
      <c r="B6" s="558"/>
      <c r="C6" s="558"/>
      <c r="D6" s="558"/>
      <c r="E6" s="558"/>
      <c r="F6" s="558"/>
      <c r="G6" s="558"/>
      <c r="H6" s="558"/>
      <c r="I6" s="558"/>
      <c r="J6" s="558"/>
      <c r="K6" s="558"/>
      <c r="L6" s="558"/>
    </row>
    <row r="7" spans="1:73" s="493" customFormat="1" ht="30" hidden="1" customHeight="1">
      <c r="K7" s="494"/>
      <c r="L7" s="495"/>
    </row>
    <row r="8" spans="1:73" ht="52.9" hidden="1">
      <c r="A8" s="499" t="s">
        <v>207</v>
      </c>
      <c r="B8" s="499" t="s">
        <v>208</v>
      </c>
      <c r="C8" s="499" t="s">
        <v>209</v>
      </c>
      <c r="D8" s="499" t="s">
        <v>210</v>
      </c>
      <c r="E8" s="499"/>
      <c r="F8" s="499" t="s">
        <v>212</v>
      </c>
      <c r="G8" s="499"/>
      <c r="H8" s="499" t="s">
        <v>306</v>
      </c>
      <c r="I8" s="499"/>
      <c r="J8" s="499" t="s">
        <v>307</v>
      </c>
      <c r="K8" s="500" t="s">
        <v>53</v>
      </c>
      <c r="L8" s="499" t="s">
        <v>308</v>
      </c>
    </row>
    <row r="9" spans="1:73" ht="17.649999999999999" hidden="1">
      <c r="A9" s="503"/>
      <c r="B9" s="503"/>
      <c r="C9" s="503"/>
      <c r="D9" s="503"/>
      <c r="E9" s="503"/>
      <c r="F9" s="503"/>
      <c r="G9" s="503"/>
      <c r="H9" s="503"/>
      <c r="I9" s="504"/>
      <c r="J9" s="503"/>
      <c r="K9" s="505"/>
      <c r="L9" s="504"/>
    </row>
    <row r="10" spans="1:73" ht="30" hidden="1" customHeight="1">
      <c r="A10" s="506"/>
      <c r="B10" s="506"/>
      <c r="C10" s="506"/>
      <c r="D10" s="506"/>
      <c r="E10" s="506"/>
      <c r="F10" s="506">
        <f>108.33*0.75</f>
        <v>81.247500000000002</v>
      </c>
      <c r="G10" s="506"/>
      <c r="H10" s="507">
        <f>SUM(A10:F10)</f>
        <v>81.247500000000002</v>
      </c>
      <c r="I10" s="497"/>
      <c r="J10" s="497" t="s">
        <v>309</v>
      </c>
      <c r="K10" s="508">
        <v>43002</v>
      </c>
      <c r="L10" s="497" t="s">
        <v>310</v>
      </c>
      <c r="P10" s="509" t="s">
        <v>311</v>
      </c>
    </row>
    <row r="11" spans="1:73" s="501" customFormat="1" ht="30" hidden="1" customHeight="1">
      <c r="A11" s="506"/>
      <c r="B11" s="506"/>
      <c r="C11" s="506"/>
      <c r="D11" s="506"/>
      <c r="E11" s="506"/>
      <c r="F11" s="506">
        <v>106.6</v>
      </c>
      <c r="G11" s="506"/>
      <c r="H11" s="507">
        <f>SUM(A11:F11)</f>
        <v>106.6</v>
      </c>
      <c r="I11" s="497"/>
      <c r="J11" s="510" t="s">
        <v>312</v>
      </c>
      <c r="K11" s="508">
        <v>43039</v>
      </c>
      <c r="L11" s="511" t="s">
        <v>313</v>
      </c>
      <c r="M11" s="497"/>
      <c r="O11" s="512"/>
      <c r="P11" s="513" t="s">
        <v>314</v>
      </c>
    </row>
    <row r="12" spans="1:73" ht="30" hidden="1" customHeight="1">
      <c r="A12" s="506"/>
      <c r="B12" s="506"/>
      <c r="C12" s="506"/>
      <c r="D12" s="506"/>
      <c r="E12" s="506"/>
      <c r="F12" s="506"/>
      <c r="G12" s="506"/>
      <c r="H12" s="507">
        <f>SUM(A12:F12)</f>
        <v>0</v>
      </c>
      <c r="I12" s="497"/>
      <c r="J12" s="497"/>
      <c r="K12" s="508"/>
      <c r="L12" s="497"/>
    </row>
    <row r="13" spans="1:73" ht="30" hidden="1" customHeight="1">
      <c r="A13" s="506"/>
      <c r="B13" s="506"/>
      <c r="C13" s="506"/>
      <c r="D13" s="506"/>
      <c r="E13" s="506"/>
      <c r="F13" s="506"/>
      <c r="G13" s="506"/>
      <c r="H13" s="507">
        <f>SUM(A13:F13)</f>
        <v>0</v>
      </c>
      <c r="I13" s="497"/>
      <c r="J13" s="497"/>
      <c r="K13" s="508"/>
      <c r="L13" s="497"/>
    </row>
    <row r="14" spans="1:73" s="518" customFormat="1" ht="30" hidden="1" customHeight="1">
      <c r="A14" s="514"/>
      <c r="B14" s="514"/>
      <c r="C14" s="514"/>
      <c r="D14" s="514"/>
      <c r="E14" s="514"/>
      <c r="F14" s="514"/>
      <c r="G14" s="514"/>
      <c r="H14" s="515"/>
      <c r="I14" s="516"/>
      <c r="J14" s="516"/>
      <c r="K14" s="517"/>
      <c r="L14" s="516"/>
      <c r="M14" s="501"/>
      <c r="N14" s="516">
        <f>SUM(H10:H13)</f>
        <v>187.8475</v>
      </c>
      <c r="Q14" s="501"/>
      <c r="R14" s="501"/>
      <c r="S14" s="501"/>
      <c r="T14" s="501"/>
      <c r="U14" s="501"/>
      <c r="V14" s="501"/>
      <c r="W14" s="501"/>
      <c r="X14" s="501"/>
      <c r="Y14" s="501"/>
      <c r="Z14" s="501"/>
      <c r="AA14" s="501"/>
      <c r="AB14" s="501"/>
      <c r="AC14" s="501"/>
      <c r="AD14" s="501"/>
      <c r="AE14" s="501"/>
      <c r="AF14" s="501"/>
      <c r="AG14" s="501"/>
      <c r="AH14" s="501"/>
      <c r="AI14" s="501"/>
      <c r="AJ14" s="501"/>
      <c r="AK14" s="501"/>
      <c r="AL14" s="501"/>
      <c r="AM14" s="501"/>
      <c r="AN14" s="501"/>
      <c r="AO14" s="501"/>
      <c r="AP14" s="501"/>
      <c r="AQ14" s="501"/>
      <c r="AR14" s="501"/>
      <c r="AS14" s="501"/>
      <c r="AT14" s="501"/>
      <c r="AU14" s="501"/>
      <c r="AV14" s="501"/>
      <c r="AW14" s="501"/>
      <c r="AX14" s="501"/>
      <c r="AY14" s="501"/>
      <c r="AZ14" s="501"/>
      <c r="BA14" s="501"/>
      <c r="BB14" s="501"/>
      <c r="BC14" s="501"/>
      <c r="BD14" s="501"/>
      <c r="BE14" s="501"/>
      <c r="BF14" s="501"/>
      <c r="BG14" s="501"/>
      <c r="BH14" s="501"/>
      <c r="BI14" s="501"/>
      <c r="BJ14" s="501"/>
      <c r="BK14" s="501"/>
      <c r="BL14" s="501"/>
      <c r="BM14" s="501"/>
      <c r="BN14" s="501"/>
      <c r="BO14" s="501"/>
      <c r="BP14" s="501"/>
      <c r="BQ14" s="501"/>
      <c r="BR14" s="501"/>
      <c r="BS14" s="501"/>
      <c r="BT14" s="501"/>
      <c r="BU14" s="501"/>
    </row>
    <row r="15" spans="1:73" ht="30" hidden="1" customHeight="1">
      <c r="A15" s="506"/>
      <c r="B15" s="506"/>
      <c r="C15" s="506"/>
      <c r="D15" s="506"/>
      <c r="E15" s="506"/>
      <c r="F15" s="506"/>
      <c r="G15" s="506"/>
      <c r="H15" s="507">
        <f>SUM(A15:F15)</f>
        <v>0</v>
      </c>
      <c r="I15" s="497"/>
      <c r="J15" s="497"/>
      <c r="K15" s="508"/>
      <c r="L15" s="497"/>
      <c r="N15" s="519"/>
    </row>
    <row r="16" spans="1:73" ht="30" hidden="1" customHeight="1">
      <c r="A16" s="506"/>
      <c r="B16" s="506"/>
      <c r="C16" s="506"/>
      <c r="D16" s="506"/>
      <c r="E16" s="506"/>
      <c r="F16" s="506"/>
      <c r="G16" s="506"/>
      <c r="H16" s="507">
        <f>SUM(A16:F16)</f>
        <v>0</v>
      </c>
      <c r="I16" s="497"/>
      <c r="J16" s="497"/>
      <c r="K16" s="508"/>
      <c r="L16" s="497"/>
      <c r="N16" s="519"/>
    </row>
    <row r="17" spans="1:18" ht="30" hidden="1" customHeight="1">
      <c r="A17" s="506"/>
      <c r="B17" s="506"/>
      <c r="C17" s="506"/>
      <c r="D17" s="506"/>
      <c r="E17" s="506"/>
      <c r="F17" s="506"/>
      <c r="G17" s="506"/>
      <c r="H17" s="507">
        <f>SUM(A17:F17)</f>
        <v>0</v>
      </c>
      <c r="I17" s="497"/>
      <c r="J17" s="497"/>
      <c r="K17" s="508"/>
      <c r="L17" s="497"/>
      <c r="N17" s="519"/>
    </row>
    <row r="18" spans="1:18" ht="30" hidden="1" customHeight="1" thickBot="1">
      <c r="A18" s="520">
        <f>SUM(A10:A17)</f>
        <v>0</v>
      </c>
      <c r="B18" s="520">
        <f>SUM(B10:B17)</f>
        <v>0</v>
      </c>
      <c r="C18" s="520">
        <f>SUM(C10:C17)</f>
        <v>0</v>
      </c>
      <c r="D18" s="520">
        <f>SUM(D10:D17)</f>
        <v>0</v>
      </c>
      <c r="E18" s="520"/>
      <c r="F18" s="520">
        <f>SUM(F10:F17)</f>
        <v>187.8475</v>
      </c>
      <c r="G18" s="520">
        <f>SUM(G12:G17)</f>
        <v>0</v>
      </c>
      <c r="H18" s="520">
        <f>SUM(H10:H17)</f>
        <v>187.8475</v>
      </c>
      <c r="I18" s="497"/>
      <c r="J18" s="497"/>
      <c r="K18" s="508"/>
      <c r="L18" s="497"/>
    </row>
    <row r="19" spans="1:18" ht="30" hidden="1" customHeight="1">
      <c r="A19" s="503"/>
      <c r="B19" s="503"/>
      <c r="C19" s="503"/>
      <c r="D19" s="503"/>
      <c r="E19" s="503"/>
      <c r="F19" s="503"/>
      <c r="G19" s="503"/>
      <c r="H19" s="503"/>
      <c r="I19" s="497"/>
      <c r="J19" s="497"/>
      <c r="K19" s="508"/>
      <c r="L19" s="497"/>
    </row>
    <row r="20" spans="1:18" s="497" customFormat="1" ht="13.5" hidden="1" customHeight="1">
      <c r="A20" s="521" t="s">
        <v>299</v>
      </c>
      <c r="B20" s="521"/>
      <c r="C20" s="521"/>
      <c r="D20" s="521"/>
      <c r="E20" s="521"/>
      <c r="F20" s="521"/>
      <c r="H20" s="493"/>
      <c r="K20" s="508"/>
      <c r="N20" s="497" t="s">
        <v>300</v>
      </c>
    </row>
    <row r="21" spans="1:18" s="493" customFormat="1" ht="13.5" hidden="1" customHeight="1">
      <c r="A21" s="522" t="s">
        <v>217</v>
      </c>
      <c r="B21" s="521"/>
      <c r="C21" s="521"/>
      <c r="D21" s="522"/>
      <c r="E21" s="522"/>
      <c r="F21" s="522"/>
      <c r="K21" s="494"/>
      <c r="N21" s="493" t="s">
        <v>301</v>
      </c>
    </row>
    <row r="22" spans="1:18" s="493" customFormat="1" ht="13.5" hidden="1" customHeight="1">
      <c r="A22" s="521" t="s">
        <v>315</v>
      </c>
      <c r="B22" s="521"/>
      <c r="C22" s="521"/>
      <c r="D22" s="521"/>
      <c r="E22" s="521"/>
      <c r="F22" s="521"/>
      <c r="K22" s="494"/>
      <c r="N22" s="493" t="s">
        <v>303</v>
      </c>
    </row>
    <row r="23" spans="1:18" s="493" customFormat="1" ht="13.5" hidden="1" customHeight="1">
      <c r="K23" s="494"/>
      <c r="L23" s="495"/>
    </row>
    <row r="24" spans="1:18" s="493" customFormat="1" ht="13.5" hidden="1" customHeight="1">
      <c r="A24" s="497" t="s">
        <v>304</v>
      </c>
      <c r="B24" s="497"/>
      <c r="C24" s="498">
        <f>'SUMMARY 2018.19'!B2</f>
        <v>43555</v>
      </c>
      <c r="K24" s="494"/>
      <c r="L24" s="495"/>
    </row>
    <row r="25" spans="1:18" s="493" customFormat="1" ht="36.950000000000003" hidden="1" customHeight="1">
      <c r="A25" s="558" t="s">
        <v>305</v>
      </c>
      <c r="B25" s="558"/>
      <c r="C25" s="558"/>
      <c r="D25" s="558"/>
      <c r="E25" s="558"/>
      <c r="F25" s="558"/>
      <c r="G25" s="558"/>
      <c r="H25" s="558"/>
      <c r="I25" s="558"/>
      <c r="J25" s="558"/>
      <c r="K25" s="558"/>
      <c r="L25" s="558"/>
    </row>
    <row r="26" spans="1:18" s="493" customFormat="1" ht="30" hidden="1" customHeight="1">
      <c r="K26" s="494"/>
      <c r="L26" s="495"/>
    </row>
    <row r="27" spans="1:18" s="501" customFormat="1" ht="52.9" hidden="1">
      <c r="A27" s="499" t="s">
        <v>207</v>
      </c>
      <c r="B27" s="499" t="s">
        <v>208</v>
      </c>
      <c r="C27" s="499" t="s">
        <v>209</v>
      </c>
      <c r="D27" s="499" t="s">
        <v>210</v>
      </c>
      <c r="E27" s="499"/>
      <c r="F27" s="499" t="s">
        <v>212</v>
      </c>
      <c r="G27" s="499"/>
      <c r="H27" s="499" t="s">
        <v>306</v>
      </c>
      <c r="I27" s="499"/>
      <c r="J27" s="499" t="s">
        <v>307</v>
      </c>
      <c r="K27" s="500" t="s">
        <v>53</v>
      </c>
      <c r="L27" s="499" t="s">
        <v>308</v>
      </c>
    </row>
    <row r="28" spans="1:18" s="501" customFormat="1" ht="30" hidden="1" customHeight="1">
      <c r="A28" s="506"/>
      <c r="B28" s="506"/>
      <c r="C28" s="506">
        <f>163.9*0.75</f>
        <v>122.92500000000001</v>
      </c>
      <c r="D28" s="506"/>
      <c r="E28" s="506"/>
      <c r="F28" s="506"/>
      <c r="G28" s="506"/>
      <c r="H28" s="507">
        <f t="shared" ref="H28:H34" si="0">SUM(A28:F28)</f>
        <v>122.92500000000001</v>
      </c>
      <c r="I28" s="497"/>
      <c r="J28" s="523" t="s">
        <v>316</v>
      </c>
      <c r="K28" s="508">
        <v>43366</v>
      </c>
      <c r="L28" s="497" t="s">
        <v>317</v>
      </c>
      <c r="P28" s="513" t="s">
        <v>311</v>
      </c>
    </row>
    <row r="29" spans="1:18" s="501" customFormat="1" ht="24" hidden="1" customHeight="1">
      <c r="A29" s="506"/>
      <c r="B29" s="506"/>
      <c r="C29" s="506"/>
      <c r="D29" s="506"/>
      <c r="E29" s="506"/>
      <c r="F29" s="506">
        <f>222*0.75</f>
        <v>166.5</v>
      </c>
      <c r="G29" s="506"/>
      <c r="H29" s="507">
        <f t="shared" si="0"/>
        <v>166.5</v>
      </c>
      <c r="I29" s="497"/>
      <c r="J29" s="510" t="s">
        <v>318</v>
      </c>
      <c r="K29" s="508">
        <v>43366</v>
      </c>
      <c r="L29" s="511" t="s">
        <v>319</v>
      </c>
      <c r="O29" s="512"/>
      <c r="P29" s="513"/>
      <c r="R29" s="513"/>
    </row>
    <row r="30" spans="1:18" s="497" customFormat="1" ht="24" hidden="1" customHeight="1">
      <c r="A30" s="524"/>
      <c r="B30" s="524"/>
      <c r="C30" s="524"/>
      <c r="D30" s="524"/>
      <c r="E30" s="524"/>
      <c r="F30" s="524">
        <f>91.67*0.75</f>
        <v>68.752499999999998</v>
      </c>
      <c r="G30" s="524"/>
      <c r="H30" s="507">
        <f t="shared" si="0"/>
        <v>68.752499999999998</v>
      </c>
      <c r="J30" s="523" t="s">
        <v>320</v>
      </c>
      <c r="K30" s="508">
        <v>43366</v>
      </c>
      <c r="L30" s="525" t="s">
        <v>321</v>
      </c>
      <c r="P30" s="513" t="s">
        <v>311</v>
      </c>
    </row>
    <row r="31" spans="1:18" s="501" customFormat="1" ht="17.649999999999999" hidden="1">
      <c r="A31" s="506"/>
      <c r="B31" s="506"/>
      <c r="C31" s="506"/>
      <c r="D31" s="506"/>
      <c r="E31" s="506"/>
      <c r="F31" s="506"/>
      <c r="G31" s="506"/>
      <c r="H31" s="507">
        <f t="shared" si="0"/>
        <v>0</v>
      </c>
      <c r="I31" s="497"/>
      <c r="J31" s="523"/>
      <c r="K31" s="508"/>
      <c r="L31" s="497"/>
    </row>
    <row r="32" spans="1:18" s="501" customFormat="1" ht="17.649999999999999" hidden="1">
      <c r="A32" s="506"/>
      <c r="B32" s="506"/>
      <c r="C32" s="506"/>
      <c r="D32" s="506"/>
      <c r="E32" s="506"/>
      <c r="F32" s="506"/>
      <c r="G32" s="506"/>
      <c r="H32" s="507">
        <f t="shared" si="0"/>
        <v>0</v>
      </c>
      <c r="I32" s="497"/>
      <c r="J32" s="523"/>
      <c r="K32" s="508"/>
      <c r="L32" s="497"/>
      <c r="N32" s="497"/>
    </row>
    <row r="33" spans="1:257" s="501" customFormat="1" ht="17.649999999999999" hidden="1">
      <c r="A33" s="506"/>
      <c r="B33" s="506"/>
      <c r="C33" s="506"/>
      <c r="D33" s="506"/>
      <c r="E33" s="506"/>
      <c r="F33" s="506"/>
      <c r="G33" s="506"/>
      <c r="H33" s="507">
        <f t="shared" si="0"/>
        <v>0</v>
      </c>
      <c r="I33" s="497"/>
      <c r="J33" s="523"/>
      <c r="K33" s="508"/>
      <c r="L33" s="497"/>
      <c r="N33" s="497"/>
    </row>
    <row r="34" spans="1:257" s="501" customFormat="1" ht="21.75" hidden="1" customHeight="1">
      <c r="A34" s="506"/>
      <c r="B34" s="506"/>
      <c r="C34" s="506"/>
      <c r="D34" s="506"/>
      <c r="E34" s="506"/>
      <c r="F34" s="506"/>
      <c r="G34" s="506"/>
      <c r="H34" s="507">
        <f t="shared" si="0"/>
        <v>0</v>
      </c>
      <c r="I34" s="497"/>
      <c r="J34" s="523"/>
      <c r="K34" s="508"/>
      <c r="L34" s="497"/>
      <c r="N34" s="497"/>
    </row>
    <row r="35" spans="1:257" s="501" customFormat="1" ht="30" hidden="1" customHeight="1" thickBot="1">
      <c r="A35" s="520">
        <f>SUM(A28:A34)</f>
        <v>0</v>
      </c>
      <c r="B35" s="520">
        <f>SUM(B28:B34)</f>
        <v>0</v>
      </c>
      <c r="C35" s="520">
        <f>SUM(C28:C34)</f>
        <v>122.92500000000001</v>
      </c>
      <c r="D35" s="520">
        <f>SUM(D28:D34)</f>
        <v>0</v>
      </c>
      <c r="E35" s="520"/>
      <c r="F35" s="520">
        <f>SUM(F28:F34)</f>
        <v>235.2525</v>
      </c>
      <c r="G35" s="520">
        <f>SUM(G29:G34)</f>
        <v>0</v>
      </c>
      <c r="H35" s="520">
        <f>SUM(H28:H34)</f>
        <v>358.17750000000001</v>
      </c>
      <c r="I35" s="497"/>
      <c r="J35" s="497"/>
      <c r="K35" s="508"/>
      <c r="L35" s="497"/>
    </row>
    <row r="36" spans="1:257" s="501" customFormat="1" ht="30" hidden="1" customHeight="1">
      <c r="H36" s="526"/>
      <c r="K36" s="527"/>
      <c r="L36" s="528"/>
    </row>
    <row r="37" spans="1:257" s="519" customFormat="1" ht="17.649999999999999" hidden="1">
      <c r="A37" s="529" t="s">
        <v>299</v>
      </c>
      <c r="B37" s="529"/>
      <c r="C37" s="529"/>
      <c r="D37" s="529"/>
      <c r="E37" s="529"/>
      <c r="F37" s="501"/>
      <c r="G37" s="497"/>
      <c r="H37" s="493"/>
      <c r="I37" s="497"/>
      <c r="J37" s="530"/>
      <c r="K37" s="531"/>
      <c r="L37" s="497"/>
      <c r="M37" s="497"/>
      <c r="N37" s="497"/>
      <c r="O37" s="497"/>
      <c r="P37" s="497"/>
      <c r="Q37" s="497"/>
      <c r="R37" s="497"/>
      <c r="S37" s="497"/>
      <c r="T37" s="497"/>
      <c r="U37" s="497"/>
      <c r="V37" s="497"/>
      <c r="W37" s="497"/>
      <c r="X37" s="497"/>
      <c r="Y37" s="497"/>
      <c r="Z37" s="497"/>
      <c r="AA37" s="497"/>
      <c r="AB37" s="497"/>
      <c r="AC37" s="497"/>
      <c r="AD37" s="497"/>
      <c r="AE37" s="497"/>
      <c r="AF37" s="497"/>
      <c r="AG37" s="497"/>
      <c r="AH37" s="497"/>
      <c r="AI37" s="497"/>
      <c r="AJ37" s="497"/>
      <c r="AK37" s="497"/>
      <c r="AL37" s="497"/>
      <c r="AM37" s="497"/>
      <c r="AN37" s="497"/>
      <c r="AO37" s="497"/>
      <c r="AP37" s="497"/>
      <c r="AQ37" s="497"/>
      <c r="AR37" s="497"/>
      <c r="AS37" s="497"/>
      <c r="AT37" s="497"/>
      <c r="AU37" s="497"/>
      <c r="AV37" s="497"/>
      <c r="AW37" s="497"/>
      <c r="AX37" s="497"/>
      <c r="AY37" s="497"/>
      <c r="AZ37" s="497"/>
      <c r="BA37" s="497"/>
      <c r="BB37" s="497"/>
      <c r="BC37" s="497"/>
      <c r="BD37" s="497"/>
      <c r="BE37" s="497"/>
      <c r="BF37" s="497"/>
      <c r="BG37" s="497"/>
      <c r="BH37" s="497"/>
      <c r="BI37" s="497"/>
      <c r="BJ37" s="497"/>
      <c r="BK37" s="497"/>
      <c r="BL37" s="497"/>
      <c r="BM37" s="497"/>
      <c r="BN37" s="497"/>
      <c r="BO37" s="497"/>
      <c r="BP37" s="497"/>
      <c r="BQ37" s="497"/>
      <c r="BR37" s="497"/>
      <c r="BS37" s="497"/>
      <c r="BT37" s="497"/>
      <c r="BU37" s="497"/>
      <c r="BV37" s="497"/>
      <c r="BW37" s="497"/>
      <c r="BX37" s="497"/>
      <c r="BY37" s="497"/>
      <c r="BZ37" s="497"/>
      <c r="CA37" s="497"/>
      <c r="CB37" s="497"/>
      <c r="CC37" s="497"/>
      <c r="CD37" s="497"/>
      <c r="CE37" s="497"/>
      <c r="CF37" s="497"/>
      <c r="CG37" s="497"/>
      <c r="CH37" s="497"/>
      <c r="CI37" s="497"/>
      <c r="CJ37" s="497"/>
      <c r="CK37" s="497"/>
      <c r="CL37" s="497"/>
      <c r="CM37" s="497"/>
      <c r="CN37" s="497"/>
      <c r="CO37" s="497"/>
      <c r="CP37" s="497"/>
      <c r="CQ37" s="497"/>
      <c r="CR37" s="497"/>
      <c r="CS37" s="497"/>
      <c r="CT37" s="497"/>
      <c r="CU37" s="497"/>
      <c r="CV37" s="497"/>
      <c r="CW37" s="497"/>
      <c r="CX37" s="497"/>
      <c r="CY37" s="497"/>
      <c r="CZ37" s="497"/>
      <c r="DA37" s="497"/>
      <c r="DB37" s="497"/>
      <c r="DC37" s="497"/>
      <c r="DD37" s="497"/>
      <c r="DE37" s="497"/>
      <c r="DF37" s="497"/>
      <c r="DG37" s="497"/>
      <c r="DH37" s="497"/>
      <c r="DI37" s="497"/>
      <c r="DJ37" s="497"/>
      <c r="DK37" s="497"/>
      <c r="DL37" s="497"/>
      <c r="DM37" s="497"/>
      <c r="DN37" s="497"/>
      <c r="DO37" s="497"/>
      <c r="DP37" s="497"/>
      <c r="DQ37" s="497"/>
      <c r="DR37" s="497"/>
      <c r="DS37" s="497"/>
      <c r="DT37" s="497"/>
      <c r="DU37" s="497"/>
      <c r="DV37" s="497"/>
      <c r="DW37" s="497"/>
      <c r="DX37" s="497"/>
      <c r="DY37" s="497"/>
      <c r="DZ37" s="497"/>
      <c r="EA37" s="497"/>
      <c r="EB37" s="497"/>
      <c r="EC37" s="497"/>
      <c r="ED37" s="497"/>
      <c r="EE37" s="497"/>
      <c r="EF37" s="497"/>
      <c r="EG37" s="497"/>
      <c r="EH37" s="497"/>
      <c r="EI37" s="497"/>
      <c r="EJ37" s="497"/>
      <c r="EK37" s="497"/>
      <c r="EL37" s="497"/>
      <c r="EM37" s="497"/>
      <c r="EN37" s="497"/>
      <c r="EO37" s="497"/>
      <c r="EP37" s="497"/>
      <c r="EQ37" s="497"/>
      <c r="ER37" s="497"/>
      <c r="ES37" s="497"/>
      <c r="ET37" s="497"/>
      <c r="EU37" s="497"/>
      <c r="EV37" s="497"/>
      <c r="EW37" s="497"/>
      <c r="EX37" s="497"/>
      <c r="EY37" s="497"/>
      <c r="EZ37" s="497"/>
      <c r="FA37" s="497"/>
      <c r="FB37" s="497"/>
      <c r="FC37" s="497"/>
      <c r="FD37" s="497"/>
      <c r="FE37" s="497"/>
      <c r="FF37" s="497"/>
      <c r="FG37" s="497"/>
      <c r="FH37" s="497"/>
      <c r="FI37" s="497"/>
      <c r="FJ37" s="497"/>
      <c r="FK37" s="497"/>
      <c r="FL37" s="497"/>
      <c r="FM37" s="497"/>
      <c r="FN37" s="497"/>
      <c r="FO37" s="497"/>
      <c r="FP37" s="497"/>
      <c r="FQ37" s="497"/>
      <c r="FR37" s="497"/>
      <c r="FS37" s="497"/>
      <c r="FT37" s="497"/>
      <c r="FU37" s="497"/>
      <c r="FV37" s="497"/>
      <c r="FW37" s="497"/>
      <c r="FX37" s="497"/>
      <c r="FY37" s="497"/>
      <c r="FZ37" s="497"/>
      <c r="GA37" s="497"/>
      <c r="GB37" s="497"/>
      <c r="GC37" s="497"/>
      <c r="GD37" s="497"/>
      <c r="GE37" s="497"/>
      <c r="GF37" s="497"/>
      <c r="GG37" s="497"/>
      <c r="GH37" s="497"/>
      <c r="GI37" s="497"/>
      <c r="GJ37" s="497"/>
      <c r="GK37" s="497"/>
      <c r="GL37" s="497"/>
      <c r="GM37" s="497"/>
      <c r="GN37" s="497"/>
      <c r="GO37" s="497"/>
      <c r="GP37" s="497"/>
      <c r="GQ37" s="497"/>
      <c r="GR37" s="497"/>
      <c r="GS37" s="497"/>
      <c r="GT37" s="497"/>
      <c r="GU37" s="497"/>
      <c r="GV37" s="497"/>
      <c r="GW37" s="497"/>
      <c r="GX37" s="497"/>
      <c r="GY37" s="497"/>
      <c r="GZ37" s="497"/>
      <c r="HA37" s="497"/>
      <c r="HB37" s="497"/>
      <c r="HC37" s="497"/>
      <c r="HD37" s="497"/>
      <c r="HE37" s="497"/>
      <c r="HF37" s="497"/>
      <c r="HG37" s="497"/>
      <c r="HH37" s="497"/>
      <c r="HI37" s="497"/>
      <c r="HJ37" s="497"/>
      <c r="HK37" s="497"/>
      <c r="HL37" s="497"/>
      <c r="HM37" s="497"/>
      <c r="HN37" s="497"/>
      <c r="HO37" s="497"/>
      <c r="HP37" s="497"/>
      <c r="HQ37" s="497"/>
      <c r="HR37" s="497"/>
      <c r="HS37" s="497"/>
      <c r="HT37" s="497"/>
      <c r="HU37" s="497"/>
      <c r="HV37" s="497"/>
      <c r="HW37" s="497"/>
      <c r="HX37" s="497"/>
      <c r="HY37" s="497"/>
      <c r="HZ37" s="497"/>
      <c r="IA37" s="497"/>
      <c r="IB37" s="497"/>
      <c r="IC37" s="497"/>
      <c r="ID37" s="497"/>
      <c r="IE37" s="497"/>
      <c r="IF37" s="497"/>
      <c r="IG37" s="497"/>
      <c r="IH37" s="497"/>
      <c r="II37" s="497"/>
      <c r="IJ37" s="497"/>
      <c r="IK37" s="497"/>
      <c r="IL37" s="497"/>
      <c r="IM37" s="497"/>
      <c r="IN37" s="497"/>
      <c r="IO37" s="497"/>
      <c r="IP37" s="497"/>
      <c r="IQ37" s="497"/>
      <c r="IR37" s="497"/>
      <c r="IS37" s="497"/>
      <c r="IT37" s="497"/>
      <c r="IU37" s="497"/>
      <c r="IV37" s="497"/>
      <c r="IW37" s="497"/>
    </row>
    <row r="38" spans="1:257" s="519" customFormat="1" ht="17.649999999999999" hidden="1">
      <c r="A38" s="532" t="s">
        <v>217</v>
      </c>
      <c r="B38" s="529"/>
      <c r="C38" s="529"/>
      <c r="D38" s="532"/>
      <c r="E38" s="532"/>
      <c r="F38" s="501"/>
      <c r="G38" s="493"/>
      <c r="H38" s="493"/>
      <c r="I38" s="493"/>
      <c r="J38" s="533"/>
      <c r="K38" s="534"/>
      <c r="L38" s="493"/>
      <c r="M38" s="493"/>
      <c r="N38" s="493"/>
      <c r="O38" s="493"/>
      <c r="P38" s="493"/>
      <c r="Q38" s="493"/>
      <c r="R38" s="493"/>
      <c r="S38" s="493"/>
      <c r="T38" s="493"/>
      <c r="U38" s="493"/>
      <c r="V38" s="493"/>
      <c r="W38" s="493"/>
      <c r="X38" s="493"/>
      <c r="Y38" s="493"/>
      <c r="Z38" s="493"/>
      <c r="AA38" s="493"/>
      <c r="AB38" s="493"/>
      <c r="AC38" s="493"/>
      <c r="AD38" s="493"/>
      <c r="AE38" s="493"/>
      <c r="AF38" s="493"/>
      <c r="AG38" s="493"/>
      <c r="AH38" s="493"/>
      <c r="AI38" s="493"/>
      <c r="AJ38" s="493"/>
      <c r="AK38" s="493"/>
      <c r="AL38" s="493"/>
      <c r="AM38" s="493"/>
      <c r="AN38" s="493"/>
      <c r="AO38" s="493"/>
      <c r="AP38" s="493"/>
      <c r="AQ38" s="493"/>
      <c r="AR38" s="493"/>
      <c r="AS38" s="493"/>
      <c r="AT38" s="493"/>
      <c r="AU38" s="493"/>
      <c r="AV38" s="493"/>
      <c r="AW38" s="493"/>
      <c r="AX38" s="493"/>
      <c r="AY38" s="493"/>
      <c r="AZ38" s="493"/>
      <c r="BA38" s="493"/>
      <c r="BB38" s="493"/>
      <c r="BC38" s="493"/>
      <c r="BD38" s="493"/>
      <c r="BE38" s="493"/>
      <c r="BF38" s="493"/>
      <c r="BG38" s="493"/>
      <c r="BH38" s="493"/>
      <c r="BI38" s="493"/>
      <c r="BJ38" s="493"/>
      <c r="BK38" s="493"/>
      <c r="BL38" s="493"/>
      <c r="BM38" s="493"/>
      <c r="BN38" s="493"/>
      <c r="BO38" s="493"/>
      <c r="BP38" s="493"/>
      <c r="BQ38" s="493"/>
      <c r="BR38" s="493"/>
      <c r="BS38" s="493"/>
      <c r="BT38" s="493"/>
      <c r="BU38" s="493"/>
      <c r="BV38" s="493"/>
      <c r="BW38" s="493"/>
      <c r="BX38" s="493"/>
      <c r="BY38" s="493"/>
      <c r="BZ38" s="493"/>
      <c r="CA38" s="493"/>
      <c r="CB38" s="493"/>
      <c r="CC38" s="493"/>
      <c r="CD38" s="493"/>
      <c r="CE38" s="493"/>
      <c r="CF38" s="493"/>
      <c r="CG38" s="493"/>
      <c r="CH38" s="493"/>
      <c r="CI38" s="493"/>
      <c r="CJ38" s="493"/>
      <c r="CK38" s="493"/>
      <c r="CL38" s="493"/>
      <c r="CM38" s="493"/>
      <c r="CN38" s="493"/>
      <c r="CO38" s="493"/>
      <c r="CP38" s="493"/>
      <c r="CQ38" s="493"/>
      <c r="CR38" s="493"/>
      <c r="CS38" s="493"/>
      <c r="CT38" s="493"/>
      <c r="CU38" s="493"/>
      <c r="CV38" s="493"/>
      <c r="CW38" s="493"/>
      <c r="CX38" s="493"/>
      <c r="CY38" s="493"/>
      <c r="CZ38" s="493"/>
      <c r="DA38" s="493"/>
      <c r="DB38" s="493"/>
      <c r="DC38" s="493"/>
      <c r="DD38" s="493"/>
      <c r="DE38" s="493"/>
      <c r="DF38" s="493"/>
      <c r="DG38" s="493"/>
      <c r="DH38" s="493"/>
      <c r="DI38" s="493"/>
      <c r="DJ38" s="493"/>
      <c r="DK38" s="493"/>
      <c r="DL38" s="493"/>
      <c r="DM38" s="493"/>
      <c r="DN38" s="493"/>
      <c r="DO38" s="493"/>
      <c r="DP38" s="493"/>
      <c r="DQ38" s="493"/>
      <c r="DR38" s="493"/>
      <c r="DS38" s="493"/>
      <c r="DT38" s="493"/>
      <c r="DU38" s="493"/>
      <c r="DV38" s="493"/>
      <c r="DW38" s="493"/>
      <c r="DX38" s="493"/>
      <c r="DY38" s="493"/>
      <c r="DZ38" s="493"/>
      <c r="EA38" s="493"/>
      <c r="EB38" s="493"/>
      <c r="EC38" s="493"/>
      <c r="ED38" s="493"/>
      <c r="EE38" s="493"/>
      <c r="EF38" s="493"/>
      <c r="EG38" s="493"/>
      <c r="EH38" s="493"/>
      <c r="EI38" s="493"/>
      <c r="EJ38" s="493"/>
      <c r="EK38" s="493"/>
      <c r="EL38" s="493"/>
      <c r="EM38" s="493"/>
      <c r="EN38" s="493"/>
      <c r="EO38" s="493"/>
      <c r="EP38" s="493"/>
      <c r="EQ38" s="493"/>
      <c r="ER38" s="493"/>
      <c r="ES38" s="493"/>
      <c r="ET38" s="493"/>
      <c r="EU38" s="493"/>
      <c r="EV38" s="493"/>
      <c r="EW38" s="493"/>
      <c r="EX38" s="493"/>
      <c r="EY38" s="493"/>
      <c r="EZ38" s="493"/>
      <c r="FA38" s="493"/>
      <c r="FB38" s="493"/>
      <c r="FC38" s="493"/>
      <c r="FD38" s="493"/>
      <c r="FE38" s="493"/>
      <c r="FF38" s="493"/>
      <c r="FG38" s="493"/>
      <c r="FH38" s="493"/>
      <c r="FI38" s="493"/>
      <c r="FJ38" s="493"/>
      <c r="FK38" s="493"/>
      <c r="FL38" s="493"/>
      <c r="FM38" s="493"/>
      <c r="FN38" s="493"/>
      <c r="FO38" s="493"/>
      <c r="FP38" s="493"/>
      <c r="FQ38" s="493"/>
      <c r="FR38" s="493"/>
      <c r="FS38" s="493"/>
      <c r="FT38" s="493"/>
      <c r="FU38" s="493"/>
      <c r="FV38" s="493"/>
      <c r="FW38" s="493"/>
      <c r="FX38" s="493"/>
      <c r="FY38" s="493"/>
      <c r="FZ38" s="493"/>
      <c r="GA38" s="493"/>
      <c r="GB38" s="493"/>
      <c r="GC38" s="493"/>
      <c r="GD38" s="493"/>
      <c r="GE38" s="493"/>
      <c r="GF38" s="493"/>
      <c r="GG38" s="493"/>
      <c r="GH38" s="493"/>
      <c r="GI38" s="493"/>
      <c r="GJ38" s="493"/>
      <c r="GK38" s="493"/>
      <c r="GL38" s="493"/>
      <c r="GM38" s="493"/>
      <c r="GN38" s="493"/>
      <c r="GO38" s="493"/>
      <c r="GP38" s="493"/>
      <c r="GQ38" s="493"/>
      <c r="GR38" s="493"/>
      <c r="GS38" s="493"/>
      <c r="GT38" s="493"/>
      <c r="GU38" s="493"/>
      <c r="GV38" s="493"/>
      <c r="GW38" s="493"/>
      <c r="GX38" s="493"/>
      <c r="GY38" s="493"/>
      <c r="GZ38" s="493"/>
      <c r="HA38" s="493"/>
      <c r="HB38" s="493"/>
      <c r="HC38" s="493"/>
      <c r="HD38" s="493"/>
      <c r="HE38" s="493"/>
      <c r="HF38" s="493"/>
      <c r="HG38" s="493"/>
      <c r="HH38" s="493"/>
      <c r="HI38" s="493"/>
      <c r="HJ38" s="493"/>
      <c r="HK38" s="493"/>
      <c r="HL38" s="493"/>
      <c r="HM38" s="493"/>
      <c r="HN38" s="493"/>
      <c r="HO38" s="493"/>
      <c r="HP38" s="493"/>
      <c r="HQ38" s="493"/>
      <c r="HR38" s="493"/>
      <c r="HS38" s="493"/>
      <c r="HT38" s="493"/>
      <c r="HU38" s="493"/>
      <c r="HV38" s="493"/>
      <c r="HW38" s="493"/>
      <c r="HX38" s="493"/>
      <c r="HY38" s="493"/>
      <c r="HZ38" s="493"/>
      <c r="IA38" s="493"/>
      <c r="IB38" s="493"/>
      <c r="IC38" s="493"/>
      <c r="ID38" s="493"/>
      <c r="IE38" s="493"/>
      <c r="IF38" s="493"/>
      <c r="IG38" s="493"/>
      <c r="IH38" s="493"/>
      <c r="II38" s="493"/>
      <c r="IJ38" s="493"/>
      <c r="IK38" s="493"/>
      <c r="IL38" s="493"/>
      <c r="IM38" s="493"/>
      <c r="IN38" s="493"/>
      <c r="IO38" s="493"/>
      <c r="IP38" s="493"/>
      <c r="IQ38" s="493"/>
      <c r="IR38" s="493"/>
      <c r="IS38" s="493"/>
      <c r="IT38" s="493"/>
      <c r="IU38" s="493"/>
      <c r="IV38" s="493"/>
      <c r="IW38" s="493"/>
    </row>
    <row r="39" spans="1:257" s="519" customFormat="1" ht="17.649999999999999" hidden="1">
      <c r="A39" s="529" t="s">
        <v>322</v>
      </c>
      <c r="B39" s="529"/>
      <c r="C39" s="529"/>
      <c r="D39" s="529"/>
      <c r="E39" s="529"/>
      <c r="F39" s="501"/>
      <c r="G39" s="493"/>
      <c r="H39" s="493"/>
      <c r="I39" s="493"/>
      <c r="J39" s="533"/>
      <c r="K39" s="534"/>
      <c r="L39" s="493"/>
      <c r="M39" s="493"/>
      <c r="N39" s="493"/>
      <c r="O39" s="493"/>
      <c r="P39" s="493"/>
      <c r="Q39" s="493"/>
      <c r="R39" s="493"/>
      <c r="S39" s="493"/>
      <c r="T39" s="493"/>
      <c r="U39" s="493"/>
      <c r="V39" s="493"/>
      <c r="W39" s="493"/>
      <c r="X39" s="493"/>
      <c r="Y39" s="493"/>
      <c r="Z39" s="493"/>
      <c r="AA39" s="493"/>
      <c r="AB39" s="493"/>
      <c r="AC39" s="493"/>
      <c r="AD39" s="493"/>
      <c r="AE39" s="493"/>
      <c r="AF39" s="493"/>
      <c r="AG39" s="493"/>
      <c r="AH39" s="493"/>
      <c r="AI39" s="493"/>
      <c r="AJ39" s="493"/>
      <c r="AK39" s="493"/>
      <c r="AL39" s="493"/>
      <c r="AM39" s="493"/>
      <c r="AN39" s="493"/>
      <c r="AO39" s="493"/>
      <c r="AP39" s="493"/>
      <c r="AQ39" s="493"/>
      <c r="AR39" s="493"/>
      <c r="AS39" s="493"/>
      <c r="AT39" s="493"/>
      <c r="AU39" s="493"/>
      <c r="AV39" s="493"/>
      <c r="AW39" s="493"/>
      <c r="AX39" s="493"/>
      <c r="AY39" s="493"/>
      <c r="AZ39" s="493"/>
      <c r="BA39" s="493"/>
      <c r="BB39" s="493"/>
      <c r="BC39" s="493"/>
      <c r="BD39" s="493"/>
      <c r="BE39" s="493"/>
      <c r="BF39" s="493"/>
      <c r="BG39" s="493"/>
      <c r="BH39" s="493"/>
      <c r="BI39" s="493"/>
      <c r="BJ39" s="493"/>
      <c r="BK39" s="493"/>
      <c r="BL39" s="493"/>
      <c r="BM39" s="493"/>
      <c r="BN39" s="493"/>
      <c r="BO39" s="493"/>
      <c r="BP39" s="493"/>
      <c r="BQ39" s="493"/>
      <c r="BR39" s="493"/>
      <c r="BS39" s="493"/>
      <c r="BT39" s="493"/>
      <c r="BU39" s="493"/>
      <c r="BV39" s="493"/>
      <c r="BW39" s="493"/>
      <c r="BX39" s="493"/>
      <c r="BY39" s="493"/>
      <c r="BZ39" s="493"/>
      <c r="CA39" s="493"/>
      <c r="CB39" s="493"/>
      <c r="CC39" s="493"/>
      <c r="CD39" s="493"/>
      <c r="CE39" s="493"/>
      <c r="CF39" s="493"/>
      <c r="CG39" s="493"/>
      <c r="CH39" s="493"/>
      <c r="CI39" s="493"/>
      <c r="CJ39" s="493"/>
      <c r="CK39" s="493"/>
      <c r="CL39" s="493"/>
      <c r="CM39" s="493"/>
      <c r="CN39" s="493"/>
      <c r="CO39" s="493"/>
      <c r="CP39" s="493"/>
      <c r="CQ39" s="493"/>
      <c r="CR39" s="493"/>
      <c r="CS39" s="493"/>
      <c r="CT39" s="493"/>
      <c r="CU39" s="493"/>
      <c r="CV39" s="493"/>
      <c r="CW39" s="493"/>
      <c r="CX39" s="493"/>
      <c r="CY39" s="493"/>
      <c r="CZ39" s="493"/>
      <c r="DA39" s="493"/>
      <c r="DB39" s="493"/>
      <c r="DC39" s="493"/>
      <c r="DD39" s="493"/>
      <c r="DE39" s="493"/>
      <c r="DF39" s="493"/>
      <c r="DG39" s="493"/>
      <c r="DH39" s="493"/>
      <c r="DI39" s="493"/>
      <c r="DJ39" s="493"/>
      <c r="DK39" s="493"/>
      <c r="DL39" s="493"/>
      <c r="DM39" s="493"/>
      <c r="DN39" s="493"/>
      <c r="DO39" s="493"/>
      <c r="DP39" s="493"/>
      <c r="DQ39" s="493"/>
      <c r="DR39" s="493"/>
      <c r="DS39" s="493"/>
      <c r="DT39" s="493"/>
      <c r="DU39" s="493"/>
      <c r="DV39" s="493"/>
      <c r="DW39" s="493"/>
      <c r="DX39" s="493"/>
      <c r="DY39" s="493"/>
      <c r="DZ39" s="493"/>
      <c r="EA39" s="493"/>
      <c r="EB39" s="493"/>
      <c r="EC39" s="493"/>
      <c r="ED39" s="493"/>
      <c r="EE39" s="493"/>
      <c r="EF39" s="493"/>
      <c r="EG39" s="493"/>
      <c r="EH39" s="493"/>
      <c r="EI39" s="493"/>
      <c r="EJ39" s="493"/>
      <c r="EK39" s="493"/>
      <c r="EL39" s="493"/>
      <c r="EM39" s="493"/>
      <c r="EN39" s="493"/>
      <c r="EO39" s="493"/>
      <c r="EP39" s="493"/>
      <c r="EQ39" s="493"/>
      <c r="ER39" s="493"/>
      <c r="ES39" s="493"/>
      <c r="ET39" s="493"/>
      <c r="EU39" s="493"/>
      <c r="EV39" s="493"/>
      <c r="EW39" s="493"/>
      <c r="EX39" s="493"/>
      <c r="EY39" s="493"/>
      <c r="EZ39" s="493"/>
      <c r="FA39" s="493"/>
      <c r="FB39" s="493"/>
      <c r="FC39" s="493"/>
      <c r="FD39" s="493"/>
      <c r="FE39" s="493"/>
      <c r="FF39" s="493"/>
      <c r="FG39" s="493"/>
      <c r="FH39" s="493"/>
      <c r="FI39" s="493"/>
      <c r="FJ39" s="493"/>
      <c r="FK39" s="493"/>
      <c r="FL39" s="493"/>
      <c r="FM39" s="493"/>
      <c r="FN39" s="493"/>
      <c r="FO39" s="493"/>
      <c r="FP39" s="493"/>
      <c r="FQ39" s="493"/>
      <c r="FR39" s="493"/>
      <c r="FS39" s="493"/>
      <c r="FT39" s="493"/>
      <c r="FU39" s="493"/>
      <c r="FV39" s="493"/>
      <c r="FW39" s="493"/>
      <c r="FX39" s="493"/>
      <c r="FY39" s="493"/>
      <c r="FZ39" s="493"/>
      <c r="GA39" s="493"/>
      <c r="GB39" s="493"/>
      <c r="GC39" s="493"/>
      <c r="GD39" s="493"/>
      <c r="GE39" s="493"/>
      <c r="GF39" s="493"/>
      <c r="GG39" s="493"/>
      <c r="GH39" s="493"/>
      <c r="GI39" s="493"/>
      <c r="GJ39" s="493"/>
      <c r="GK39" s="493"/>
      <c r="GL39" s="493"/>
      <c r="GM39" s="493"/>
      <c r="GN39" s="493"/>
      <c r="GO39" s="493"/>
      <c r="GP39" s="493"/>
      <c r="GQ39" s="493"/>
      <c r="GR39" s="493"/>
      <c r="GS39" s="493"/>
      <c r="GT39" s="493"/>
      <c r="GU39" s="493"/>
      <c r="GV39" s="493"/>
      <c r="GW39" s="493"/>
      <c r="GX39" s="493"/>
      <c r="GY39" s="493"/>
      <c r="GZ39" s="493"/>
      <c r="HA39" s="493"/>
      <c r="HB39" s="493"/>
      <c r="HC39" s="493"/>
      <c r="HD39" s="493"/>
      <c r="HE39" s="493"/>
      <c r="HF39" s="493"/>
      <c r="HG39" s="493"/>
      <c r="HH39" s="493"/>
      <c r="HI39" s="493"/>
      <c r="HJ39" s="493"/>
      <c r="HK39" s="493"/>
      <c r="HL39" s="493"/>
      <c r="HM39" s="493"/>
      <c r="HN39" s="493"/>
      <c r="HO39" s="493"/>
      <c r="HP39" s="493"/>
      <c r="HQ39" s="493"/>
      <c r="HR39" s="493"/>
      <c r="HS39" s="493"/>
      <c r="HT39" s="493"/>
      <c r="HU39" s="493"/>
      <c r="HV39" s="493"/>
      <c r="HW39" s="493"/>
      <c r="HX39" s="493"/>
      <c r="HY39" s="493"/>
      <c r="HZ39" s="493"/>
      <c r="IA39" s="493"/>
      <c r="IB39" s="493"/>
      <c r="IC39" s="493"/>
      <c r="ID39" s="493"/>
      <c r="IE39" s="493"/>
      <c r="IF39" s="493"/>
      <c r="IG39" s="493"/>
      <c r="IH39" s="493"/>
      <c r="II39" s="493"/>
      <c r="IJ39" s="493"/>
      <c r="IK39" s="493"/>
      <c r="IL39" s="493"/>
      <c r="IM39" s="493"/>
      <c r="IN39" s="493"/>
      <c r="IO39" s="493"/>
      <c r="IP39" s="493"/>
      <c r="IQ39" s="493"/>
      <c r="IR39" s="493"/>
      <c r="IS39" s="493"/>
      <c r="IT39" s="493"/>
      <c r="IU39" s="493"/>
      <c r="IV39" s="493"/>
      <c r="IW39" s="493"/>
    </row>
    <row r="40" spans="1:257" s="519" customFormat="1" ht="17.649999999999999" hidden="1">
      <c r="A40" s="493"/>
      <c r="B40" s="493"/>
      <c r="C40" s="493"/>
      <c r="D40" s="493"/>
      <c r="E40" s="493"/>
      <c r="F40" s="493"/>
      <c r="G40" s="493"/>
      <c r="H40" s="493"/>
      <c r="I40" s="493"/>
      <c r="J40" s="533"/>
      <c r="K40" s="534"/>
      <c r="L40" s="493"/>
      <c r="M40" s="493"/>
      <c r="N40" s="493"/>
      <c r="O40" s="493"/>
      <c r="P40" s="493"/>
      <c r="Q40" s="493"/>
      <c r="R40" s="493"/>
      <c r="S40" s="493"/>
      <c r="T40" s="493"/>
      <c r="U40" s="493"/>
      <c r="V40" s="493"/>
      <c r="W40" s="493"/>
      <c r="X40" s="493"/>
      <c r="Y40" s="493"/>
      <c r="Z40" s="493"/>
      <c r="AA40" s="493"/>
      <c r="AB40" s="493"/>
      <c r="AC40" s="493"/>
      <c r="AD40" s="493"/>
      <c r="AE40" s="493"/>
      <c r="AF40" s="493"/>
      <c r="AG40" s="493"/>
      <c r="AH40" s="493"/>
      <c r="AI40" s="493"/>
      <c r="AJ40" s="493"/>
      <c r="AK40" s="493"/>
      <c r="AL40" s="493"/>
      <c r="AM40" s="493"/>
      <c r="AN40" s="493"/>
      <c r="AO40" s="493"/>
      <c r="AP40" s="493"/>
      <c r="AQ40" s="493"/>
      <c r="AR40" s="493"/>
      <c r="AS40" s="493"/>
      <c r="AT40" s="493"/>
      <c r="AU40" s="493"/>
      <c r="AV40" s="493"/>
      <c r="AW40" s="493"/>
      <c r="AX40" s="493"/>
      <c r="AY40" s="493"/>
      <c r="AZ40" s="493"/>
      <c r="BA40" s="493"/>
      <c r="BB40" s="493"/>
      <c r="BC40" s="493"/>
      <c r="BD40" s="493"/>
      <c r="BE40" s="493"/>
      <c r="BF40" s="493"/>
      <c r="BG40" s="493"/>
      <c r="BH40" s="493"/>
      <c r="BI40" s="493"/>
      <c r="BJ40" s="493"/>
      <c r="BK40" s="493"/>
      <c r="BL40" s="493"/>
      <c r="BM40" s="493"/>
      <c r="BN40" s="493"/>
      <c r="BO40" s="493"/>
      <c r="BP40" s="493"/>
      <c r="BQ40" s="493"/>
      <c r="BR40" s="493"/>
      <c r="BS40" s="493"/>
      <c r="BT40" s="493"/>
      <c r="BU40" s="493"/>
      <c r="BV40" s="493"/>
      <c r="BW40" s="493"/>
      <c r="BX40" s="493"/>
      <c r="BY40" s="493"/>
      <c r="BZ40" s="493"/>
      <c r="CA40" s="493"/>
      <c r="CB40" s="493"/>
      <c r="CC40" s="493"/>
      <c r="CD40" s="493"/>
      <c r="CE40" s="493"/>
      <c r="CF40" s="493"/>
      <c r="CG40" s="493"/>
      <c r="CH40" s="493"/>
      <c r="CI40" s="493"/>
      <c r="CJ40" s="493"/>
      <c r="CK40" s="493"/>
      <c r="CL40" s="493"/>
      <c r="CM40" s="493"/>
      <c r="CN40" s="493"/>
      <c r="CO40" s="493"/>
      <c r="CP40" s="493"/>
      <c r="CQ40" s="493"/>
      <c r="CR40" s="493"/>
      <c r="CS40" s="493"/>
      <c r="CT40" s="493"/>
      <c r="CU40" s="493"/>
      <c r="CV40" s="493"/>
      <c r="CW40" s="493"/>
      <c r="CX40" s="493"/>
      <c r="CY40" s="493"/>
      <c r="CZ40" s="493"/>
      <c r="DA40" s="493"/>
      <c r="DB40" s="493"/>
      <c r="DC40" s="493"/>
      <c r="DD40" s="493"/>
      <c r="DE40" s="493"/>
      <c r="DF40" s="493"/>
      <c r="DG40" s="493"/>
      <c r="DH40" s="493"/>
      <c r="DI40" s="493"/>
      <c r="DJ40" s="493"/>
      <c r="DK40" s="493"/>
      <c r="DL40" s="493"/>
      <c r="DM40" s="493"/>
      <c r="DN40" s="493"/>
      <c r="DO40" s="493"/>
      <c r="DP40" s="493"/>
      <c r="DQ40" s="493"/>
      <c r="DR40" s="493"/>
      <c r="DS40" s="493"/>
      <c r="DT40" s="493"/>
      <c r="DU40" s="493"/>
      <c r="DV40" s="493"/>
      <c r="DW40" s="493"/>
      <c r="DX40" s="493"/>
      <c r="DY40" s="493"/>
      <c r="DZ40" s="493"/>
      <c r="EA40" s="493"/>
      <c r="EB40" s="493"/>
      <c r="EC40" s="493"/>
      <c r="ED40" s="493"/>
      <c r="EE40" s="493"/>
      <c r="EF40" s="493"/>
      <c r="EG40" s="493"/>
      <c r="EH40" s="493"/>
      <c r="EI40" s="493"/>
      <c r="EJ40" s="493"/>
      <c r="EK40" s="493"/>
      <c r="EL40" s="493"/>
      <c r="EM40" s="493"/>
      <c r="EN40" s="493"/>
      <c r="EO40" s="493"/>
      <c r="EP40" s="493"/>
      <c r="EQ40" s="493"/>
      <c r="ER40" s="493"/>
      <c r="ES40" s="493"/>
      <c r="ET40" s="493"/>
      <c r="EU40" s="493"/>
      <c r="EV40" s="493"/>
      <c r="EW40" s="493"/>
      <c r="EX40" s="493"/>
      <c r="EY40" s="493"/>
      <c r="EZ40" s="493"/>
      <c r="FA40" s="493"/>
      <c r="FB40" s="493"/>
      <c r="FC40" s="493"/>
      <c r="FD40" s="493"/>
      <c r="FE40" s="493"/>
      <c r="FF40" s="493"/>
      <c r="FG40" s="493"/>
      <c r="FH40" s="493"/>
      <c r="FI40" s="493"/>
      <c r="FJ40" s="493"/>
      <c r="FK40" s="493"/>
      <c r="FL40" s="493"/>
      <c r="FM40" s="493"/>
      <c r="FN40" s="493"/>
      <c r="FO40" s="493"/>
      <c r="FP40" s="493"/>
      <c r="FQ40" s="493"/>
      <c r="FR40" s="493"/>
      <c r="FS40" s="493"/>
      <c r="FT40" s="493"/>
      <c r="FU40" s="493"/>
      <c r="FV40" s="493"/>
      <c r="FW40" s="493"/>
      <c r="FX40" s="493"/>
      <c r="FY40" s="493"/>
      <c r="FZ40" s="493"/>
      <c r="GA40" s="493"/>
      <c r="GB40" s="493"/>
      <c r="GC40" s="493"/>
      <c r="GD40" s="493"/>
      <c r="GE40" s="493"/>
      <c r="GF40" s="493"/>
      <c r="GG40" s="493"/>
      <c r="GH40" s="493"/>
      <c r="GI40" s="493"/>
      <c r="GJ40" s="493"/>
      <c r="GK40" s="493"/>
      <c r="GL40" s="493"/>
      <c r="GM40" s="493"/>
      <c r="GN40" s="493"/>
      <c r="GO40" s="493"/>
      <c r="GP40" s="493"/>
      <c r="GQ40" s="493"/>
      <c r="GR40" s="493"/>
      <c r="GS40" s="493"/>
      <c r="GT40" s="493"/>
      <c r="GU40" s="493"/>
      <c r="GV40" s="493"/>
      <c r="GW40" s="493"/>
      <c r="GX40" s="493"/>
      <c r="GY40" s="493"/>
      <c r="GZ40" s="493"/>
      <c r="HA40" s="493"/>
      <c r="HB40" s="493"/>
      <c r="HC40" s="493"/>
      <c r="HD40" s="493"/>
      <c r="HE40" s="493"/>
      <c r="HF40" s="493"/>
      <c r="HG40" s="493"/>
      <c r="HH40" s="493"/>
      <c r="HI40" s="493"/>
      <c r="HJ40" s="493"/>
      <c r="HK40" s="493"/>
      <c r="HL40" s="493"/>
      <c r="HM40" s="493"/>
      <c r="HN40" s="493"/>
      <c r="HO40" s="493"/>
      <c r="HP40" s="493"/>
      <c r="HQ40" s="493"/>
      <c r="HR40" s="493"/>
      <c r="HS40" s="493"/>
      <c r="HT40" s="493"/>
      <c r="HU40" s="493"/>
      <c r="HV40" s="493"/>
      <c r="HW40" s="493"/>
      <c r="HX40" s="493"/>
      <c r="HY40" s="493"/>
      <c r="HZ40" s="493"/>
      <c r="IA40" s="493"/>
      <c r="IB40" s="493"/>
      <c r="IC40" s="493"/>
      <c r="ID40" s="493"/>
      <c r="IE40" s="493"/>
      <c r="IF40" s="493"/>
      <c r="IG40" s="493"/>
      <c r="IH40" s="493"/>
      <c r="II40" s="493"/>
      <c r="IJ40" s="493"/>
      <c r="IK40" s="493"/>
      <c r="IL40" s="493"/>
      <c r="IM40" s="493"/>
      <c r="IN40" s="493"/>
      <c r="IO40" s="493"/>
      <c r="IP40" s="493"/>
      <c r="IQ40" s="493"/>
      <c r="IR40" s="493"/>
      <c r="IS40" s="493"/>
      <c r="IT40" s="493"/>
      <c r="IU40" s="493"/>
      <c r="IV40" s="493"/>
      <c r="IW40" s="493"/>
    </row>
    <row r="41" spans="1:257" s="519" customFormat="1" ht="17.649999999999999" hidden="1">
      <c r="A41" s="497" t="s">
        <v>304</v>
      </c>
      <c r="B41" s="497"/>
      <c r="C41" s="498">
        <f>'[3]SUMMARY 2019.20'!$B$2</f>
        <v>43921</v>
      </c>
      <c r="D41" s="493"/>
      <c r="E41" s="493"/>
      <c r="F41" s="493"/>
      <c r="G41" s="493"/>
      <c r="H41" s="493"/>
      <c r="I41" s="493"/>
      <c r="J41" s="533"/>
      <c r="K41" s="534"/>
      <c r="L41" s="493"/>
      <c r="M41" s="497"/>
      <c r="N41" s="497"/>
      <c r="O41" s="497"/>
      <c r="P41" s="497"/>
      <c r="Q41" s="497"/>
      <c r="R41" s="497"/>
      <c r="S41" s="497"/>
      <c r="T41" s="497"/>
      <c r="U41" s="497"/>
      <c r="V41" s="497"/>
      <c r="W41" s="497"/>
      <c r="X41" s="497"/>
      <c r="Y41" s="497"/>
      <c r="Z41" s="497"/>
      <c r="AA41" s="497"/>
      <c r="AB41" s="497"/>
      <c r="AC41" s="497"/>
      <c r="AD41" s="497"/>
      <c r="AE41" s="497"/>
      <c r="AF41" s="497"/>
      <c r="AG41" s="497"/>
      <c r="AH41" s="497"/>
      <c r="AI41" s="497"/>
      <c r="AJ41" s="497"/>
      <c r="AK41" s="497"/>
      <c r="AL41" s="497"/>
      <c r="AM41" s="497"/>
      <c r="AN41" s="497"/>
      <c r="AO41" s="497"/>
      <c r="AP41" s="497"/>
      <c r="AQ41" s="497"/>
      <c r="AR41" s="497"/>
      <c r="AS41" s="497"/>
      <c r="AT41" s="497"/>
      <c r="AU41" s="497"/>
      <c r="AV41" s="497"/>
      <c r="AW41" s="497"/>
      <c r="AX41" s="497"/>
      <c r="AY41" s="497"/>
      <c r="AZ41" s="497"/>
      <c r="BA41" s="497"/>
      <c r="BB41" s="497"/>
      <c r="BC41" s="497"/>
      <c r="BD41" s="497"/>
      <c r="BE41" s="497"/>
      <c r="BF41" s="497"/>
      <c r="BG41" s="497"/>
      <c r="BH41" s="497"/>
      <c r="BI41" s="497"/>
      <c r="BJ41" s="497"/>
      <c r="BK41" s="497"/>
      <c r="BL41" s="497"/>
      <c r="BM41" s="497"/>
      <c r="BN41" s="497"/>
      <c r="BO41" s="497"/>
      <c r="BP41" s="497"/>
      <c r="BQ41" s="497"/>
      <c r="BR41" s="497"/>
      <c r="BS41" s="497"/>
      <c r="BT41" s="497"/>
      <c r="BU41" s="497"/>
      <c r="BV41" s="497"/>
      <c r="BW41" s="497"/>
      <c r="BX41" s="497"/>
      <c r="BY41" s="497"/>
      <c r="BZ41" s="497"/>
      <c r="CA41" s="497"/>
      <c r="CB41" s="497"/>
      <c r="CC41" s="497"/>
      <c r="CD41" s="497"/>
      <c r="CE41" s="497"/>
      <c r="CF41" s="497"/>
      <c r="CG41" s="497"/>
      <c r="CH41" s="497"/>
      <c r="CI41" s="497"/>
      <c r="CJ41" s="497"/>
      <c r="CK41" s="497"/>
      <c r="CL41" s="497"/>
      <c r="CM41" s="497"/>
      <c r="CN41" s="497"/>
      <c r="CO41" s="497"/>
      <c r="CP41" s="497"/>
      <c r="CQ41" s="497"/>
      <c r="CR41" s="497"/>
      <c r="CS41" s="497"/>
      <c r="CT41" s="497"/>
      <c r="CU41" s="497"/>
      <c r="CV41" s="497"/>
      <c r="CW41" s="497"/>
      <c r="CX41" s="497"/>
      <c r="CY41" s="497"/>
      <c r="CZ41" s="497"/>
      <c r="DA41" s="497"/>
      <c r="DB41" s="497"/>
      <c r="DC41" s="497"/>
      <c r="DD41" s="497"/>
      <c r="DE41" s="497"/>
      <c r="DF41" s="497"/>
      <c r="DG41" s="497"/>
      <c r="DH41" s="497"/>
      <c r="DI41" s="497"/>
      <c r="DJ41" s="497"/>
      <c r="DK41" s="497"/>
      <c r="DL41" s="497"/>
      <c r="DM41" s="497"/>
      <c r="DN41" s="497"/>
      <c r="DO41" s="497"/>
      <c r="DP41" s="497"/>
      <c r="DQ41" s="497"/>
      <c r="DR41" s="497"/>
      <c r="DS41" s="497"/>
      <c r="DT41" s="497"/>
      <c r="DU41" s="497"/>
      <c r="DV41" s="497"/>
      <c r="DW41" s="497"/>
      <c r="DX41" s="497"/>
      <c r="DY41" s="497"/>
      <c r="DZ41" s="497"/>
      <c r="EA41" s="497"/>
      <c r="EB41" s="497"/>
      <c r="EC41" s="497"/>
      <c r="ED41" s="497"/>
      <c r="EE41" s="497"/>
      <c r="EF41" s="497"/>
      <c r="EG41" s="497"/>
      <c r="EH41" s="497"/>
      <c r="EI41" s="497"/>
      <c r="EJ41" s="497"/>
      <c r="EK41" s="497"/>
      <c r="EL41" s="497"/>
      <c r="EM41" s="497"/>
      <c r="EN41" s="497"/>
      <c r="EO41" s="497"/>
      <c r="EP41" s="497"/>
      <c r="EQ41" s="497"/>
      <c r="ER41" s="497"/>
      <c r="ES41" s="497"/>
      <c r="ET41" s="497"/>
      <c r="EU41" s="497"/>
      <c r="EV41" s="497"/>
      <c r="EW41" s="497"/>
      <c r="EX41" s="497"/>
      <c r="EY41" s="497"/>
      <c r="EZ41" s="497"/>
      <c r="FA41" s="497"/>
      <c r="FB41" s="497"/>
      <c r="FC41" s="497"/>
      <c r="FD41" s="497"/>
      <c r="FE41" s="497"/>
      <c r="FF41" s="497"/>
      <c r="FG41" s="497"/>
      <c r="FH41" s="497"/>
      <c r="FI41" s="497"/>
      <c r="FJ41" s="497"/>
      <c r="FK41" s="497"/>
      <c r="FL41" s="497"/>
      <c r="FM41" s="497"/>
      <c r="FN41" s="497"/>
      <c r="FO41" s="497"/>
      <c r="FP41" s="497"/>
      <c r="FQ41" s="497"/>
      <c r="FR41" s="497"/>
      <c r="FS41" s="497"/>
      <c r="FT41" s="497"/>
      <c r="FU41" s="497"/>
      <c r="FV41" s="497"/>
      <c r="FW41" s="497"/>
      <c r="FX41" s="497"/>
      <c r="FY41" s="497"/>
      <c r="FZ41" s="497"/>
      <c r="GA41" s="497"/>
      <c r="GB41" s="497"/>
      <c r="GC41" s="497"/>
      <c r="GD41" s="497"/>
      <c r="GE41" s="497"/>
      <c r="GF41" s="497"/>
      <c r="GG41" s="497"/>
      <c r="GH41" s="497"/>
      <c r="GI41" s="497"/>
      <c r="GJ41" s="497"/>
      <c r="GK41" s="497"/>
      <c r="GL41" s="497"/>
      <c r="GM41" s="497"/>
      <c r="GN41" s="497"/>
      <c r="GO41" s="497"/>
      <c r="GP41" s="497"/>
      <c r="GQ41" s="497"/>
      <c r="GR41" s="497"/>
      <c r="GS41" s="497"/>
      <c r="GT41" s="497"/>
      <c r="GU41" s="497"/>
      <c r="GV41" s="497"/>
      <c r="GW41" s="497"/>
      <c r="GX41" s="497"/>
      <c r="GY41" s="497"/>
      <c r="GZ41" s="497"/>
      <c r="HA41" s="497"/>
      <c r="HB41" s="497"/>
      <c r="HC41" s="497"/>
      <c r="HD41" s="497"/>
      <c r="HE41" s="497"/>
      <c r="HF41" s="497"/>
      <c r="HG41" s="497"/>
      <c r="HH41" s="497"/>
      <c r="HI41" s="497"/>
      <c r="HJ41" s="497"/>
      <c r="HK41" s="497"/>
      <c r="HL41" s="497"/>
      <c r="HM41" s="497"/>
      <c r="HN41" s="497"/>
      <c r="HO41" s="497"/>
      <c r="HP41" s="497"/>
      <c r="HQ41" s="497"/>
      <c r="HR41" s="497"/>
      <c r="HS41" s="497"/>
      <c r="HT41" s="497"/>
      <c r="HU41" s="497"/>
      <c r="HV41" s="497"/>
      <c r="HW41" s="497"/>
      <c r="HX41" s="497"/>
      <c r="HY41" s="497"/>
      <c r="HZ41" s="497"/>
      <c r="IA41" s="497"/>
      <c r="IB41" s="497"/>
      <c r="IC41" s="497"/>
      <c r="ID41" s="497"/>
      <c r="IE41" s="497"/>
      <c r="IF41" s="497"/>
      <c r="IG41" s="497"/>
      <c r="IH41" s="497"/>
      <c r="II41" s="497"/>
      <c r="IJ41" s="497"/>
      <c r="IK41" s="497"/>
      <c r="IL41" s="497"/>
      <c r="IM41" s="497"/>
      <c r="IN41" s="497"/>
      <c r="IO41" s="497"/>
      <c r="IP41" s="497"/>
      <c r="IQ41" s="497"/>
      <c r="IR41" s="497"/>
      <c r="IS41" s="497"/>
      <c r="IT41" s="497"/>
      <c r="IU41" s="497"/>
      <c r="IV41" s="497"/>
      <c r="IW41" s="497"/>
    </row>
    <row r="42" spans="1:257" s="519" customFormat="1" ht="29.25" hidden="1" customHeight="1">
      <c r="A42" s="558" t="s">
        <v>305</v>
      </c>
      <c r="B42" s="558"/>
      <c r="C42" s="558"/>
      <c r="D42" s="558"/>
      <c r="E42" s="558"/>
      <c r="F42" s="558"/>
      <c r="G42" s="558"/>
      <c r="H42" s="558"/>
      <c r="I42" s="558"/>
      <c r="J42" s="558"/>
      <c r="K42" s="558"/>
      <c r="L42" s="558"/>
      <c r="M42" s="497"/>
      <c r="N42" s="497"/>
      <c r="O42" s="497"/>
      <c r="P42" s="497"/>
      <c r="Q42" s="497"/>
      <c r="R42" s="497"/>
      <c r="S42" s="497"/>
      <c r="T42" s="497"/>
      <c r="U42" s="497"/>
      <c r="V42" s="497"/>
      <c r="W42" s="497"/>
      <c r="X42" s="497"/>
      <c r="Y42" s="497"/>
      <c r="Z42" s="497"/>
      <c r="AA42" s="497"/>
      <c r="AB42" s="497"/>
      <c r="AC42" s="497"/>
      <c r="AD42" s="497"/>
      <c r="AE42" s="497"/>
      <c r="AF42" s="497"/>
      <c r="AG42" s="497"/>
      <c r="AH42" s="497"/>
      <c r="AI42" s="497"/>
      <c r="AJ42" s="497"/>
      <c r="AK42" s="497"/>
      <c r="AL42" s="497"/>
      <c r="AM42" s="497"/>
      <c r="AN42" s="497"/>
      <c r="AO42" s="497"/>
      <c r="AP42" s="497"/>
      <c r="AQ42" s="497"/>
      <c r="AR42" s="497"/>
      <c r="AS42" s="497"/>
      <c r="AT42" s="497"/>
      <c r="AU42" s="497"/>
      <c r="AV42" s="497"/>
      <c r="AW42" s="497"/>
      <c r="AX42" s="497"/>
      <c r="AY42" s="497"/>
      <c r="AZ42" s="497"/>
      <c r="BA42" s="497"/>
      <c r="BB42" s="497"/>
      <c r="BC42" s="497"/>
      <c r="BD42" s="497"/>
      <c r="BE42" s="497"/>
      <c r="BF42" s="497"/>
      <c r="BG42" s="497"/>
      <c r="BH42" s="497"/>
      <c r="BI42" s="497"/>
      <c r="BJ42" s="497"/>
      <c r="BK42" s="497"/>
      <c r="BL42" s="497"/>
      <c r="BM42" s="497"/>
      <c r="BN42" s="497"/>
      <c r="BO42" s="497"/>
      <c r="BP42" s="497"/>
      <c r="BQ42" s="497"/>
      <c r="BR42" s="497"/>
      <c r="BS42" s="497"/>
      <c r="BT42" s="497"/>
      <c r="BU42" s="497"/>
      <c r="BV42" s="497"/>
      <c r="BW42" s="497"/>
      <c r="BX42" s="497"/>
      <c r="BY42" s="497"/>
      <c r="BZ42" s="497"/>
      <c r="CA42" s="497"/>
      <c r="CB42" s="497"/>
      <c r="CC42" s="497"/>
      <c r="CD42" s="497"/>
      <c r="CE42" s="497"/>
      <c r="CF42" s="497"/>
      <c r="CG42" s="497"/>
      <c r="CH42" s="497"/>
      <c r="CI42" s="497"/>
      <c r="CJ42" s="497"/>
      <c r="CK42" s="497"/>
      <c r="CL42" s="497"/>
      <c r="CM42" s="497"/>
      <c r="CN42" s="497"/>
      <c r="CO42" s="497"/>
      <c r="CP42" s="497"/>
      <c r="CQ42" s="497"/>
      <c r="CR42" s="497"/>
      <c r="CS42" s="497"/>
      <c r="CT42" s="497"/>
      <c r="CU42" s="497"/>
      <c r="CV42" s="497"/>
      <c r="CW42" s="497"/>
      <c r="CX42" s="497"/>
      <c r="CY42" s="497"/>
      <c r="CZ42" s="497"/>
      <c r="DA42" s="497"/>
      <c r="DB42" s="497"/>
      <c r="DC42" s="497"/>
      <c r="DD42" s="497"/>
      <c r="DE42" s="497"/>
      <c r="DF42" s="497"/>
      <c r="DG42" s="497"/>
      <c r="DH42" s="497"/>
      <c r="DI42" s="497"/>
      <c r="DJ42" s="497"/>
      <c r="DK42" s="497"/>
      <c r="DL42" s="497"/>
      <c r="DM42" s="497"/>
      <c r="DN42" s="497"/>
      <c r="DO42" s="497"/>
      <c r="DP42" s="497"/>
      <c r="DQ42" s="497"/>
      <c r="DR42" s="497"/>
      <c r="DS42" s="497"/>
      <c r="DT42" s="497"/>
      <c r="DU42" s="497"/>
      <c r="DV42" s="497"/>
      <c r="DW42" s="497"/>
      <c r="DX42" s="497"/>
      <c r="DY42" s="497"/>
      <c r="DZ42" s="497"/>
      <c r="EA42" s="497"/>
      <c r="EB42" s="497"/>
      <c r="EC42" s="497"/>
      <c r="ED42" s="497"/>
      <c r="EE42" s="497"/>
      <c r="EF42" s="497"/>
      <c r="EG42" s="497"/>
      <c r="EH42" s="497"/>
      <c r="EI42" s="497"/>
      <c r="EJ42" s="497"/>
      <c r="EK42" s="497"/>
      <c r="EL42" s="497"/>
      <c r="EM42" s="497"/>
      <c r="EN42" s="497"/>
      <c r="EO42" s="497"/>
      <c r="EP42" s="497"/>
      <c r="EQ42" s="497"/>
      <c r="ER42" s="497"/>
      <c r="ES42" s="497"/>
      <c r="ET42" s="497"/>
      <c r="EU42" s="497"/>
      <c r="EV42" s="497"/>
      <c r="EW42" s="497"/>
      <c r="EX42" s="497"/>
      <c r="EY42" s="497"/>
      <c r="EZ42" s="497"/>
      <c r="FA42" s="497"/>
      <c r="FB42" s="497"/>
      <c r="FC42" s="497"/>
      <c r="FD42" s="497"/>
      <c r="FE42" s="497"/>
      <c r="FF42" s="497"/>
      <c r="FG42" s="497"/>
      <c r="FH42" s="497"/>
      <c r="FI42" s="497"/>
      <c r="FJ42" s="497"/>
      <c r="FK42" s="497"/>
      <c r="FL42" s="497"/>
      <c r="FM42" s="497"/>
      <c r="FN42" s="497"/>
      <c r="FO42" s="497"/>
      <c r="FP42" s="497"/>
      <c r="FQ42" s="497"/>
      <c r="FR42" s="497"/>
      <c r="FS42" s="497"/>
      <c r="FT42" s="497"/>
      <c r="FU42" s="497"/>
      <c r="FV42" s="497"/>
      <c r="FW42" s="497"/>
      <c r="FX42" s="497"/>
      <c r="FY42" s="497"/>
      <c r="FZ42" s="497"/>
      <c r="GA42" s="497"/>
      <c r="GB42" s="497"/>
      <c r="GC42" s="497"/>
      <c r="GD42" s="497"/>
      <c r="GE42" s="497"/>
      <c r="GF42" s="497"/>
      <c r="GG42" s="497"/>
      <c r="GH42" s="497"/>
      <c r="GI42" s="497"/>
      <c r="GJ42" s="497"/>
      <c r="GK42" s="497"/>
      <c r="GL42" s="497"/>
      <c r="GM42" s="497"/>
      <c r="GN42" s="497"/>
      <c r="GO42" s="497"/>
      <c r="GP42" s="497"/>
      <c r="GQ42" s="497"/>
      <c r="GR42" s="497"/>
      <c r="GS42" s="497"/>
      <c r="GT42" s="497"/>
      <c r="GU42" s="497"/>
      <c r="GV42" s="497"/>
      <c r="GW42" s="497"/>
      <c r="GX42" s="497"/>
      <c r="GY42" s="497"/>
      <c r="GZ42" s="497"/>
      <c r="HA42" s="497"/>
      <c r="HB42" s="497"/>
      <c r="HC42" s="497"/>
      <c r="HD42" s="497"/>
      <c r="HE42" s="497"/>
      <c r="HF42" s="497"/>
      <c r="HG42" s="497"/>
      <c r="HH42" s="497"/>
      <c r="HI42" s="497"/>
      <c r="HJ42" s="497"/>
      <c r="HK42" s="497"/>
      <c r="HL42" s="497"/>
      <c r="HM42" s="497"/>
      <c r="HN42" s="497"/>
      <c r="HO42" s="497"/>
      <c r="HP42" s="497"/>
      <c r="HQ42" s="497"/>
      <c r="HR42" s="497"/>
      <c r="HS42" s="497"/>
      <c r="HT42" s="497"/>
      <c r="HU42" s="497"/>
      <c r="HV42" s="497"/>
      <c r="HW42" s="497"/>
      <c r="HX42" s="497"/>
      <c r="HY42" s="497"/>
      <c r="HZ42" s="497"/>
      <c r="IA42" s="497"/>
      <c r="IB42" s="497"/>
      <c r="IC42" s="497"/>
      <c r="ID42" s="497"/>
      <c r="IE42" s="497"/>
      <c r="IF42" s="497"/>
      <c r="IG42" s="497"/>
      <c r="IH42" s="497"/>
      <c r="II42" s="497"/>
      <c r="IJ42" s="497"/>
      <c r="IK42" s="497"/>
      <c r="IL42" s="497"/>
      <c r="IM42" s="497"/>
      <c r="IN42" s="497"/>
      <c r="IO42" s="497"/>
      <c r="IP42" s="497"/>
      <c r="IQ42" s="497"/>
      <c r="IR42" s="497"/>
      <c r="IS42" s="497"/>
      <c r="IT42" s="497"/>
      <c r="IU42" s="497"/>
      <c r="IV42" s="497"/>
      <c r="IW42" s="497"/>
    </row>
    <row r="43" spans="1:257" s="519" customFormat="1" ht="17.649999999999999" hidden="1">
      <c r="A43" s="493"/>
      <c r="B43" s="493"/>
      <c r="C43" s="493"/>
      <c r="D43" s="493"/>
      <c r="E43" s="493"/>
      <c r="F43" s="493"/>
      <c r="G43" s="493"/>
      <c r="H43" s="493"/>
      <c r="I43" s="493"/>
      <c r="J43" s="533"/>
      <c r="K43" s="534"/>
      <c r="L43" s="493"/>
      <c r="M43" s="497"/>
      <c r="N43" s="497"/>
      <c r="O43" s="497"/>
      <c r="P43" s="497"/>
      <c r="Q43" s="497"/>
      <c r="R43" s="497"/>
      <c r="S43" s="497"/>
      <c r="T43" s="497"/>
      <c r="U43" s="497"/>
      <c r="V43" s="497"/>
      <c r="W43" s="497"/>
      <c r="X43" s="497"/>
      <c r="Y43" s="497"/>
      <c r="Z43" s="497"/>
      <c r="AA43" s="497"/>
      <c r="AB43" s="497"/>
      <c r="AC43" s="497"/>
      <c r="AD43" s="497"/>
      <c r="AE43" s="497"/>
      <c r="AF43" s="497"/>
      <c r="AG43" s="497"/>
      <c r="AH43" s="497"/>
      <c r="AI43" s="497"/>
      <c r="AJ43" s="497"/>
      <c r="AK43" s="497"/>
      <c r="AL43" s="497"/>
      <c r="AM43" s="497"/>
      <c r="AN43" s="497"/>
      <c r="AO43" s="497"/>
      <c r="AP43" s="497"/>
      <c r="AQ43" s="497"/>
      <c r="AR43" s="497"/>
      <c r="AS43" s="497"/>
      <c r="AT43" s="497"/>
      <c r="AU43" s="497"/>
      <c r="AV43" s="497"/>
      <c r="AW43" s="497"/>
      <c r="AX43" s="497"/>
      <c r="AY43" s="497"/>
      <c r="AZ43" s="497"/>
      <c r="BA43" s="497"/>
      <c r="BB43" s="497"/>
      <c r="BC43" s="497"/>
      <c r="BD43" s="497"/>
      <c r="BE43" s="497"/>
      <c r="BF43" s="497"/>
      <c r="BG43" s="497"/>
      <c r="BH43" s="497"/>
      <c r="BI43" s="497"/>
      <c r="BJ43" s="497"/>
      <c r="BK43" s="497"/>
      <c r="BL43" s="497"/>
      <c r="BM43" s="497"/>
      <c r="BN43" s="497"/>
      <c r="BO43" s="497"/>
      <c r="BP43" s="497"/>
      <c r="BQ43" s="497"/>
      <c r="BR43" s="497"/>
      <c r="BS43" s="497"/>
      <c r="BT43" s="497"/>
      <c r="BU43" s="497"/>
      <c r="BV43" s="497"/>
      <c r="BW43" s="497"/>
      <c r="BX43" s="497"/>
      <c r="BY43" s="497"/>
      <c r="BZ43" s="497"/>
      <c r="CA43" s="497"/>
      <c r="CB43" s="497"/>
      <c r="CC43" s="497"/>
      <c r="CD43" s="497"/>
      <c r="CE43" s="497"/>
      <c r="CF43" s="497"/>
      <c r="CG43" s="497"/>
      <c r="CH43" s="497"/>
      <c r="CI43" s="497"/>
      <c r="CJ43" s="497"/>
      <c r="CK43" s="497"/>
      <c r="CL43" s="497"/>
      <c r="CM43" s="497"/>
      <c r="CN43" s="497"/>
      <c r="CO43" s="497"/>
      <c r="CP43" s="497"/>
      <c r="CQ43" s="497"/>
      <c r="CR43" s="497"/>
      <c r="CS43" s="497"/>
      <c r="CT43" s="497"/>
      <c r="CU43" s="497"/>
      <c r="CV43" s="497"/>
      <c r="CW43" s="497"/>
      <c r="CX43" s="497"/>
      <c r="CY43" s="497"/>
      <c r="CZ43" s="497"/>
      <c r="DA43" s="497"/>
      <c r="DB43" s="497"/>
      <c r="DC43" s="497"/>
      <c r="DD43" s="497"/>
      <c r="DE43" s="497"/>
      <c r="DF43" s="497"/>
      <c r="DG43" s="497"/>
      <c r="DH43" s="497"/>
      <c r="DI43" s="497"/>
      <c r="DJ43" s="497"/>
      <c r="DK43" s="497"/>
      <c r="DL43" s="497"/>
      <c r="DM43" s="497"/>
      <c r="DN43" s="497"/>
      <c r="DO43" s="497"/>
      <c r="DP43" s="497"/>
      <c r="DQ43" s="497"/>
      <c r="DR43" s="497"/>
      <c r="DS43" s="497"/>
      <c r="DT43" s="497"/>
      <c r="DU43" s="497"/>
      <c r="DV43" s="497"/>
      <c r="DW43" s="497"/>
      <c r="DX43" s="497"/>
      <c r="DY43" s="497"/>
      <c r="DZ43" s="497"/>
      <c r="EA43" s="497"/>
      <c r="EB43" s="497"/>
      <c r="EC43" s="497"/>
      <c r="ED43" s="497"/>
      <c r="EE43" s="497"/>
      <c r="EF43" s="497"/>
      <c r="EG43" s="497"/>
      <c r="EH43" s="497"/>
      <c r="EI43" s="497"/>
      <c r="EJ43" s="497"/>
      <c r="EK43" s="497"/>
      <c r="EL43" s="497"/>
      <c r="EM43" s="497"/>
      <c r="EN43" s="497"/>
      <c r="EO43" s="497"/>
      <c r="EP43" s="497"/>
      <c r="EQ43" s="497"/>
      <c r="ER43" s="497"/>
      <c r="ES43" s="497"/>
      <c r="ET43" s="497"/>
      <c r="EU43" s="497"/>
      <c r="EV43" s="497"/>
      <c r="EW43" s="497"/>
      <c r="EX43" s="497"/>
      <c r="EY43" s="497"/>
      <c r="EZ43" s="497"/>
      <c r="FA43" s="497"/>
      <c r="FB43" s="497"/>
      <c r="FC43" s="497"/>
      <c r="FD43" s="497"/>
      <c r="FE43" s="497"/>
      <c r="FF43" s="497"/>
      <c r="FG43" s="497"/>
      <c r="FH43" s="497"/>
      <c r="FI43" s="497"/>
      <c r="FJ43" s="497"/>
      <c r="FK43" s="497"/>
      <c r="FL43" s="497"/>
      <c r="FM43" s="497"/>
      <c r="FN43" s="497"/>
      <c r="FO43" s="497"/>
      <c r="FP43" s="497"/>
      <c r="FQ43" s="497"/>
      <c r="FR43" s="497"/>
      <c r="FS43" s="497"/>
      <c r="FT43" s="497"/>
      <c r="FU43" s="497"/>
      <c r="FV43" s="497"/>
      <c r="FW43" s="497"/>
      <c r="FX43" s="497"/>
      <c r="FY43" s="497"/>
      <c r="FZ43" s="497"/>
      <c r="GA43" s="497"/>
      <c r="GB43" s="497"/>
      <c r="GC43" s="497"/>
      <c r="GD43" s="497"/>
      <c r="GE43" s="497"/>
      <c r="GF43" s="497"/>
      <c r="GG43" s="497"/>
      <c r="GH43" s="497"/>
      <c r="GI43" s="497"/>
      <c r="GJ43" s="497"/>
      <c r="GK43" s="497"/>
      <c r="GL43" s="497"/>
      <c r="GM43" s="497"/>
      <c r="GN43" s="497"/>
      <c r="GO43" s="497"/>
      <c r="GP43" s="497"/>
      <c r="GQ43" s="497"/>
      <c r="GR43" s="497"/>
      <c r="GS43" s="497"/>
      <c r="GT43" s="497"/>
      <c r="GU43" s="497"/>
      <c r="GV43" s="497"/>
      <c r="GW43" s="497"/>
      <c r="GX43" s="497"/>
      <c r="GY43" s="497"/>
      <c r="GZ43" s="497"/>
      <c r="HA43" s="497"/>
      <c r="HB43" s="497"/>
      <c r="HC43" s="497"/>
      <c r="HD43" s="497"/>
      <c r="HE43" s="497"/>
      <c r="HF43" s="497"/>
      <c r="HG43" s="497"/>
      <c r="HH43" s="497"/>
      <c r="HI43" s="497"/>
      <c r="HJ43" s="497"/>
      <c r="HK43" s="497"/>
      <c r="HL43" s="497"/>
      <c r="HM43" s="497"/>
      <c r="HN43" s="497"/>
      <c r="HO43" s="497"/>
      <c r="HP43" s="497"/>
      <c r="HQ43" s="497"/>
      <c r="HR43" s="497"/>
      <c r="HS43" s="497"/>
      <c r="HT43" s="497"/>
      <c r="HU43" s="497"/>
      <c r="HV43" s="497"/>
      <c r="HW43" s="497"/>
      <c r="HX43" s="497"/>
      <c r="HY43" s="497"/>
      <c r="HZ43" s="497"/>
      <c r="IA43" s="497"/>
      <c r="IB43" s="497"/>
      <c r="IC43" s="497"/>
      <c r="ID43" s="497"/>
      <c r="IE43" s="497"/>
      <c r="IF43" s="497"/>
      <c r="IG43" s="497"/>
      <c r="IH43" s="497"/>
      <c r="II43" s="497"/>
      <c r="IJ43" s="497"/>
      <c r="IK43" s="497"/>
      <c r="IL43" s="497"/>
      <c r="IM43" s="497"/>
      <c r="IN43" s="497"/>
      <c r="IO43" s="497"/>
      <c r="IP43" s="497"/>
      <c r="IQ43" s="497"/>
      <c r="IR43" s="497"/>
      <c r="IS43" s="497"/>
      <c r="IT43" s="497"/>
      <c r="IU43" s="497"/>
      <c r="IV43" s="497"/>
      <c r="IW43" s="497"/>
    </row>
    <row r="44" spans="1:257" s="519" customFormat="1" ht="52.9" hidden="1">
      <c r="A44" s="503" t="s">
        <v>207</v>
      </c>
      <c r="B44" s="503" t="s">
        <v>208</v>
      </c>
      <c r="C44" s="503" t="s">
        <v>209</v>
      </c>
      <c r="D44" s="503" t="s">
        <v>210</v>
      </c>
      <c r="E44" s="503"/>
      <c r="F44" s="503" t="s">
        <v>212</v>
      </c>
      <c r="G44" s="503"/>
      <c r="H44" s="503" t="s">
        <v>306</v>
      </c>
      <c r="I44" s="504"/>
      <c r="J44" s="535" t="s">
        <v>307</v>
      </c>
      <c r="K44" s="535" t="s">
        <v>53</v>
      </c>
      <c r="L44" s="535" t="s">
        <v>308</v>
      </c>
      <c r="M44" s="497"/>
      <c r="N44" s="497"/>
      <c r="O44" s="497"/>
      <c r="P44" s="497"/>
      <c r="Q44" s="497"/>
      <c r="R44" s="497"/>
      <c r="S44" s="497"/>
      <c r="T44" s="497"/>
      <c r="U44" s="497"/>
      <c r="V44" s="497"/>
      <c r="W44" s="497"/>
      <c r="X44" s="497"/>
      <c r="Y44" s="497"/>
      <c r="Z44" s="497"/>
      <c r="AA44" s="497"/>
      <c r="AB44" s="497"/>
      <c r="AC44" s="497"/>
      <c r="AD44" s="497"/>
      <c r="AE44" s="497"/>
      <c r="AF44" s="497"/>
      <c r="AG44" s="497"/>
      <c r="AH44" s="497"/>
      <c r="AI44" s="497"/>
      <c r="AJ44" s="497"/>
      <c r="AK44" s="497"/>
      <c r="AL44" s="497"/>
      <c r="AM44" s="497"/>
      <c r="AN44" s="497"/>
      <c r="AO44" s="497"/>
      <c r="AP44" s="497"/>
      <c r="AQ44" s="497"/>
      <c r="AR44" s="497"/>
      <c r="AS44" s="497"/>
      <c r="AT44" s="497"/>
      <c r="AU44" s="497"/>
      <c r="AV44" s="497"/>
      <c r="AW44" s="497"/>
      <c r="AX44" s="497"/>
      <c r="AY44" s="497"/>
      <c r="AZ44" s="497"/>
      <c r="BA44" s="497"/>
      <c r="BB44" s="497"/>
      <c r="BC44" s="497"/>
      <c r="BD44" s="497"/>
      <c r="BE44" s="497"/>
      <c r="BF44" s="497"/>
      <c r="BG44" s="497"/>
      <c r="BH44" s="497"/>
      <c r="BI44" s="497"/>
      <c r="BJ44" s="497"/>
      <c r="BK44" s="497"/>
      <c r="BL44" s="497"/>
      <c r="BM44" s="497"/>
      <c r="BN44" s="497"/>
      <c r="BO44" s="497"/>
      <c r="BP44" s="497"/>
      <c r="BQ44" s="497"/>
      <c r="BR44" s="497"/>
      <c r="BS44" s="497"/>
      <c r="BT44" s="497"/>
      <c r="BU44" s="497"/>
      <c r="BV44" s="497"/>
      <c r="BW44" s="497"/>
      <c r="BX44" s="497"/>
      <c r="BY44" s="497"/>
      <c r="BZ44" s="497"/>
      <c r="CA44" s="497"/>
      <c r="CB44" s="497"/>
      <c r="CC44" s="497"/>
      <c r="CD44" s="497"/>
      <c r="CE44" s="497"/>
      <c r="CF44" s="497"/>
      <c r="CG44" s="497"/>
      <c r="CH44" s="497"/>
      <c r="CI44" s="497"/>
      <c r="CJ44" s="497"/>
      <c r="CK44" s="497"/>
      <c r="CL44" s="497"/>
      <c r="CM44" s="497"/>
      <c r="CN44" s="497"/>
      <c r="CO44" s="497"/>
      <c r="CP44" s="497"/>
      <c r="CQ44" s="497"/>
      <c r="CR44" s="497"/>
      <c r="CS44" s="497"/>
      <c r="CT44" s="497"/>
      <c r="CU44" s="497"/>
      <c r="CV44" s="497"/>
      <c r="CW44" s="497"/>
      <c r="CX44" s="497"/>
      <c r="CY44" s="497"/>
      <c r="CZ44" s="497"/>
      <c r="DA44" s="497"/>
      <c r="DB44" s="497"/>
      <c r="DC44" s="497"/>
      <c r="DD44" s="497"/>
      <c r="DE44" s="497"/>
      <c r="DF44" s="497"/>
      <c r="DG44" s="497"/>
      <c r="DH44" s="497"/>
      <c r="DI44" s="497"/>
      <c r="DJ44" s="497"/>
      <c r="DK44" s="497"/>
      <c r="DL44" s="497"/>
      <c r="DM44" s="497"/>
      <c r="DN44" s="497"/>
      <c r="DO44" s="497"/>
      <c r="DP44" s="497"/>
      <c r="DQ44" s="497"/>
      <c r="DR44" s="497"/>
      <c r="DS44" s="497"/>
      <c r="DT44" s="497"/>
      <c r="DU44" s="497"/>
      <c r="DV44" s="497"/>
      <c r="DW44" s="497"/>
      <c r="DX44" s="497"/>
      <c r="DY44" s="497"/>
      <c r="DZ44" s="497"/>
      <c r="EA44" s="497"/>
      <c r="EB44" s="497"/>
      <c r="EC44" s="497"/>
      <c r="ED44" s="497"/>
      <c r="EE44" s="497"/>
      <c r="EF44" s="497"/>
      <c r="EG44" s="497"/>
      <c r="EH44" s="497"/>
      <c r="EI44" s="497"/>
      <c r="EJ44" s="497"/>
      <c r="EK44" s="497"/>
      <c r="EL44" s="497"/>
      <c r="EM44" s="497"/>
      <c r="EN44" s="497"/>
      <c r="EO44" s="497"/>
      <c r="EP44" s="497"/>
      <c r="EQ44" s="497"/>
      <c r="ER44" s="497"/>
      <c r="ES44" s="497"/>
      <c r="ET44" s="497"/>
      <c r="EU44" s="497"/>
      <c r="EV44" s="497"/>
      <c r="EW44" s="497"/>
      <c r="EX44" s="497"/>
      <c r="EY44" s="497"/>
      <c r="EZ44" s="497"/>
      <c r="FA44" s="497"/>
      <c r="FB44" s="497"/>
      <c r="FC44" s="497"/>
      <c r="FD44" s="497"/>
      <c r="FE44" s="497"/>
      <c r="FF44" s="497"/>
      <c r="FG44" s="497"/>
      <c r="FH44" s="497"/>
      <c r="FI44" s="497"/>
      <c r="FJ44" s="497"/>
      <c r="FK44" s="497"/>
      <c r="FL44" s="497"/>
      <c r="FM44" s="497"/>
      <c r="FN44" s="497"/>
      <c r="FO44" s="497"/>
      <c r="FP44" s="497"/>
      <c r="FQ44" s="497"/>
      <c r="FR44" s="497"/>
      <c r="FS44" s="497"/>
      <c r="FT44" s="497"/>
      <c r="FU44" s="497"/>
      <c r="FV44" s="497"/>
      <c r="FW44" s="497"/>
      <c r="FX44" s="497"/>
      <c r="FY44" s="497"/>
      <c r="FZ44" s="497"/>
      <c r="GA44" s="497"/>
      <c r="GB44" s="497"/>
      <c r="GC44" s="497"/>
      <c r="GD44" s="497"/>
      <c r="GE44" s="497"/>
      <c r="GF44" s="497"/>
      <c r="GG44" s="497"/>
      <c r="GH44" s="497"/>
      <c r="GI44" s="497"/>
      <c r="GJ44" s="497"/>
      <c r="GK44" s="497"/>
      <c r="GL44" s="497"/>
      <c r="GM44" s="497"/>
      <c r="GN44" s="497"/>
      <c r="GO44" s="497"/>
      <c r="GP44" s="497"/>
      <c r="GQ44" s="497"/>
      <c r="GR44" s="497"/>
      <c r="GS44" s="497"/>
      <c r="GT44" s="497"/>
      <c r="GU44" s="497"/>
      <c r="GV44" s="497"/>
      <c r="GW44" s="497"/>
      <c r="GX44" s="497"/>
      <c r="GY44" s="497"/>
      <c r="GZ44" s="497"/>
      <c r="HA44" s="497"/>
      <c r="HB44" s="497"/>
      <c r="HC44" s="497"/>
      <c r="HD44" s="497"/>
      <c r="HE44" s="497"/>
      <c r="HF44" s="497"/>
      <c r="HG44" s="497"/>
      <c r="HH44" s="497"/>
      <c r="HI44" s="497"/>
      <c r="HJ44" s="497"/>
      <c r="HK44" s="497"/>
      <c r="HL44" s="497"/>
      <c r="HM44" s="497"/>
      <c r="HN44" s="497"/>
      <c r="HO44" s="497"/>
      <c r="HP44" s="497"/>
      <c r="HQ44" s="497"/>
      <c r="HR44" s="497"/>
      <c r="HS44" s="497"/>
      <c r="HT44" s="497"/>
      <c r="HU44" s="497"/>
      <c r="HV44" s="497"/>
      <c r="HW44" s="497"/>
      <c r="HX44" s="497"/>
      <c r="HY44" s="497"/>
      <c r="HZ44" s="497"/>
      <c r="IA44" s="497"/>
      <c r="IB44" s="497"/>
      <c r="IC44" s="497"/>
      <c r="ID44" s="497"/>
      <c r="IE44" s="497"/>
      <c r="IF44" s="497"/>
      <c r="IG44" s="497"/>
      <c r="IH44" s="497"/>
      <c r="II44" s="497"/>
      <c r="IJ44" s="497"/>
      <c r="IK44" s="497"/>
      <c r="IL44" s="497"/>
      <c r="IM44" s="497"/>
      <c r="IN44" s="497"/>
      <c r="IO44" s="497"/>
      <c r="IP44" s="497"/>
      <c r="IQ44" s="497"/>
      <c r="IR44" s="497"/>
      <c r="IS44" s="497"/>
      <c r="IT44" s="497"/>
      <c r="IU44" s="497"/>
      <c r="IV44" s="497"/>
      <c r="IW44" s="497"/>
    </row>
    <row r="45" spans="1:257" s="497" customFormat="1" ht="52.15" hidden="1">
      <c r="A45" s="536"/>
      <c r="B45" s="536"/>
      <c r="C45" s="536"/>
      <c r="D45" s="536"/>
      <c r="E45" s="536"/>
      <c r="F45" s="536">
        <v>150</v>
      </c>
      <c r="G45" s="536"/>
      <c r="H45" s="493">
        <f t="shared" ref="H45:H53" si="1">SUM(A45:F45)</f>
        <v>150</v>
      </c>
      <c r="J45" s="537" t="s">
        <v>323</v>
      </c>
      <c r="K45" s="531">
        <v>43634</v>
      </c>
      <c r="L45" s="538" t="s">
        <v>324</v>
      </c>
      <c r="M45" s="513"/>
      <c r="R45" s="513"/>
    </row>
    <row r="46" spans="1:257" s="497" customFormat="1" ht="17.649999999999999" hidden="1">
      <c r="C46" s="497">
        <f>35.7*R46</f>
        <v>26.775000000000002</v>
      </c>
      <c r="H46" s="493">
        <f t="shared" si="1"/>
        <v>26.775000000000002</v>
      </c>
      <c r="J46" s="530" t="s">
        <v>325</v>
      </c>
      <c r="K46" s="531">
        <v>43729</v>
      </c>
      <c r="L46" s="511" t="s">
        <v>326</v>
      </c>
      <c r="M46" s="513"/>
      <c r="O46" s="511"/>
      <c r="Q46" s="539"/>
      <c r="R46" s="497">
        <f>'Conf Party reduction'!B5</f>
        <v>0.75</v>
      </c>
    </row>
    <row r="47" spans="1:257" s="497" customFormat="1" ht="17.649999999999999" hidden="1">
      <c r="F47" s="497">
        <f>299*R47</f>
        <v>269.10000000000002</v>
      </c>
      <c r="H47" s="493">
        <f t="shared" si="1"/>
        <v>269.10000000000002</v>
      </c>
      <c r="J47" s="540" t="s">
        <v>327</v>
      </c>
      <c r="K47" s="531">
        <v>43732</v>
      </c>
      <c r="L47" s="511" t="s">
        <v>328</v>
      </c>
      <c r="M47" s="513"/>
      <c r="O47" s="511"/>
      <c r="Q47" s="539"/>
      <c r="R47" s="497">
        <f>'Conf Party reduction'!B1</f>
        <v>0.9</v>
      </c>
    </row>
    <row r="48" spans="1:257" s="497" customFormat="1" ht="17.649999999999999" hidden="1">
      <c r="F48" s="497">
        <f>747.5*R48</f>
        <v>672.75</v>
      </c>
      <c r="H48" s="493">
        <f t="shared" si="1"/>
        <v>672.75</v>
      </c>
      <c r="J48" s="540" t="s">
        <v>327</v>
      </c>
      <c r="K48" s="531">
        <v>43729</v>
      </c>
      <c r="L48" s="511" t="s">
        <v>329</v>
      </c>
      <c r="M48" s="513"/>
      <c r="O48" s="511"/>
      <c r="Q48" s="539"/>
      <c r="R48" s="497">
        <f>'Conf Party reduction'!B1</f>
        <v>0.9</v>
      </c>
    </row>
    <row r="49" spans="1:68" s="497" customFormat="1" ht="17.649999999999999" hidden="1">
      <c r="F49" s="497">
        <f>110/1.2*R49</f>
        <v>68.75</v>
      </c>
      <c r="H49" s="493">
        <f t="shared" si="1"/>
        <v>68.75</v>
      </c>
      <c r="J49" s="540" t="s">
        <v>327</v>
      </c>
      <c r="K49" s="531">
        <v>43729</v>
      </c>
      <c r="L49" s="511" t="s">
        <v>330</v>
      </c>
      <c r="M49" s="513"/>
      <c r="N49" s="497" t="s">
        <v>331</v>
      </c>
      <c r="O49" s="511"/>
      <c r="Q49" s="539"/>
      <c r="R49" s="497">
        <f>'Conf Party reduction'!B5</f>
        <v>0.75</v>
      </c>
    </row>
    <row r="50" spans="1:68" s="501" customFormat="1" ht="17.649999999999999" hidden="1">
      <c r="A50" s="506"/>
      <c r="B50" s="506"/>
      <c r="C50" s="506"/>
      <c r="D50" s="506"/>
      <c r="E50" s="506"/>
      <c r="F50" s="506">
        <v>245.19</v>
      </c>
      <c r="G50" s="506"/>
      <c r="H50" s="507">
        <f t="shared" si="1"/>
        <v>245.19</v>
      </c>
      <c r="I50" s="497"/>
      <c r="J50" s="497" t="s">
        <v>332</v>
      </c>
      <c r="K50" s="508">
        <v>43620</v>
      </c>
      <c r="L50" s="511" t="s">
        <v>333</v>
      </c>
      <c r="O50" s="512"/>
      <c r="P50" s="513"/>
      <c r="R50" s="513"/>
      <c r="BP50" s="497"/>
    </row>
    <row r="51" spans="1:68" s="497" customFormat="1" ht="17.649999999999999" hidden="1">
      <c r="H51" s="493">
        <f t="shared" si="1"/>
        <v>0</v>
      </c>
      <c r="J51" s="540"/>
      <c r="K51" s="531"/>
      <c r="L51" s="511"/>
      <c r="M51" s="513"/>
      <c r="O51" s="511"/>
      <c r="Q51" s="539"/>
    </row>
    <row r="52" spans="1:68" s="497" customFormat="1" ht="17.649999999999999" hidden="1">
      <c r="H52" s="493">
        <f t="shared" si="1"/>
        <v>0</v>
      </c>
      <c r="J52" s="540"/>
      <c r="K52" s="531"/>
      <c r="L52" s="511"/>
      <c r="M52" s="513"/>
      <c r="O52" s="511"/>
      <c r="Q52" s="539"/>
    </row>
    <row r="53" spans="1:68" s="497" customFormat="1" ht="15" hidden="1" customHeight="1">
      <c r="H53" s="493">
        <f t="shared" si="1"/>
        <v>0</v>
      </c>
      <c r="J53" s="530"/>
      <c r="K53" s="531"/>
      <c r="L53" s="511"/>
      <c r="O53" s="511"/>
      <c r="Q53" s="539"/>
    </row>
    <row r="54" spans="1:68" s="497" customFormat="1" ht="15" hidden="1" customHeight="1" thickBot="1">
      <c r="A54" s="520">
        <f>SUM(A45:A53)</f>
        <v>0</v>
      </c>
      <c r="B54" s="520">
        <f>SUM(B45:B53)</f>
        <v>0</v>
      </c>
      <c r="C54" s="520">
        <f>SUM(C45:C53)</f>
        <v>26.775000000000002</v>
      </c>
      <c r="D54" s="520">
        <f>SUM(D45:D53)</f>
        <v>0</v>
      </c>
      <c r="E54" s="520"/>
      <c r="F54" s="520">
        <f>SUM(F45:F53)</f>
        <v>1405.79</v>
      </c>
      <c r="G54" s="520"/>
      <c r="H54" s="520">
        <f>SUM(H45:H53)</f>
        <v>1432.5650000000001</v>
      </c>
      <c r="I54" s="504"/>
      <c r="J54" s="530"/>
      <c r="K54" s="531"/>
    </row>
    <row r="55" spans="1:68" s="501" customFormat="1" ht="15" hidden="1" customHeight="1">
      <c r="H55" s="526"/>
      <c r="K55" s="527"/>
      <c r="L55" s="528"/>
    </row>
    <row r="56" spans="1:68" ht="14.25" hidden="1" customHeight="1">
      <c r="A56" s="501"/>
      <c r="B56" s="501"/>
      <c r="C56" s="501"/>
      <c r="D56" s="501"/>
      <c r="E56" s="501"/>
      <c r="F56" s="501"/>
      <c r="G56" s="501"/>
      <c r="H56" s="526"/>
      <c r="I56" s="501"/>
      <c r="J56" s="501"/>
      <c r="K56" s="527"/>
      <c r="L56" s="528"/>
    </row>
    <row r="57" spans="1:68" ht="17.649999999999999" hidden="1">
      <c r="A57" s="541" t="s">
        <v>299</v>
      </c>
      <c r="B57" s="541"/>
      <c r="C57" s="541"/>
      <c r="D57" s="541"/>
      <c r="E57" s="541"/>
      <c r="F57" s="501"/>
      <c r="G57" s="497"/>
      <c r="H57" s="493"/>
      <c r="I57" s="497"/>
      <c r="J57" s="530"/>
      <c r="K57" s="531"/>
      <c r="L57" s="497"/>
    </row>
    <row r="58" spans="1:68" ht="17.649999999999999" hidden="1">
      <c r="A58" s="542" t="s">
        <v>217</v>
      </c>
      <c r="B58" s="541"/>
      <c r="C58" s="541"/>
      <c r="D58" s="542"/>
      <c r="E58" s="542"/>
      <c r="F58" s="501"/>
      <c r="G58" s="493"/>
      <c r="H58" s="493"/>
      <c r="I58" s="493"/>
      <c r="J58" s="533"/>
      <c r="K58" s="534"/>
      <c r="L58" s="493"/>
    </row>
    <row r="59" spans="1:68" ht="17.649999999999999" hidden="1">
      <c r="A59" s="541" t="s">
        <v>334</v>
      </c>
      <c r="B59" s="541"/>
      <c r="C59" s="541"/>
      <c r="D59" s="541"/>
      <c r="E59" s="541"/>
      <c r="F59" s="501"/>
      <c r="G59" s="493"/>
      <c r="H59" s="493"/>
      <c r="I59" s="493"/>
      <c r="J59" s="533"/>
      <c r="K59" s="534"/>
      <c r="L59" s="493"/>
    </row>
    <row r="60" spans="1:68" ht="17.649999999999999" hidden="1">
      <c r="A60" s="493"/>
      <c r="B60" s="493"/>
      <c r="C60" s="493"/>
      <c r="D60" s="493"/>
      <c r="E60" s="493"/>
      <c r="F60" s="493"/>
      <c r="G60" s="493"/>
      <c r="H60" s="493"/>
      <c r="I60" s="493"/>
      <c r="J60" s="533"/>
      <c r="K60" s="534"/>
      <c r="L60" s="493"/>
    </row>
    <row r="61" spans="1:68" ht="17.649999999999999" hidden="1">
      <c r="A61" s="497" t="s">
        <v>304</v>
      </c>
      <c r="B61" s="497"/>
      <c r="C61" s="498">
        <f>'SUMMARY 2021-22'!$C$2</f>
        <v>44651</v>
      </c>
      <c r="D61" s="493"/>
      <c r="E61" s="493"/>
      <c r="F61" s="493"/>
      <c r="G61" s="493"/>
      <c r="H61" s="493"/>
      <c r="I61" s="493"/>
      <c r="J61" s="533"/>
      <c r="K61" s="534"/>
      <c r="L61" s="493"/>
    </row>
    <row r="62" spans="1:68" ht="17.25" hidden="1" customHeight="1">
      <c r="A62" s="558" t="s">
        <v>305</v>
      </c>
      <c r="B62" s="558"/>
      <c r="C62" s="558"/>
      <c r="D62" s="558"/>
      <c r="E62" s="558"/>
      <c r="F62" s="558"/>
      <c r="G62" s="558"/>
      <c r="H62" s="558"/>
      <c r="I62" s="558"/>
      <c r="J62" s="558"/>
      <c r="K62" s="558"/>
      <c r="L62" s="558"/>
    </row>
    <row r="63" spans="1:68" ht="17.649999999999999" hidden="1">
      <c r="A63" s="493"/>
      <c r="B63" s="493"/>
      <c r="C63" s="493"/>
      <c r="D63" s="493"/>
      <c r="E63" s="493"/>
      <c r="F63" s="493"/>
      <c r="G63" s="493"/>
      <c r="H63" s="493"/>
      <c r="I63" s="493"/>
      <c r="J63" s="533"/>
      <c r="K63" s="534"/>
      <c r="L63" s="493"/>
    </row>
    <row r="64" spans="1:68" ht="52.9" hidden="1">
      <c r="A64" s="503" t="s">
        <v>207</v>
      </c>
      <c r="B64" s="503" t="s">
        <v>208</v>
      </c>
      <c r="C64" s="503" t="s">
        <v>209</v>
      </c>
      <c r="D64" s="503" t="s">
        <v>210</v>
      </c>
      <c r="E64" s="503"/>
      <c r="F64" s="503" t="s">
        <v>212</v>
      </c>
      <c r="G64" s="503"/>
      <c r="H64" s="503" t="s">
        <v>306</v>
      </c>
      <c r="I64" s="504"/>
      <c r="J64" s="535" t="s">
        <v>307</v>
      </c>
      <c r="K64" s="535" t="s">
        <v>53</v>
      </c>
      <c r="L64" s="535" t="s">
        <v>308</v>
      </c>
    </row>
    <row r="65" spans="1:73" ht="17.649999999999999" hidden="1">
      <c r="A65" s="536"/>
      <c r="B65" s="536"/>
      <c r="C65" s="536"/>
      <c r="D65" s="536"/>
      <c r="E65" s="536"/>
      <c r="F65" s="536"/>
      <c r="G65" s="536"/>
      <c r="H65" s="493">
        <f t="shared" ref="H65:H73" si="2">SUM(A65:F65)</f>
        <v>0</v>
      </c>
      <c r="I65" s="497"/>
      <c r="J65" s="537"/>
      <c r="K65" s="531"/>
      <c r="L65" s="538"/>
    </row>
    <row r="66" spans="1:73" ht="17.649999999999999" hidden="1">
      <c r="A66" s="497"/>
      <c r="B66" s="497"/>
      <c r="C66" s="497"/>
      <c r="D66" s="497"/>
      <c r="E66" s="497"/>
      <c r="F66" s="497"/>
      <c r="G66" s="497"/>
      <c r="H66" s="493">
        <f t="shared" si="2"/>
        <v>0</v>
      </c>
      <c r="I66" s="497"/>
      <c r="J66" s="530"/>
      <c r="K66" s="531"/>
      <c r="L66" s="511"/>
    </row>
    <row r="67" spans="1:73" ht="17.649999999999999" hidden="1">
      <c r="A67" s="497"/>
      <c r="B67" s="497"/>
      <c r="C67" s="497"/>
      <c r="D67" s="497"/>
      <c r="E67" s="497"/>
      <c r="F67" s="497"/>
      <c r="G67" s="497"/>
      <c r="H67" s="493">
        <f t="shared" si="2"/>
        <v>0</v>
      </c>
      <c r="I67" s="497"/>
      <c r="J67" s="540"/>
      <c r="K67" s="531"/>
      <c r="L67" s="511"/>
    </row>
    <row r="68" spans="1:73" ht="17.649999999999999" hidden="1">
      <c r="A68" s="497"/>
      <c r="B68" s="497"/>
      <c r="C68" s="497"/>
      <c r="D68" s="497"/>
      <c r="E68" s="497"/>
      <c r="F68" s="497"/>
      <c r="G68" s="497"/>
      <c r="H68" s="493">
        <f t="shared" si="2"/>
        <v>0</v>
      </c>
      <c r="I68" s="497"/>
      <c r="J68" s="540"/>
      <c r="K68" s="531"/>
      <c r="L68" s="511"/>
    </row>
    <row r="69" spans="1:73" ht="17.649999999999999" hidden="1">
      <c r="A69" s="497"/>
      <c r="B69" s="497"/>
      <c r="C69" s="497"/>
      <c r="D69" s="497"/>
      <c r="E69" s="497"/>
      <c r="F69" s="497"/>
      <c r="G69" s="497"/>
      <c r="H69" s="493">
        <f t="shared" si="2"/>
        <v>0</v>
      </c>
      <c r="I69" s="497"/>
      <c r="J69" s="540"/>
      <c r="K69" s="531"/>
      <c r="L69" s="511"/>
    </row>
    <row r="70" spans="1:73" ht="17.649999999999999" hidden="1">
      <c r="A70" s="506"/>
      <c r="B70" s="506"/>
      <c r="C70" s="506"/>
      <c r="D70" s="506"/>
      <c r="E70" s="506"/>
      <c r="F70" s="506"/>
      <c r="G70" s="506"/>
      <c r="H70" s="507">
        <f t="shared" si="2"/>
        <v>0</v>
      </c>
      <c r="I70" s="497"/>
      <c r="J70" s="497"/>
      <c r="K70" s="508"/>
      <c r="L70" s="511"/>
    </row>
    <row r="71" spans="1:73" ht="17.649999999999999" hidden="1">
      <c r="A71" s="497"/>
      <c r="B71" s="497"/>
      <c r="C71" s="497"/>
      <c r="D71" s="497"/>
      <c r="E71" s="497"/>
      <c r="F71" s="497"/>
      <c r="G71" s="497"/>
      <c r="H71" s="493">
        <f t="shared" si="2"/>
        <v>0</v>
      </c>
      <c r="I71" s="497"/>
      <c r="J71" s="540"/>
      <c r="K71" s="531"/>
      <c r="L71" s="511"/>
    </row>
    <row r="72" spans="1:73" ht="17.649999999999999" hidden="1">
      <c r="A72" s="497"/>
      <c r="B72" s="497"/>
      <c r="C72" s="497"/>
      <c r="D72" s="497"/>
      <c r="E72" s="497"/>
      <c r="F72" s="497"/>
      <c r="G72" s="497"/>
      <c r="H72" s="493">
        <f t="shared" si="2"/>
        <v>0</v>
      </c>
      <c r="I72" s="497"/>
      <c r="J72" s="540"/>
      <c r="K72" s="531"/>
      <c r="L72" s="511"/>
    </row>
    <row r="73" spans="1:73" ht="17.649999999999999" hidden="1">
      <c r="A73" s="497"/>
      <c r="B73" s="497"/>
      <c r="C73" s="497"/>
      <c r="D73" s="497"/>
      <c r="E73" s="497"/>
      <c r="F73" s="497"/>
      <c r="G73" s="497"/>
      <c r="H73" s="493">
        <f t="shared" si="2"/>
        <v>0</v>
      </c>
      <c r="I73" s="497"/>
      <c r="J73" s="530"/>
      <c r="K73" s="531"/>
      <c r="L73" s="511"/>
    </row>
    <row r="74" spans="1:73" ht="18" hidden="1" thickBot="1">
      <c r="A74" s="520">
        <f>SUM(A65:A73)</f>
        <v>0</v>
      </c>
      <c r="B74" s="520">
        <f>SUM(B65:B73)</f>
        <v>0</v>
      </c>
      <c r="C74" s="520">
        <f>SUM(C65:C73)</f>
        <v>0</v>
      </c>
      <c r="D74" s="520">
        <f>SUM(D65:D73)</f>
        <v>0</v>
      </c>
      <c r="E74" s="520"/>
      <c r="F74" s="520">
        <f>SUM(F65:F73)</f>
        <v>0</v>
      </c>
      <c r="G74" s="520"/>
      <c r="H74" s="520">
        <f>SUM(H65:H73)</f>
        <v>0</v>
      </c>
      <c r="I74" s="504"/>
      <c r="J74" s="530"/>
      <c r="K74" s="531"/>
      <c r="L74" s="497"/>
    </row>
    <row r="75" spans="1:73" ht="17.649999999999999" hidden="1">
      <c r="A75" s="501"/>
      <c r="B75" s="501"/>
      <c r="C75" s="501"/>
      <c r="D75" s="501"/>
      <c r="E75" s="501"/>
      <c r="F75" s="501"/>
      <c r="G75" s="501"/>
      <c r="H75" s="526"/>
      <c r="I75" s="501"/>
      <c r="J75" s="501"/>
      <c r="K75" s="527"/>
      <c r="L75" s="528"/>
    </row>
    <row r="76" spans="1:73" ht="15" hidden="1" customHeight="1"/>
    <row r="77" spans="1:73" s="519" customFormat="1" ht="17.649999999999999" hidden="1">
      <c r="A77" s="546" t="s">
        <v>299</v>
      </c>
      <c r="B77" s="546"/>
      <c r="C77" s="546"/>
      <c r="D77" s="546"/>
      <c r="E77" s="546"/>
      <c r="F77" s="497"/>
      <c r="G77" s="497"/>
      <c r="H77" s="493"/>
      <c r="I77" s="497"/>
      <c r="J77" s="530"/>
      <c r="K77" s="531"/>
      <c r="L77" s="497"/>
      <c r="M77" s="497"/>
      <c r="O77" s="511"/>
      <c r="P77" s="497"/>
      <c r="Q77" s="539"/>
      <c r="R77" s="497"/>
      <c r="S77" s="497"/>
      <c r="T77" s="497"/>
      <c r="U77" s="497"/>
      <c r="V77" s="497"/>
      <c r="W77" s="497"/>
      <c r="X77" s="497"/>
      <c r="Y77" s="497"/>
      <c r="Z77" s="497"/>
      <c r="AA77" s="497"/>
      <c r="AB77" s="497"/>
      <c r="AC77" s="497"/>
      <c r="AD77" s="497"/>
      <c r="AE77" s="497"/>
      <c r="AF77" s="497"/>
      <c r="AG77" s="497"/>
      <c r="AH77" s="497"/>
      <c r="AI77" s="497"/>
      <c r="AJ77" s="497"/>
      <c r="AK77" s="497"/>
      <c r="AL77" s="497"/>
      <c r="AM77" s="497"/>
      <c r="AN77" s="497"/>
      <c r="AO77" s="497"/>
      <c r="AP77" s="497"/>
      <c r="AQ77" s="497"/>
      <c r="AR77" s="497"/>
      <c r="AS77" s="497"/>
      <c r="AT77" s="497"/>
      <c r="AU77" s="497"/>
      <c r="AV77" s="497"/>
      <c r="AW77" s="497"/>
      <c r="AX77" s="497"/>
      <c r="AY77" s="497"/>
      <c r="AZ77" s="497"/>
      <c r="BA77" s="497"/>
      <c r="BB77" s="497"/>
      <c r="BC77" s="497"/>
      <c r="BD77" s="497"/>
      <c r="BE77" s="497"/>
      <c r="BF77" s="497"/>
      <c r="BG77" s="497"/>
      <c r="BH77" s="497"/>
      <c r="BI77" s="497"/>
      <c r="BJ77" s="497"/>
      <c r="BK77" s="497"/>
      <c r="BL77" s="497"/>
      <c r="BM77" s="497"/>
      <c r="BN77" s="497"/>
      <c r="BO77" s="497"/>
      <c r="BP77" s="497"/>
      <c r="BQ77" s="497"/>
      <c r="BR77" s="497"/>
      <c r="BS77" s="497"/>
      <c r="BT77" s="497"/>
      <c r="BU77" s="497"/>
    </row>
    <row r="78" spans="1:73" s="519" customFormat="1" ht="17.649999999999999" hidden="1">
      <c r="A78" s="547" t="s">
        <v>217</v>
      </c>
      <c r="B78" s="546"/>
      <c r="C78" s="546"/>
      <c r="D78" s="547"/>
      <c r="E78" s="547"/>
      <c r="F78" s="497"/>
      <c r="G78" s="493"/>
      <c r="H78" s="493"/>
      <c r="I78" s="493"/>
      <c r="J78" s="533"/>
      <c r="K78" s="534"/>
      <c r="L78" s="493"/>
      <c r="M78" s="497"/>
      <c r="O78" s="511"/>
      <c r="P78" s="497"/>
      <c r="Q78" s="539"/>
      <c r="R78" s="497"/>
      <c r="S78" s="497"/>
      <c r="T78" s="497"/>
      <c r="U78" s="497"/>
      <c r="V78" s="497"/>
      <c r="W78" s="497"/>
      <c r="X78" s="497"/>
      <c r="Y78" s="497"/>
      <c r="Z78" s="497"/>
      <c r="AA78" s="497"/>
      <c r="AB78" s="497"/>
      <c r="AC78" s="497"/>
      <c r="AD78" s="497"/>
      <c r="AE78" s="497"/>
      <c r="AF78" s="497"/>
      <c r="AG78" s="497"/>
      <c r="AH78" s="497"/>
      <c r="AI78" s="497"/>
      <c r="AJ78" s="497"/>
      <c r="AK78" s="497"/>
      <c r="AL78" s="497"/>
      <c r="AM78" s="497"/>
      <c r="AN78" s="497"/>
      <c r="AO78" s="497"/>
      <c r="AP78" s="497"/>
      <c r="AQ78" s="497"/>
      <c r="AR78" s="497"/>
      <c r="AS78" s="497"/>
      <c r="AT78" s="497"/>
      <c r="AU78" s="497"/>
      <c r="AV78" s="497"/>
      <c r="AW78" s="497"/>
      <c r="AX78" s="497"/>
      <c r="AY78" s="497"/>
      <c r="AZ78" s="497"/>
      <c r="BA78" s="497"/>
      <c r="BB78" s="497"/>
      <c r="BC78" s="497"/>
      <c r="BD78" s="497"/>
      <c r="BE78" s="497"/>
      <c r="BF78" s="497"/>
      <c r="BG78" s="497"/>
      <c r="BH78" s="497"/>
      <c r="BI78" s="497"/>
      <c r="BJ78" s="497"/>
      <c r="BK78" s="497"/>
      <c r="BL78" s="497"/>
      <c r="BM78" s="497"/>
      <c r="BN78" s="497"/>
      <c r="BO78" s="497"/>
      <c r="BP78" s="497"/>
      <c r="BQ78" s="497"/>
      <c r="BR78" s="497"/>
      <c r="BS78" s="497"/>
      <c r="BT78" s="497"/>
      <c r="BU78" s="497"/>
    </row>
    <row r="79" spans="1:73" s="519" customFormat="1" ht="17.649999999999999" hidden="1">
      <c r="A79" s="546" t="s">
        <v>335</v>
      </c>
      <c r="B79" s="546"/>
      <c r="C79" s="546"/>
      <c r="D79" s="546"/>
      <c r="E79" s="546"/>
      <c r="F79" s="497"/>
      <c r="G79" s="493"/>
      <c r="H79" s="493"/>
      <c r="I79" s="493"/>
      <c r="J79" s="533"/>
      <c r="K79" s="534"/>
      <c r="L79" s="493"/>
      <c r="M79" s="497"/>
      <c r="O79" s="511"/>
      <c r="P79" s="497"/>
      <c r="Q79" s="539"/>
      <c r="R79" s="497"/>
      <c r="S79" s="497"/>
      <c r="T79" s="497"/>
      <c r="U79" s="497"/>
      <c r="V79" s="497"/>
      <c r="W79" s="497"/>
      <c r="X79" s="497"/>
      <c r="Y79" s="497"/>
      <c r="Z79" s="497"/>
      <c r="AA79" s="497"/>
      <c r="AB79" s="497"/>
      <c r="AC79" s="497"/>
      <c r="AD79" s="497"/>
      <c r="AE79" s="497"/>
      <c r="AF79" s="497"/>
      <c r="AG79" s="497"/>
      <c r="AH79" s="497"/>
      <c r="AI79" s="497"/>
      <c r="AJ79" s="497"/>
      <c r="AK79" s="497"/>
      <c r="AL79" s="497"/>
      <c r="AM79" s="497"/>
      <c r="AN79" s="497"/>
      <c r="AO79" s="497"/>
      <c r="AP79" s="497"/>
      <c r="AQ79" s="497"/>
      <c r="AR79" s="497"/>
      <c r="AS79" s="497"/>
      <c r="AT79" s="497"/>
      <c r="AU79" s="497"/>
      <c r="AV79" s="497"/>
      <c r="AW79" s="497"/>
      <c r="AX79" s="497"/>
      <c r="AY79" s="497"/>
      <c r="AZ79" s="497"/>
      <c r="BA79" s="497"/>
      <c r="BB79" s="497"/>
      <c r="BC79" s="497"/>
      <c r="BD79" s="497"/>
      <c r="BE79" s="497"/>
      <c r="BF79" s="497"/>
      <c r="BG79" s="497"/>
      <c r="BH79" s="497"/>
      <c r="BI79" s="497"/>
      <c r="BJ79" s="497"/>
      <c r="BK79" s="497"/>
      <c r="BL79" s="497"/>
      <c r="BM79" s="497"/>
      <c r="BN79" s="497"/>
      <c r="BO79" s="497"/>
      <c r="BP79" s="497"/>
      <c r="BQ79" s="497"/>
      <c r="BR79" s="497"/>
      <c r="BS79" s="497"/>
      <c r="BT79" s="497"/>
      <c r="BU79" s="497"/>
    </row>
    <row r="80" spans="1:73" s="519" customFormat="1" ht="17.649999999999999" hidden="1">
      <c r="A80" s="493"/>
      <c r="B80" s="493"/>
      <c r="C80" s="493"/>
      <c r="D80" s="493"/>
      <c r="E80" s="493"/>
      <c r="F80" s="493"/>
      <c r="G80" s="493"/>
      <c r="H80" s="493"/>
      <c r="I80" s="493"/>
      <c r="J80" s="533"/>
      <c r="K80" s="534"/>
      <c r="L80" s="493"/>
      <c r="M80" s="497"/>
      <c r="O80" s="511"/>
      <c r="P80" s="497"/>
      <c r="Q80" s="539"/>
      <c r="R80" s="497"/>
      <c r="S80" s="497"/>
      <c r="T80" s="497"/>
      <c r="U80" s="497"/>
      <c r="V80" s="497"/>
      <c r="W80" s="497"/>
      <c r="X80" s="497"/>
      <c r="Y80" s="497"/>
      <c r="Z80" s="497"/>
      <c r="AA80" s="497"/>
      <c r="AB80" s="497"/>
      <c r="AC80" s="497"/>
      <c r="AD80" s="497"/>
      <c r="AE80" s="497"/>
      <c r="AF80" s="497"/>
      <c r="AG80" s="497"/>
      <c r="AH80" s="497"/>
      <c r="AI80" s="497"/>
      <c r="AJ80" s="497"/>
      <c r="AK80" s="497"/>
      <c r="AL80" s="497"/>
      <c r="AM80" s="497"/>
      <c r="AN80" s="497"/>
      <c r="AO80" s="497"/>
      <c r="AP80" s="497"/>
      <c r="AQ80" s="497"/>
      <c r="AR80" s="497"/>
      <c r="AS80" s="497"/>
      <c r="AT80" s="497"/>
      <c r="AU80" s="497"/>
      <c r="AV80" s="497"/>
      <c r="AW80" s="497"/>
      <c r="AX80" s="497"/>
      <c r="AY80" s="497"/>
      <c r="AZ80" s="497"/>
      <c r="BA80" s="497"/>
      <c r="BB80" s="497"/>
      <c r="BC80" s="497"/>
      <c r="BD80" s="497"/>
      <c r="BE80" s="497"/>
      <c r="BF80" s="497"/>
      <c r="BG80" s="497"/>
      <c r="BH80" s="497"/>
      <c r="BI80" s="497"/>
      <c r="BJ80" s="497"/>
      <c r="BK80" s="497"/>
      <c r="BL80" s="497"/>
      <c r="BM80" s="497"/>
      <c r="BN80" s="497"/>
      <c r="BO80" s="497"/>
      <c r="BP80" s="497"/>
      <c r="BQ80" s="497"/>
      <c r="BR80" s="497"/>
      <c r="BS80" s="497"/>
      <c r="BT80" s="497"/>
      <c r="BU80" s="497"/>
    </row>
    <row r="81" spans="1:73" s="519" customFormat="1" ht="17.649999999999999" hidden="1">
      <c r="A81" s="497" t="s">
        <v>304</v>
      </c>
      <c r="B81" s="497"/>
      <c r="C81" s="498">
        <f>'SUMMARY 2021-22'!$C$2</f>
        <v>44651</v>
      </c>
      <c r="D81" s="493"/>
      <c r="E81" s="493"/>
      <c r="F81" s="493"/>
      <c r="G81" s="493"/>
      <c r="H81" s="493"/>
      <c r="I81" s="493"/>
      <c r="J81" s="533"/>
      <c r="K81" s="534"/>
      <c r="L81" s="493"/>
      <c r="M81" s="497"/>
      <c r="O81" s="511"/>
      <c r="P81" s="497"/>
      <c r="Q81" s="539"/>
      <c r="R81" s="497"/>
      <c r="S81" s="497"/>
      <c r="T81" s="497"/>
      <c r="U81" s="497"/>
      <c r="V81" s="497"/>
      <c r="W81" s="497"/>
      <c r="X81" s="497"/>
      <c r="Y81" s="497"/>
      <c r="Z81" s="497"/>
      <c r="AA81" s="497"/>
      <c r="AB81" s="497"/>
      <c r="AC81" s="497"/>
      <c r="AD81" s="497"/>
      <c r="AE81" s="497"/>
      <c r="AF81" s="497"/>
      <c r="AG81" s="497"/>
      <c r="AH81" s="497"/>
      <c r="AI81" s="497"/>
      <c r="AJ81" s="497"/>
      <c r="AK81" s="497"/>
      <c r="AL81" s="497"/>
      <c r="AM81" s="497"/>
      <c r="AN81" s="497"/>
      <c r="AO81" s="497"/>
      <c r="AP81" s="497"/>
      <c r="AQ81" s="497"/>
      <c r="AR81" s="497"/>
      <c r="AS81" s="497"/>
      <c r="AT81" s="497"/>
      <c r="AU81" s="497"/>
      <c r="AV81" s="497"/>
      <c r="AW81" s="497"/>
      <c r="AX81" s="497"/>
      <c r="AY81" s="497"/>
      <c r="AZ81" s="497"/>
      <c r="BA81" s="497"/>
      <c r="BB81" s="497"/>
      <c r="BC81" s="497"/>
      <c r="BD81" s="497"/>
      <c r="BE81" s="497"/>
      <c r="BF81" s="497"/>
      <c r="BG81" s="497"/>
      <c r="BH81" s="497"/>
      <c r="BI81" s="497"/>
      <c r="BJ81" s="497"/>
      <c r="BK81" s="497"/>
      <c r="BL81" s="497"/>
      <c r="BM81" s="497"/>
      <c r="BN81" s="497"/>
      <c r="BO81" s="497"/>
      <c r="BP81" s="497"/>
      <c r="BQ81" s="497"/>
      <c r="BR81" s="497"/>
      <c r="BS81" s="497"/>
      <c r="BT81" s="497"/>
      <c r="BU81" s="497"/>
    </row>
    <row r="82" spans="1:73" s="519" customFormat="1" ht="17.25" hidden="1" customHeight="1">
      <c r="A82" s="558" t="s">
        <v>305</v>
      </c>
      <c r="B82" s="558"/>
      <c r="C82" s="558"/>
      <c r="D82" s="558"/>
      <c r="E82" s="558"/>
      <c r="F82" s="558"/>
      <c r="G82" s="558"/>
      <c r="H82" s="558"/>
      <c r="I82" s="558"/>
      <c r="J82" s="558"/>
      <c r="K82" s="558"/>
      <c r="L82" s="558"/>
      <c r="M82" s="497"/>
      <c r="O82" s="511"/>
      <c r="P82" s="497"/>
      <c r="Q82" s="539"/>
      <c r="R82" s="497"/>
      <c r="S82" s="497"/>
      <c r="T82" s="497"/>
      <c r="U82" s="497"/>
      <c r="V82" s="497"/>
      <c r="W82" s="497"/>
      <c r="X82" s="497"/>
      <c r="Y82" s="497"/>
      <c r="Z82" s="497"/>
      <c r="AA82" s="497"/>
      <c r="AB82" s="497"/>
      <c r="AC82" s="497"/>
      <c r="AD82" s="497"/>
      <c r="AE82" s="497"/>
      <c r="AF82" s="497"/>
      <c r="AG82" s="497"/>
      <c r="AH82" s="497"/>
      <c r="AI82" s="497"/>
      <c r="AJ82" s="497"/>
      <c r="AK82" s="497"/>
      <c r="AL82" s="497"/>
      <c r="AM82" s="497"/>
      <c r="AN82" s="497"/>
      <c r="AO82" s="497"/>
      <c r="AP82" s="497"/>
      <c r="AQ82" s="497"/>
      <c r="AR82" s="497"/>
      <c r="AS82" s="497"/>
      <c r="AT82" s="497"/>
      <c r="AU82" s="497"/>
      <c r="AV82" s="497"/>
      <c r="AW82" s="497"/>
      <c r="AX82" s="497"/>
      <c r="AY82" s="497"/>
      <c r="AZ82" s="497"/>
      <c r="BA82" s="497"/>
      <c r="BB82" s="497"/>
      <c r="BC82" s="497"/>
      <c r="BD82" s="497"/>
      <c r="BE82" s="497"/>
      <c r="BF82" s="497"/>
      <c r="BG82" s="497"/>
      <c r="BH82" s="497"/>
      <c r="BI82" s="497"/>
      <c r="BJ82" s="497"/>
      <c r="BK82" s="497"/>
      <c r="BL82" s="497"/>
      <c r="BM82" s="497"/>
      <c r="BN82" s="497"/>
      <c r="BO82" s="497"/>
      <c r="BP82" s="497"/>
      <c r="BQ82" s="497"/>
      <c r="BR82" s="497"/>
      <c r="BS82" s="497"/>
      <c r="BT82" s="497"/>
      <c r="BU82" s="497"/>
    </row>
    <row r="83" spans="1:73" s="519" customFormat="1" ht="17.649999999999999" hidden="1">
      <c r="A83" s="493"/>
      <c r="B83" s="493"/>
      <c r="C83" s="493"/>
      <c r="D83" s="493"/>
      <c r="E83" s="493"/>
      <c r="F83" s="493"/>
      <c r="G83" s="493"/>
      <c r="H83" s="493"/>
      <c r="I83" s="493"/>
      <c r="J83" s="533"/>
      <c r="K83" s="534"/>
      <c r="L83" s="493"/>
      <c r="M83" s="497"/>
      <c r="O83" s="511"/>
      <c r="P83" s="497"/>
      <c r="Q83" s="539"/>
      <c r="R83" s="497"/>
      <c r="S83" s="497"/>
      <c r="T83" s="497"/>
      <c r="U83" s="497"/>
      <c r="V83" s="497"/>
      <c r="W83" s="497"/>
      <c r="X83" s="497"/>
      <c r="Y83" s="497"/>
      <c r="Z83" s="497"/>
      <c r="AA83" s="497"/>
      <c r="AB83" s="497"/>
      <c r="AC83" s="497"/>
      <c r="AD83" s="497"/>
      <c r="AE83" s="497"/>
      <c r="AF83" s="497"/>
      <c r="AG83" s="497"/>
      <c r="AH83" s="497"/>
      <c r="AI83" s="497"/>
      <c r="AJ83" s="497"/>
      <c r="AK83" s="497"/>
      <c r="AL83" s="497"/>
      <c r="AM83" s="497"/>
      <c r="AN83" s="497"/>
      <c r="AO83" s="497"/>
      <c r="AP83" s="497"/>
      <c r="AQ83" s="497"/>
      <c r="AR83" s="497"/>
      <c r="AS83" s="497"/>
      <c r="AT83" s="497"/>
      <c r="AU83" s="497"/>
      <c r="AV83" s="497"/>
      <c r="AW83" s="497"/>
      <c r="AX83" s="497"/>
      <c r="AY83" s="497"/>
      <c r="AZ83" s="497"/>
      <c r="BA83" s="497"/>
      <c r="BB83" s="497"/>
      <c r="BC83" s="497"/>
      <c r="BD83" s="497"/>
      <c r="BE83" s="497"/>
      <c r="BF83" s="497"/>
      <c r="BG83" s="497"/>
      <c r="BH83" s="497"/>
      <c r="BI83" s="497"/>
      <c r="BJ83" s="497"/>
      <c r="BK83" s="497"/>
      <c r="BL83" s="497"/>
      <c r="BM83" s="497"/>
      <c r="BN83" s="497"/>
      <c r="BO83" s="497"/>
      <c r="BP83" s="497"/>
      <c r="BQ83" s="497"/>
      <c r="BR83" s="497"/>
      <c r="BS83" s="497"/>
      <c r="BT83" s="497"/>
      <c r="BU83" s="497"/>
    </row>
    <row r="84" spans="1:73" s="519" customFormat="1" ht="52.9" hidden="1">
      <c r="A84" s="503" t="s">
        <v>207</v>
      </c>
      <c r="B84" s="503" t="s">
        <v>208</v>
      </c>
      <c r="C84" s="503" t="s">
        <v>209</v>
      </c>
      <c r="D84" s="503" t="s">
        <v>210</v>
      </c>
      <c r="E84" s="503"/>
      <c r="F84" s="503" t="s">
        <v>212</v>
      </c>
      <c r="G84" s="503"/>
      <c r="H84" s="503" t="s">
        <v>306</v>
      </c>
      <c r="I84" s="504"/>
      <c r="J84" s="535" t="s">
        <v>307</v>
      </c>
      <c r="K84" s="535" t="s">
        <v>53</v>
      </c>
      <c r="L84" s="535" t="s">
        <v>308</v>
      </c>
      <c r="M84" s="497"/>
      <c r="O84" s="511"/>
      <c r="P84" s="497"/>
      <c r="Q84" s="539"/>
      <c r="R84" s="497"/>
      <c r="S84" s="497"/>
      <c r="T84" s="497"/>
      <c r="U84" s="497"/>
      <c r="V84" s="497"/>
      <c r="W84" s="497"/>
      <c r="X84" s="497"/>
      <c r="Y84" s="497"/>
      <c r="Z84" s="497"/>
      <c r="AA84" s="497"/>
      <c r="AB84" s="497"/>
      <c r="AC84" s="497"/>
      <c r="AD84" s="497"/>
      <c r="AE84" s="497"/>
      <c r="AF84" s="497"/>
      <c r="AG84" s="497"/>
      <c r="AH84" s="497"/>
      <c r="AI84" s="497"/>
      <c r="AJ84" s="497"/>
      <c r="AK84" s="497"/>
      <c r="AL84" s="497"/>
      <c r="AM84" s="497"/>
      <c r="AN84" s="497"/>
      <c r="AO84" s="497"/>
      <c r="AP84" s="497"/>
      <c r="AQ84" s="497"/>
      <c r="AR84" s="497"/>
      <c r="AS84" s="497"/>
      <c r="AT84" s="497"/>
      <c r="AU84" s="497"/>
      <c r="AV84" s="497"/>
      <c r="AW84" s="497"/>
      <c r="AX84" s="497"/>
      <c r="AY84" s="497"/>
      <c r="AZ84" s="497"/>
      <c r="BA84" s="497"/>
      <c r="BB84" s="497"/>
      <c r="BC84" s="497"/>
      <c r="BD84" s="497"/>
      <c r="BE84" s="497"/>
      <c r="BF84" s="497"/>
      <c r="BG84" s="497"/>
      <c r="BH84" s="497"/>
      <c r="BI84" s="497"/>
      <c r="BJ84" s="497"/>
      <c r="BK84" s="497"/>
      <c r="BL84" s="497"/>
      <c r="BM84" s="497"/>
      <c r="BN84" s="497"/>
      <c r="BO84" s="497"/>
      <c r="BP84" s="497"/>
      <c r="BQ84" s="497"/>
      <c r="BR84" s="497"/>
      <c r="BS84" s="497"/>
      <c r="BT84" s="497"/>
      <c r="BU84" s="497"/>
    </row>
    <row r="85" spans="1:73" ht="34.9" hidden="1">
      <c r="A85" s="497"/>
      <c r="B85" s="497"/>
      <c r="C85" s="497"/>
      <c r="D85" s="497"/>
      <c r="E85" s="497">
        <v>914.85</v>
      </c>
      <c r="F85" s="497"/>
      <c r="G85" s="501"/>
      <c r="H85" s="493">
        <f t="shared" ref="H85:H87" si="3">SUM(A85:F85)</f>
        <v>914.85</v>
      </c>
      <c r="I85" s="501"/>
      <c r="J85" s="511" t="s">
        <v>336</v>
      </c>
      <c r="K85" s="508">
        <v>44468</v>
      </c>
      <c r="L85" s="548" t="s">
        <v>337</v>
      </c>
      <c r="M85" s="497"/>
    </row>
    <row r="86" spans="1:73" ht="34.9" hidden="1">
      <c r="A86" s="497"/>
      <c r="B86" s="497"/>
      <c r="C86" s="497"/>
      <c r="D86" s="497"/>
      <c r="E86" s="497"/>
      <c r="F86" s="497">
        <v>82.5</v>
      </c>
      <c r="G86" s="501"/>
      <c r="H86" s="493">
        <f t="shared" si="3"/>
        <v>82.5</v>
      </c>
      <c r="I86" s="501"/>
      <c r="J86" s="511" t="s">
        <v>336</v>
      </c>
      <c r="K86" s="508">
        <v>44464</v>
      </c>
      <c r="L86" s="548" t="s">
        <v>338</v>
      </c>
      <c r="M86" s="497"/>
    </row>
    <row r="87" spans="1:73" ht="34.9" hidden="1">
      <c r="A87" s="497"/>
      <c r="B87" s="497"/>
      <c r="C87" s="497">
        <v>30.23</v>
      </c>
      <c r="D87" s="497"/>
      <c r="E87" s="497"/>
      <c r="F87" s="497"/>
      <c r="G87" s="501"/>
      <c r="H87" s="493">
        <f t="shared" si="3"/>
        <v>30.23</v>
      </c>
      <c r="I87" s="501"/>
      <c r="J87" s="511" t="s">
        <v>336</v>
      </c>
      <c r="K87" s="508">
        <v>44464</v>
      </c>
      <c r="L87" s="511" t="s">
        <v>339</v>
      </c>
      <c r="M87" s="497"/>
    </row>
    <row r="88" spans="1:73" s="519" customFormat="1" ht="18" hidden="1" thickBot="1">
      <c r="A88" s="520">
        <f t="shared" ref="A88:H88" si="4">SUM(A85:A87)</f>
        <v>0</v>
      </c>
      <c r="B88" s="520">
        <f t="shared" si="4"/>
        <v>0</v>
      </c>
      <c r="C88" s="520">
        <f t="shared" si="4"/>
        <v>30.23</v>
      </c>
      <c r="D88" s="520">
        <f t="shared" si="4"/>
        <v>0</v>
      </c>
      <c r="E88" s="520">
        <f t="shared" si="4"/>
        <v>914.85</v>
      </c>
      <c r="F88" s="520">
        <f t="shared" si="4"/>
        <v>82.5</v>
      </c>
      <c r="G88" s="520">
        <f t="shared" si="4"/>
        <v>0</v>
      </c>
      <c r="H88" s="520">
        <f t="shared" si="4"/>
        <v>1027.58</v>
      </c>
      <c r="I88" s="504"/>
      <c r="J88" s="530"/>
      <c r="K88" s="531"/>
      <c r="L88" s="497"/>
      <c r="M88" s="497"/>
      <c r="N88" s="497"/>
      <c r="O88" s="511"/>
      <c r="P88" s="497"/>
      <c r="Q88" s="539"/>
      <c r="R88" s="497"/>
      <c r="S88" s="497"/>
      <c r="T88" s="497"/>
      <c r="U88" s="497"/>
      <c r="V88" s="497"/>
      <c r="W88" s="497"/>
      <c r="X88" s="497"/>
      <c r="Y88" s="497"/>
      <c r="Z88" s="497"/>
      <c r="AA88" s="497"/>
      <c r="AB88" s="497"/>
      <c r="AC88" s="497"/>
      <c r="AD88" s="497"/>
      <c r="AE88" s="497"/>
      <c r="AF88" s="497"/>
      <c r="AG88" s="497"/>
      <c r="AH88" s="497"/>
      <c r="AI88" s="497"/>
      <c r="AJ88" s="497"/>
      <c r="AK88" s="497"/>
      <c r="AL88" s="497"/>
      <c r="AM88" s="497"/>
      <c r="AN88" s="497"/>
      <c r="AO88" s="497"/>
      <c r="AP88" s="497"/>
      <c r="AQ88" s="497"/>
      <c r="AR88" s="497"/>
      <c r="AS88" s="497"/>
      <c r="AT88" s="497"/>
      <c r="AU88" s="497"/>
      <c r="AV88" s="497"/>
      <c r="AW88" s="497"/>
      <c r="AX88" s="497"/>
      <c r="AY88" s="497"/>
      <c r="AZ88" s="497"/>
      <c r="BA88" s="497"/>
      <c r="BB88" s="497"/>
      <c r="BC88" s="497"/>
      <c r="BD88" s="497"/>
      <c r="BE88" s="497"/>
      <c r="BF88" s="497"/>
      <c r="BG88" s="497"/>
      <c r="BH88" s="497"/>
      <c r="BI88" s="497"/>
      <c r="BJ88" s="497"/>
      <c r="BK88" s="497"/>
      <c r="BL88" s="497"/>
      <c r="BM88" s="497"/>
      <c r="BN88" s="497"/>
      <c r="BO88" s="497"/>
      <c r="BP88" s="497"/>
      <c r="BQ88" s="497"/>
      <c r="BR88" s="497"/>
      <c r="BS88" s="497"/>
      <c r="BT88" s="497"/>
      <c r="BU88" s="497"/>
    </row>
    <row r="89" spans="1:73" s="501" customFormat="1" ht="17.649999999999999" hidden="1">
      <c r="H89" s="526"/>
      <c r="K89" s="527"/>
      <c r="L89" s="528"/>
    </row>
    <row r="90" spans="1:73" s="501" customFormat="1" ht="17.649999999999999">
      <c r="H90" s="526"/>
      <c r="K90" s="527"/>
      <c r="L90" s="528"/>
    </row>
    <row r="91" spans="1:73" s="519" customFormat="1" ht="17.649999999999999">
      <c r="A91" s="549" t="s">
        <v>299</v>
      </c>
      <c r="B91" s="549"/>
      <c r="C91" s="549"/>
      <c r="D91" s="549"/>
      <c r="E91" s="549"/>
      <c r="F91" s="497"/>
      <c r="G91" s="497"/>
      <c r="H91" s="493"/>
      <c r="I91" s="497"/>
      <c r="J91" s="530"/>
      <c r="K91" s="531"/>
      <c r="L91" s="497"/>
      <c r="M91" s="497"/>
      <c r="N91" s="497"/>
      <c r="O91" s="511"/>
      <c r="P91" s="497"/>
      <c r="Q91" s="539"/>
      <c r="R91" s="497"/>
      <c r="S91" s="497"/>
      <c r="T91" s="497"/>
      <c r="U91" s="497"/>
      <c r="V91" s="497"/>
      <c r="W91" s="497"/>
      <c r="X91" s="497"/>
      <c r="Y91" s="497"/>
      <c r="Z91" s="497"/>
      <c r="AA91" s="497"/>
      <c r="AB91" s="497"/>
      <c r="AC91" s="497"/>
      <c r="AD91" s="497"/>
      <c r="AE91" s="497"/>
      <c r="AF91" s="497"/>
      <c r="AG91" s="497"/>
      <c r="AH91" s="497"/>
      <c r="AI91" s="497"/>
      <c r="AJ91" s="497"/>
      <c r="AK91" s="497"/>
      <c r="AL91" s="497"/>
      <c r="AM91" s="497"/>
      <c r="AN91" s="497"/>
      <c r="AO91" s="497"/>
      <c r="AP91" s="497"/>
      <c r="AQ91" s="497"/>
      <c r="AR91" s="497"/>
      <c r="AS91" s="497"/>
      <c r="AT91" s="497"/>
      <c r="AU91" s="497"/>
      <c r="AV91" s="497"/>
      <c r="AW91" s="497"/>
      <c r="AX91" s="497"/>
      <c r="AY91" s="497"/>
      <c r="AZ91" s="497"/>
      <c r="BA91" s="497"/>
      <c r="BB91" s="497"/>
      <c r="BC91" s="497"/>
      <c r="BD91" s="497"/>
      <c r="BE91" s="497"/>
      <c r="BF91" s="497"/>
      <c r="BG91" s="497"/>
      <c r="BH91" s="497"/>
      <c r="BI91" s="497"/>
      <c r="BJ91" s="497"/>
      <c r="BK91" s="497"/>
      <c r="BL91" s="497"/>
      <c r="BM91" s="497"/>
      <c r="BN91" s="497"/>
      <c r="BO91" s="497"/>
      <c r="BP91" s="497"/>
      <c r="BQ91" s="497"/>
      <c r="BR91" s="497"/>
      <c r="BS91" s="497"/>
      <c r="BT91" s="497"/>
      <c r="BU91" s="497"/>
    </row>
    <row r="92" spans="1:73" s="519" customFormat="1" ht="17.649999999999999">
      <c r="A92" s="550" t="s">
        <v>217</v>
      </c>
      <c r="B92" s="549"/>
      <c r="C92" s="549"/>
      <c r="D92" s="550"/>
      <c r="E92" s="550"/>
      <c r="F92" s="497"/>
      <c r="G92" s="493"/>
      <c r="H92" s="493"/>
      <c r="I92" s="493"/>
      <c r="J92" s="533"/>
      <c r="K92" s="534"/>
      <c r="L92" s="493"/>
      <c r="M92" s="497"/>
      <c r="N92" s="497"/>
      <c r="O92" s="511"/>
      <c r="P92" s="497"/>
      <c r="Q92" s="539"/>
      <c r="R92" s="497"/>
      <c r="S92" s="497"/>
      <c r="T92" s="497"/>
      <c r="U92" s="497"/>
      <c r="V92" s="497"/>
      <c r="W92" s="497"/>
      <c r="X92" s="497"/>
      <c r="Y92" s="497"/>
      <c r="Z92" s="497"/>
      <c r="AA92" s="497"/>
      <c r="AB92" s="497"/>
      <c r="AC92" s="497"/>
      <c r="AD92" s="497"/>
      <c r="AE92" s="497"/>
      <c r="AF92" s="497"/>
      <c r="AG92" s="497"/>
      <c r="AH92" s="497"/>
      <c r="AI92" s="497"/>
      <c r="AJ92" s="497"/>
      <c r="AK92" s="497"/>
      <c r="AL92" s="497"/>
      <c r="AM92" s="497"/>
      <c r="AN92" s="497"/>
      <c r="AO92" s="497"/>
      <c r="AP92" s="497"/>
      <c r="AQ92" s="497"/>
      <c r="AR92" s="497"/>
      <c r="AS92" s="497"/>
      <c r="AT92" s="497"/>
      <c r="AU92" s="497"/>
      <c r="AV92" s="497"/>
      <c r="AW92" s="497"/>
      <c r="AX92" s="497"/>
      <c r="AY92" s="497"/>
      <c r="AZ92" s="497"/>
      <c r="BA92" s="497"/>
      <c r="BB92" s="497"/>
      <c r="BC92" s="497"/>
      <c r="BD92" s="497"/>
      <c r="BE92" s="497"/>
      <c r="BF92" s="497"/>
      <c r="BG92" s="497"/>
      <c r="BH92" s="497"/>
      <c r="BI92" s="497"/>
      <c r="BJ92" s="497"/>
      <c r="BK92" s="497"/>
      <c r="BL92" s="497"/>
      <c r="BM92" s="497"/>
      <c r="BN92" s="497"/>
      <c r="BO92" s="497"/>
      <c r="BP92" s="497"/>
      <c r="BQ92" s="497"/>
      <c r="BR92" s="497"/>
      <c r="BS92" s="497"/>
      <c r="BT92" s="497"/>
      <c r="BU92" s="497"/>
    </row>
    <row r="93" spans="1:73" s="519" customFormat="1" ht="17.649999999999999">
      <c r="A93" s="549" t="s">
        <v>340</v>
      </c>
      <c r="B93" s="549"/>
      <c r="C93" s="549"/>
      <c r="D93" s="549"/>
      <c r="E93" s="549"/>
      <c r="F93" s="497"/>
      <c r="G93" s="493"/>
      <c r="H93" s="493"/>
      <c r="I93" s="493"/>
      <c r="J93" s="533"/>
      <c r="K93" s="534"/>
      <c r="L93" s="493"/>
      <c r="M93" s="497"/>
      <c r="N93" s="497"/>
      <c r="O93" s="511"/>
      <c r="P93" s="497"/>
      <c r="Q93" s="539"/>
      <c r="R93" s="497"/>
      <c r="S93" s="497"/>
      <c r="T93" s="497"/>
      <c r="U93" s="497"/>
      <c r="V93" s="497"/>
      <c r="W93" s="497"/>
      <c r="X93" s="497"/>
      <c r="Y93" s="497"/>
      <c r="Z93" s="497"/>
      <c r="AA93" s="497"/>
      <c r="AB93" s="497"/>
      <c r="AC93" s="497"/>
      <c r="AD93" s="497"/>
      <c r="AE93" s="497"/>
      <c r="AF93" s="497"/>
      <c r="AG93" s="497"/>
      <c r="AH93" s="497"/>
      <c r="AI93" s="497"/>
      <c r="AJ93" s="497"/>
      <c r="AK93" s="497"/>
      <c r="AL93" s="497"/>
      <c r="AM93" s="497"/>
      <c r="AN93" s="497"/>
      <c r="AO93" s="497"/>
      <c r="AP93" s="497"/>
      <c r="AQ93" s="497"/>
      <c r="AR93" s="497"/>
      <c r="AS93" s="497"/>
      <c r="AT93" s="497"/>
      <c r="AU93" s="497"/>
      <c r="AV93" s="497"/>
      <c r="AW93" s="497"/>
      <c r="AX93" s="497"/>
      <c r="AY93" s="497"/>
      <c r="AZ93" s="497"/>
      <c r="BA93" s="497"/>
      <c r="BB93" s="497"/>
      <c r="BC93" s="497"/>
      <c r="BD93" s="497"/>
      <c r="BE93" s="497"/>
      <c r="BF93" s="497"/>
      <c r="BG93" s="497"/>
      <c r="BH93" s="497"/>
      <c r="BI93" s="497"/>
      <c r="BJ93" s="497"/>
      <c r="BK93" s="497"/>
      <c r="BL93" s="497"/>
      <c r="BM93" s="497"/>
      <c r="BN93" s="497"/>
      <c r="BO93" s="497"/>
      <c r="BP93" s="497"/>
      <c r="BQ93" s="497"/>
      <c r="BR93" s="497"/>
      <c r="BS93" s="497"/>
      <c r="BT93" s="497"/>
      <c r="BU93" s="497"/>
    </row>
    <row r="94" spans="1:73" s="519" customFormat="1" ht="17.649999999999999">
      <c r="A94" s="493"/>
      <c r="B94" s="493"/>
      <c r="C94" s="493"/>
      <c r="D94" s="493"/>
      <c r="E94" s="493"/>
      <c r="F94" s="493"/>
      <c r="G94" s="493"/>
      <c r="H94" s="493"/>
      <c r="I94" s="493"/>
      <c r="J94" s="533"/>
      <c r="K94" s="534"/>
      <c r="L94" s="493"/>
      <c r="M94" s="497"/>
      <c r="N94" s="497"/>
      <c r="O94" s="511"/>
      <c r="P94" s="497"/>
      <c r="Q94" s="539"/>
      <c r="R94" s="497"/>
      <c r="S94" s="497"/>
      <c r="T94" s="497"/>
      <c r="U94" s="497"/>
      <c r="V94" s="497"/>
      <c r="W94" s="497"/>
      <c r="X94" s="497"/>
      <c r="Y94" s="497"/>
      <c r="Z94" s="497"/>
      <c r="AA94" s="497"/>
      <c r="AB94" s="497"/>
      <c r="AC94" s="497"/>
      <c r="AD94" s="497"/>
      <c r="AE94" s="497"/>
      <c r="AF94" s="497"/>
      <c r="AG94" s="497"/>
      <c r="AH94" s="497"/>
      <c r="AI94" s="497"/>
      <c r="AJ94" s="497"/>
      <c r="AK94" s="497"/>
      <c r="AL94" s="497"/>
      <c r="AM94" s="497"/>
      <c r="AN94" s="497"/>
      <c r="AO94" s="497"/>
      <c r="AP94" s="497"/>
      <c r="AQ94" s="497"/>
      <c r="AR94" s="497"/>
      <c r="AS94" s="497"/>
      <c r="AT94" s="497"/>
      <c r="AU94" s="497"/>
      <c r="AV94" s="497"/>
      <c r="AW94" s="497"/>
      <c r="AX94" s="497"/>
      <c r="AY94" s="497"/>
      <c r="AZ94" s="497"/>
      <c r="BA94" s="497"/>
      <c r="BB94" s="497"/>
      <c r="BC94" s="497"/>
      <c r="BD94" s="497"/>
      <c r="BE94" s="497"/>
      <c r="BF94" s="497"/>
      <c r="BG94" s="497"/>
      <c r="BH94" s="497"/>
      <c r="BI94" s="497"/>
      <c r="BJ94" s="497"/>
      <c r="BK94" s="497"/>
      <c r="BL94" s="497"/>
      <c r="BM94" s="497"/>
      <c r="BN94" s="497"/>
      <c r="BO94" s="497"/>
      <c r="BP94" s="497"/>
      <c r="BQ94" s="497"/>
      <c r="BR94" s="497"/>
      <c r="BS94" s="497"/>
      <c r="BT94" s="497"/>
      <c r="BU94" s="497"/>
    </row>
    <row r="95" spans="1:73" s="519" customFormat="1" ht="17.649999999999999">
      <c r="A95" s="497" t="s">
        <v>304</v>
      </c>
      <c r="B95" s="497"/>
      <c r="C95" s="498">
        <v>45016</v>
      </c>
      <c r="D95" s="493"/>
      <c r="E95" s="493"/>
      <c r="F95" s="493"/>
      <c r="G95" s="493"/>
      <c r="H95" s="493"/>
      <c r="I95" s="493"/>
      <c r="J95" s="533"/>
      <c r="K95" s="534"/>
      <c r="L95" s="493"/>
      <c r="M95" s="497"/>
      <c r="N95" s="497"/>
      <c r="O95" s="511"/>
      <c r="P95" s="497"/>
      <c r="Q95" s="539"/>
      <c r="R95" s="497"/>
      <c r="S95" s="497"/>
      <c r="T95" s="497"/>
      <c r="U95" s="497"/>
      <c r="V95" s="497"/>
      <c r="W95" s="497"/>
      <c r="X95" s="497"/>
      <c r="Y95" s="497"/>
      <c r="Z95" s="497"/>
      <c r="AA95" s="497"/>
      <c r="AB95" s="497"/>
      <c r="AC95" s="497"/>
      <c r="AD95" s="497"/>
      <c r="AE95" s="497"/>
      <c r="AF95" s="497"/>
      <c r="AG95" s="497"/>
      <c r="AH95" s="497"/>
      <c r="AI95" s="497"/>
      <c r="AJ95" s="497"/>
      <c r="AK95" s="497"/>
      <c r="AL95" s="497"/>
      <c r="AM95" s="497"/>
      <c r="AN95" s="497"/>
      <c r="AO95" s="497"/>
      <c r="AP95" s="497"/>
      <c r="AQ95" s="497"/>
      <c r="AR95" s="497"/>
      <c r="AS95" s="497"/>
      <c r="AT95" s="497"/>
      <c r="AU95" s="497"/>
      <c r="AV95" s="497"/>
      <c r="AW95" s="497"/>
      <c r="AX95" s="497"/>
      <c r="AY95" s="497"/>
      <c r="AZ95" s="497"/>
      <c r="BA95" s="497"/>
      <c r="BB95" s="497"/>
      <c r="BC95" s="497"/>
      <c r="BD95" s="497"/>
      <c r="BE95" s="497"/>
      <c r="BF95" s="497"/>
      <c r="BG95" s="497"/>
      <c r="BH95" s="497"/>
      <c r="BI95" s="497"/>
      <c r="BJ95" s="497"/>
      <c r="BK95" s="497"/>
      <c r="BL95" s="497"/>
      <c r="BM95" s="497"/>
      <c r="BN95" s="497"/>
      <c r="BO95" s="497"/>
      <c r="BP95" s="497"/>
      <c r="BQ95" s="497"/>
      <c r="BR95" s="497"/>
      <c r="BS95" s="497"/>
      <c r="BT95" s="497"/>
      <c r="BU95" s="497"/>
    </row>
    <row r="96" spans="1:73" s="519" customFormat="1" ht="17.25" customHeight="1">
      <c r="A96" s="530" t="s">
        <v>305</v>
      </c>
      <c r="B96" s="530"/>
      <c r="C96" s="530"/>
      <c r="D96" s="530"/>
      <c r="E96" s="530"/>
      <c r="F96" s="530"/>
      <c r="G96" s="530"/>
      <c r="H96" s="530"/>
      <c r="I96" s="530"/>
      <c r="J96" s="530"/>
      <c r="K96" s="530"/>
      <c r="L96" s="530"/>
      <c r="M96" s="497"/>
      <c r="N96" s="497"/>
      <c r="O96" s="511"/>
      <c r="P96" s="497"/>
      <c r="Q96" s="539"/>
      <c r="R96" s="497"/>
      <c r="S96" s="497"/>
      <c r="T96" s="497"/>
      <c r="U96" s="497"/>
      <c r="V96" s="497"/>
      <c r="W96" s="497"/>
      <c r="X96" s="497"/>
      <c r="Y96" s="497"/>
      <c r="Z96" s="497"/>
      <c r="AA96" s="497"/>
      <c r="AB96" s="497"/>
      <c r="AC96" s="497"/>
      <c r="AD96" s="497"/>
      <c r="AE96" s="497"/>
      <c r="AF96" s="497"/>
      <c r="AG96" s="497"/>
      <c r="AH96" s="497"/>
      <c r="AI96" s="497"/>
      <c r="AJ96" s="497"/>
      <c r="AK96" s="497"/>
      <c r="AL96" s="497"/>
      <c r="AM96" s="497"/>
      <c r="AN96" s="497"/>
      <c r="AO96" s="497"/>
      <c r="AP96" s="497"/>
      <c r="AQ96" s="497"/>
      <c r="AR96" s="497"/>
      <c r="AS96" s="497"/>
      <c r="AT96" s="497"/>
      <c r="AU96" s="497"/>
      <c r="AV96" s="497"/>
      <c r="AW96" s="497"/>
      <c r="AX96" s="497"/>
      <c r="AY96" s="497"/>
      <c r="AZ96" s="497"/>
      <c r="BA96" s="497"/>
      <c r="BB96" s="497"/>
      <c r="BC96" s="497"/>
      <c r="BD96" s="497"/>
      <c r="BE96" s="497"/>
      <c r="BF96" s="497"/>
      <c r="BG96" s="497"/>
      <c r="BH96" s="497"/>
      <c r="BI96" s="497"/>
      <c r="BJ96" s="497"/>
      <c r="BK96" s="497"/>
      <c r="BL96" s="497"/>
      <c r="BM96" s="497"/>
      <c r="BN96" s="497"/>
      <c r="BO96" s="497"/>
      <c r="BP96" s="497"/>
      <c r="BQ96" s="497"/>
      <c r="BR96" s="497"/>
      <c r="BS96" s="497"/>
      <c r="BT96" s="497"/>
      <c r="BU96" s="497"/>
    </row>
    <row r="97" spans="1:73" s="519" customFormat="1" ht="17.649999999999999">
      <c r="A97" s="493"/>
      <c r="B97" s="493"/>
      <c r="C97" s="493"/>
      <c r="D97" s="493"/>
      <c r="E97" s="493"/>
      <c r="F97" s="493"/>
      <c r="G97" s="493"/>
      <c r="H97" s="493"/>
      <c r="I97" s="493"/>
      <c r="J97" s="533"/>
      <c r="K97" s="534"/>
      <c r="L97" s="493"/>
      <c r="M97" s="497"/>
      <c r="N97" s="497"/>
      <c r="O97" s="511"/>
      <c r="P97" s="497"/>
      <c r="Q97" s="539"/>
      <c r="R97" s="497"/>
      <c r="S97" s="497"/>
      <c r="T97" s="497"/>
      <c r="U97" s="497"/>
      <c r="V97" s="497"/>
      <c r="W97" s="497"/>
      <c r="X97" s="497"/>
      <c r="Y97" s="497"/>
      <c r="Z97" s="497"/>
      <c r="AA97" s="497"/>
      <c r="AB97" s="497"/>
      <c r="AC97" s="497"/>
      <c r="AD97" s="497"/>
      <c r="AE97" s="497"/>
      <c r="AF97" s="497"/>
      <c r="AG97" s="497"/>
      <c r="AH97" s="497"/>
      <c r="AI97" s="497"/>
      <c r="AJ97" s="497"/>
      <c r="AK97" s="497"/>
      <c r="AL97" s="497"/>
      <c r="AM97" s="497"/>
      <c r="AN97" s="497"/>
      <c r="AO97" s="497"/>
      <c r="AP97" s="497"/>
      <c r="AQ97" s="497"/>
      <c r="AR97" s="497"/>
      <c r="AS97" s="497"/>
      <c r="AT97" s="497"/>
      <c r="AU97" s="497"/>
      <c r="AV97" s="497"/>
      <c r="AW97" s="497"/>
      <c r="AX97" s="497"/>
      <c r="AY97" s="497"/>
      <c r="AZ97" s="497"/>
      <c r="BA97" s="497"/>
      <c r="BB97" s="497"/>
      <c r="BC97" s="497"/>
      <c r="BD97" s="497"/>
      <c r="BE97" s="497"/>
      <c r="BF97" s="497"/>
      <c r="BG97" s="497"/>
      <c r="BH97" s="497"/>
      <c r="BI97" s="497"/>
      <c r="BJ97" s="497"/>
      <c r="BK97" s="497"/>
      <c r="BL97" s="497"/>
      <c r="BM97" s="497"/>
      <c r="BN97" s="497"/>
      <c r="BO97" s="497"/>
      <c r="BP97" s="497"/>
      <c r="BQ97" s="497"/>
      <c r="BR97" s="497"/>
      <c r="BS97" s="497"/>
      <c r="BT97" s="497"/>
      <c r="BU97" s="497"/>
    </row>
    <row r="98" spans="1:73" s="519" customFormat="1" ht="72" customHeight="1">
      <c r="A98" s="503" t="s">
        <v>207</v>
      </c>
      <c r="B98" s="503" t="s">
        <v>208</v>
      </c>
      <c r="C98" s="503" t="s">
        <v>209</v>
      </c>
      <c r="D98" s="503" t="s">
        <v>210</v>
      </c>
      <c r="E98" s="503" t="s">
        <v>211</v>
      </c>
      <c r="F98" s="503" t="s">
        <v>212</v>
      </c>
      <c r="G98" s="503"/>
      <c r="H98" s="503" t="s">
        <v>306</v>
      </c>
      <c r="I98" s="504"/>
      <c r="J98" s="535" t="s">
        <v>307</v>
      </c>
      <c r="K98" s="535" t="s">
        <v>53</v>
      </c>
      <c r="L98" s="535" t="s">
        <v>308</v>
      </c>
      <c r="M98" s="497"/>
      <c r="N98" s="497"/>
      <c r="O98" s="511"/>
      <c r="P98" s="497"/>
      <c r="Q98" s="539"/>
      <c r="R98" s="497"/>
      <c r="S98" s="497"/>
      <c r="T98" s="497"/>
      <c r="U98" s="497"/>
      <c r="V98" s="497"/>
      <c r="W98" s="497"/>
      <c r="X98" s="497"/>
      <c r="Y98" s="497"/>
      <c r="Z98" s="497"/>
      <c r="AA98" s="497"/>
      <c r="AB98" s="497"/>
      <c r="AC98" s="497"/>
      <c r="AD98" s="497"/>
      <c r="AE98" s="497"/>
      <c r="AF98" s="497"/>
      <c r="AG98" s="497"/>
      <c r="AH98" s="497"/>
      <c r="AI98" s="497"/>
      <c r="AJ98" s="497"/>
      <c r="AK98" s="497"/>
      <c r="AL98" s="497"/>
      <c r="AM98" s="497"/>
      <c r="AN98" s="497"/>
      <c r="AO98" s="497"/>
      <c r="AP98" s="497"/>
      <c r="AQ98" s="497"/>
      <c r="AR98" s="497"/>
      <c r="AS98" s="497"/>
      <c r="AT98" s="497"/>
      <c r="AU98" s="497"/>
      <c r="AV98" s="497"/>
      <c r="AW98" s="497"/>
      <c r="AX98" s="497"/>
      <c r="AY98" s="497"/>
      <c r="AZ98" s="497"/>
      <c r="BA98" s="497"/>
      <c r="BB98" s="497"/>
      <c r="BC98" s="497"/>
      <c r="BD98" s="497"/>
      <c r="BE98" s="497"/>
      <c r="BF98" s="497"/>
      <c r="BG98" s="497"/>
      <c r="BH98" s="497"/>
      <c r="BI98" s="497"/>
      <c r="BJ98" s="497"/>
      <c r="BK98" s="497"/>
      <c r="BL98" s="497"/>
      <c r="BM98" s="497"/>
      <c r="BN98" s="497"/>
      <c r="BO98" s="497"/>
      <c r="BP98" s="497"/>
      <c r="BQ98" s="497"/>
      <c r="BR98" s="497"/>
      <c r="BS98" s="497"/>
      <c r="BT98" s="497"/>
      <c r="BU98" s="497"/>
    </row>
    <row r="99" spans="1:73" s="519" customFormat="1" ht="50.1" customHeight="1">
      <c r="A99" s="497"/>
      <c r="B99" s="497"/>
      <c r="C99" s="497"/>
      <c r="D99" s="497">
        <v>254.76</v>
      </c>
      <c r="E99" s="497"/>
      <c r="F99" s="497"/>
      <c r="G99" s="497"/>
      <c r="H99" s="493">
        <f t="shared" ref="H99" si="5">SUM(A99:F99)</f>
        <v>254.76</v>
      </c>
      <c r="I99" s="497"/>
      <c r="J99" s="497" t="s">
        <v>341</v>
      </c>
      <c r="K99" s="531">
        <v>44689</v>
      </c>
      <c r="L99" s="511" t="s">
        <v>342</v>
      </c>
      <c r="M99" s="497"/>
      <c r="N99" s="497"/>
      <c r="O99" s="511"/>
      <c r="P99" s="497"/>
      <c r="Q99" s="539"/>
      <c r="R99" s="497"/>
      <c r="S99" s="497"/>
      <c r="T99" s="497"/>
      <c r="U99" s="497"/>
      <c r="V99" s="497"/>
      <c r="W99" s="497"/>
      <c r="X99" s="497"/>
      <c r="Y99" s="497"/>
      <c r="Z99" s="497"/>
      <c r="AA99" s="497"/>
      <c r="AB99" s="497"/>
      <c r="AC99" s="497"/>
      <c r="AD99" s="497"/>
      <c r="AE99" s="497"/>
      <c r="AF99" s="497"/>
      <c r="AG99" s="497"/>
      <c r="AH99" s="497"/>
      <c r="AI99" s="497"/>
      <c r="AJ99" s="497"/>
      <c r="AK99" s="497"/>
      <c r="AL99" s="497"/>
      <c r="AM99" s="497"/>
      <c r="AN99" s="497"/>
      <c r="AO99" s="497"/>
      <c r="AP99" s="497"/>
      <c r="AQ99" s="497"/>
      <c r="AR99" s="497"/>
      <c r="AS99" s="497"/>
      <c r="AT99" s="497"/>
      <c r="AU99" s="497"/>
      <c r="AV99" s="497"/>
      <c r="AW99" s="497"/>
      <c r="AX99" s="497"/>
      <c r="AY99" s="497"/>
      <c r="AZ99" s="497"/>
      <c r="BA99" s="497"/>
      <c r="BB99" s="497"/>
      <c r="BC99" s="497"/>
      <c r="BD99" s="497"/>
      <c r="BE99" s="497"/>
      <c r="BF99" s="497"/>
      <c r="BG99" s="497"/>
      <c r="BH99" s="497"/>
      <c r="BI99" s="497"/>
      <c r="BJ99" s="497"/>
      <c r="BK99" s="497"/>
      <c r="BL99" s="497"/>
      <c r="BM99" s="497"/>
      <c r="BN99" s="497"/>
      <c r="BO99" s="497"/>
      <c r="BP99" s="497"/>
      <c r="BQ99" s="497"/>
      <c r="BR99" s="497"/>
      <c r="BS99" s="497"/>
      <c r="BT99" s="497"/>
      <c r="BU99" s="497"/>
    </row>
    <row r="100" spans="1:73" s="519" customFormat="1" ht="50.1" customHeight="1">
      <c r="A100" s="497"/>
      <c r="B100" s="497"/>
      <c r="C100" s="497"/>
      <c r="D100" s="497"/>
      <c r="E100" s="497">
        <v>562.23</v>
      </c>
      <c r="F100" s="497"/>
      <c r="G100" s="497"/>
      <c r="H100" s="493">
        <f>SUM(A100:F100)</f>
        <v>562.23</v>
      </c>
      <c r="I100" s="497"/>
      <c r="J100" s="497" t="s">
        <v>343</v>
      </c>
      <c r="K100" s="531">
        <v>44691</v>
      </c>
      <c r="L100" s="538" t="s">
        <v>344</v>
      </c>
      <c r="M100" s="497"/>
      <c r="N100" s="497"/>
      <c r="O100" s="551" t="s">
        <v>345</v>
      </c>
      <c r="P100" s="497"/>
      <c r="Q100" s="539"/>
      <c r="R100" s="497"/>
      <c r="S100" s="497"/>
      <c r="T100" s="497"/>
      <c r="U100" s="497"/>
      <c r="V100" s="497"/>
      <c r="W100" s="497"/>
      <c r="X100" s="497"/>
      <c r="Y100" s="497"/>
      <c r="Z100" s="497"/>
      <c r="AA100" s="497"/>
      <c r="AB100" s="497"/>
      <c r="AC100" s="497"/>
      <c r="AD100" s="497"/>
      <c r="AE100" s="497"/>
      <c r="AF100" s="497"/>
      <c r="AG100" s="497"/>
      <c r="AH100" s="497"/>
      <c r="AI100" s="497"/>
      <c r="AJ100" s="497"/>
      <c r="AK100" s="497"/>
      <c r="AL100" s="497"/>
      <c r="AM100" s="497"/>
      <c r="AN100" s="497"/>
      <c r="AO100" s="497"/>
      <c r="AP100" s="497"/>
      <c r="AQ100" s="497"/>
      <c r="AR100" s="497"/>
      <c r="AS100" s="497"/>
      <c r="AT100" s="497"/>
      <c r="AU100" s="497"/>
      <c r="AV100" s="497"/>
      <c r="AW100" s="497"/>
      <c r="AX100" s="497"/>
      <c r="AY100" s="497"/>
      <c r="AZ100" s="497"/>
      <c r="BA100" s="497"/>
      <c r="BB100" s="497"/>
      <c r="BC100" s="497"/>
      <c r="BD100" s="497"/>
      <c r="BE100" s="497"/>
      <c r="BF100" s="497"/>
      <c r="BG100" s="497"/>
      <c r="BH100" s="497"/>
      <c r="BI100" s="497"/>
      <c r="BJ100" s="497"/>
      <c r="BK100" s="497"/>
      <c r="BL100" s="497"/>
      <c r="BM100" s="497"/>
      <c r="BN100" s="497"/>
      <c r="BO100" s="497"/>
      <c r="BP100" s="497"/>
      <c r="BQ100" s="497"/>
      <c r="BR100" s="497"/>
      <c r="BS100" s="497"/>
      <c r="BT100" s="497"/>
      <c r="BU100" s="497"/>
    </row>
    <row r="101" spans="1:73" s="519" customFormat="1" ht="50.1" customHeight="1">
      <c r="A101" s="497"/>
      <c r="B101" s="497"/>
      <c r="C101" s="497"/>
      <c r="D101" s="497"/>
      <c r="E101" s="497"/>
      <c r="F101" s="497">
        <v>14</v>
      </c>
      <c r="G101" s="497"/>
      <c r="H101" s="493">
        <f t="shared" ref="H101" si="6">SUM(A101:F101)</f>
        <v>14</v>
      </c>
      <c r="I101" s="497"/>
      <c r="J101" s="497" t="s">
        <v>346</v>
      </c>
      <c r="K101" s="531">
        <v>44691</v>
      </c>
      <c r="L101" s="538" t="s">
        <v>347</v>
      </c>
      <c r="M101" s="497"/>
      <c r="N101" s="497"/>
      <c r="O101" s="552">
        <f>383.7/6</f>
        <v>63.949999999999996</v>
      </c>
      <c r="P101" s="497"/>
      <c r="Q101" s="539"/>
      <c r="R101" s="497"/>
      <c r="S101" s="497"/>
      <c r="T101" s="497"/>
      <c r="U101" s="497"/>
      <c r="V101" s="497"/>
      <c r="W101" s="497"/>
      <c r="X101" s="497"/>
      <c r="Y101" s="497"/>
      <c r="Z101" s="497"/>
      <c r="AA101" s="497"/>
      <c r="AB101" s="497"/>
      <c r="AC101" s="497"/>
      <c r="AD101" s="497"/>
      <c r="AE101" s="497"/>
      <c r="AF101" s="497"/>
      <c r="AG101" s="497"/>
      <c r="AH101" s="497"/>
      <c r="AI101" s="497"/>
      <c r="AJ101" s="497"/>
      <c r="AK101" s="497"/>
      <c r="AL101" s="497"/>
      <c r="AM101" s="497"/>
      <c r="AN101" s="497"/>
      <c r="AO101" s="497"/>
      <c r="AP101" s="497"/>
      <c r="AQ101" s="497"/>
      <c r="AR101" s="497"/>
      <c r="AS101" s="497"/>
      <c r="AT101" s="497"/>
      <c r="AU101" s="497"/>
      <c r="AV101" s="497"/>
      <c r="AW101" s="497"/>
      <c r="AX101" s="497"/>
      <c r="AY101" s="497"/>
      <c r="AZ101" s="497"/>
      <c r="BA101" s="497"/>
      <c r="BB101" s="497"/>
      <c r="BC101" s="497"/>
      <c r="BD101" s="497"/>
      <c r="BE101" s="497"/>
      <c r="BF101" s="497"/>
      <c r="BG101" s="497"/>
      <c r="BH101" s="497"/>
      <c r="BI101" s="497"/>
      <c r="BJ101" s="497"/>
      <c r="BK101" s="497"/>
      <c r="BL101" s="497"/>
      <c r="BM101" s="497"/>
      <c r="BN101" s="497"/>
      <c r="BO101" s="497"/>
      <c r="BP101" s="497"/>
      <c r="BQ101" s="497"/>
      <c r="BR101" s="497"/>
      <c r="BS101" s="497"/>
      <c r="BT101" s="497"/>
      <c r="BU101" s="497"/>
    </row>
    <row r="102" spans="1:73" ht="50.1" customHeight="1">
      <c r="A102" s="553"/>
      <c r="B102" s="553"/>
      <c r="C102" s="553">
        <v>207.9</v>
      </c>
      <c r="D102" s="553"/>
      <c r="E102" s="553"/>
      <c r="F102" s="553"/>
      <c r="G102" s="553"/>
      <c r="H102" s="554">
        <f>SUM(A102:F102)</f>
        <v>207.9</v>
      </c>
      <c r="I102" s="553"/>
      <c r="J102" s="497" t="s">
        <v>348</v>
      </c>
      <c r="K102" s="555">
        <v>44698</v>
      </c>
      <c r="L102" s="538" t="s">
        <v>349</v>
      </c>
      <c r="M102" s="545"/>
      <c r="V102" s="497"/>
      <c r="W102" s="497"/>
      <c r="X102" s="497"/>
      <c r="Y102" s="497"/>
      <c r="Z102" s="497"/>
      <c r="AA102" s="497"/>
    </row>
    <row r="103" spans="1:73" s="519" customFormat="1" ht="50.1" customHeight="1">
      <c r="A103" s="497"/>
      <c r="B103" s="497"/>
      <c r="C103" s="497">
        <v>11.6</v>
      </c>
      <c r="D103" s="497"/>
      <c r="E103" s="497"/>
      <c r="F103" s="497"/>
      <c r="G103" s="497"/>
      <c r="H103" s="493">
        <f t="shared" ref="H103:H104" si="7">SUM(A103:F103)</f>
        <v>11.6</v>
      </c>
      <c r="I103" s="497"/>
      <c r="J103" s="497" t="s">
        <v>350</v>
      </c>
      <c r="K103" s="531">
        <v>44763</v>
      </c>
      <c r="L103" s="538" t="s">
        <v>351</v>
      </c>
      <c r="M103" s="497"/>
      <c r="N103" s="497"/>
      <c r="O103" s="511"/>
      <c r="P103" s="497"/>
      <c r="Q103" s="539"/>
      <c r="R103" s="497"/>
      <c r="S103" s="497"/>
      <c r="T103" s="497"/>
      <c r="U103" s="497"/>
      <c r="V103" s="497"/>
      <c r="W103" s="497"/>
      <c r="X103" s="497"/>
      <c r="Y103" s="497"/>
      <c r="Z103" s="497"/>
      <c r="AA103" s="497"/>
      <c r="AB103" s="497"/>
      <c r="AC103" s="497"/>
      <c r="AD103" s="497"/>
      <c r="AE103" s="497"/>
      <c r="AF103" s="497"/>
      <c r="AG103" s="497"/>
      <c r="AH103" s="497"/>
      <c r="AI103" s="497"/>
      <c r="AJ103" s="497"/>
      <c r="AK103" s="497"/>
      <c r="AL103" s="497"/>
      <c r="AM103" s="497"/>
      <c r="AN103" s="497"/>
      <c r="AO103" s="497"/>
      <c r="AP103" s="497"/>
      <c r="AQ103" s="497"/>
      <c r="AR103" s="497"/>
      <c r="AS103" s="497"/>
      <c r="AT103" s="497"/>
      <c r="AU103" s="497"/>
      <c r="AV103" s="497"/>
      <c r="AW103" s="497"/>
      <c r="AX103" s="497"/>
      <c r="AY103" s="497"/>
      <c r="AZ103" s="497"/>
      <c r="BA103" s="497"/>
      <c r="BB103" s="497"/>
      <c r="BC103" s="497"/>
      <c r="BD103" s="497"/>
      <c r="BE103" s="497"/>
      <c r="BF103" s="497"/>
      <c r="BG103" s="497"/>
      <c r="BH103" s="497"/>
      <c r="BI103" s="497"/>
      <c r="BJ103" s="497"/>
      <c r="BK103" s="497"/>
      <c r="BL103" s="497"/>
      <c r="BM103" s="497"/>
      <c r="BN103" s="497"/>
      <c r="BO103" s="497"/>
      <c r="BP103" s="497"/>
      <c r="BQ103" s="497"/>
      <c r="BR103" s="497"/>
      <c r="BS103" s="497"/>
      <c r="BT103" s="497"/>
      <c r="BU103" s="497"/>
    </row>
    <row r="104" spans="1:73" s="519" customFormat="1" ht="17.649999999999999">
      <c r="A104" s="497"/>
      <c r="B104" s="497"/>
      <c r="C104" s="497"/>
      <c r="D104" s="497"/>
      <c r="E104" s="497"/>
      <c r="F104" s="497"/>
      <c r="G104" s="497"/>
      <c r="H104" s="493">
        <f t="shared" si="7"/>
        <v>0</v>
      </c>
      <c r="I104" s="497"/>
      <c r="J104" s="511"/>
      <c r="K104" s="556"/>
      <c r="L104" s="511"/>
      <c r="M104" s="497"/>
      <c r="N104" s="497"/>
      <c r="O104" s="511"/>
      <c r="P104" s="497"/>
      <c r="Q104" s="539"/>
      <c r="R104" s="497"/>
      <c r="S104" s="497"/>
      <c r="T104" s="497"/>
      <c r="U104" s="497"/>
      <c r="V104" s="497"/>
      <c r="W104" s="497"/>
      <c r="X104" s="497"/>
      <c r="Y104" s="497"/>
      <c r="Z104" s="497"/>
      <c r="AA104" s="497"/>
      <c r="AB104" s="497"/>
      <c r="AC104" s="497"/>
      <c r="AD104" s="497"/>
      <c r="AE104" s="497"/>
      <c r="AF104" s="497"/>
      <c r="AG104" s="497"/>
      <c r="AH104" s="497"/>
      <c r="AI104" s="497"/>
      <c r="AJ104" s="497"/>
      <c r="AK104" s="497"/>
      <c r="AL104" s="497"/>
      <c r="AM104" s="497"/>
      <c r="AN104" s="497"/>
      <c r="AO104" s="497"/>
      <c r="AP104" s="497"/>
      <c r="AQ104" s="497"/>
      <c r="AR104" s="497"/>
      <c r="AS104" s="497"/>
      <c r="AT104" s="497"/>
      <c r="AU104" s="497"/>
      <c r="AV104" s="497"/>
      <c r="AW104" s="497"/>
      <c r="AX104" s="497"/>
      <c r="AY104" s="497"/>
      <c r="AZ104" s="497"/>
      <c r="BA104" s="497"/>
      <c r="BB104" s="497"/>
      <c r="BC104" s="497"/>
      <c r="BD104" s="497"/>
      <c r="BE104" s="497"/>
      <c r="BF104" s="497"/>
      <c r="BG104" s="497"/>
      <c r="BH104" s="497"/>
      <c r="BI104" s="497"/>
      <c r="BJ104" s="497"/>
      <c r="BK104" s="497"/>
      <c r="BL104" s="497"/>
      <c r="BM104" s="497"/>
      <c r="BN104" s="497"/>
      <c r="BO104" s="497"/>
      <c r="BP104" s="497"/>
      <c r="BQ104" s="497"/>
      <c r="BR104" s="497"/>
      <c r="BS104" s="497"/>
      <c r="BT104" s="497"/>
      <c r="BU104" s="497"/>
    </row>
    <row r="105" spans="1:73" s="519" customFormat="1" ht="17.649999999999999">
      <c r="A105" s="497"/>
      <c r="B105" s="497"/>
      <c r="C105" s="497"/>
      <c r="D105" s="497"/>
      <c r="E105" s="497"/>
      <c r="F105" s="497"/>
      <c r="G105" s="497"/>
      <c r="H105" s="493">
        <f>SUM(A105:F105)</f>
        <v>0</v>
      </c>
      <c r="I105" s="497"/>
      <c r="J105" s="511"/>
      <c r="K105" s="556"/>
      <c r="L105" s="511"/>
      <c r="M105" s="497"/>
      <c r="N105" s="497"/>
      <c r="O105" s="511"/>
      <c r="P105" s="497"/>
      <c r="Q105" s="539"/>
      <c r="R105" s="497"/>
      <c r="S105" s="497"/>
      <c r="T105" s="497"/>
      <c r="U105" s="497"/>
      <c r="V105" s="497"/>
      <c r="W105" s="497"/>
      <c r="X105" s="497"/>
      <c r="Y105" s="497"/>
      <c r="Z105" s="497"/>
      <c r="AA105" s="497"/>
      <c r="AB105" s="497"/>
      <c r="AC105" s="497"/>
      <c r="AD105" s="497"/>
      <c r="AE105" s="497"/>
      <c r="AF105" s="497"/>
      <c r="AG105" s="497"/>
      <c r="AH105" s="497"/>
      <c r="AI105" s="497"/>
      <c r="AJ105" s="497"/>
      <c r="AK105" s="497"/>
      <c r="AL105" s="497"/>
      <c r="AM105" s="497"/>
      <c r="AN105" s="497"/>
      <c r="AO105" s="497"/>
      <c r="AP105" s="497"/>
      <c r="AQ105" s="497"/>
      <c r="AR105" s="497"/>
      <c r="AS105" s="497"/>
      <c r="AT105" s="497"/>
      <c r="AU105" s="497"/>
      <c r="AV105" s="497"/>
      <c r="AW105" s="497"/>
      <c r="AX105" s="497"/>
      <c r="AY105" s="497"/>
      <c r="AZ105" s="497"/>
      <c r="BA105" s="497"/>
      <c r="BB105" s="497"/>
      <c r="BC105" s="497"/>
      <c r="BD105" s="497"/>
      <c r="BE105" s="497"/>
      <c r="BF105" s="497"/>
      <c r="BG105" s="497"/>
      <c r="BH105" s="497"/>
      <c r="BI105" s="497"/>
      <c r="BJ105" s="497"/>
      <c r="BK105" s="497"/>
      <c r="BL105" s="497"/>
      <c r="BM105" s="497"/>
      <c r="BN105" s="497"/>
      <c r="BO105" s="497"/>
      <c r="BP105" s="497"/>
      <c r="BQ105" s="497"/>
      <c r="BR105" s="497"/>
      <c r="BS105" s="497"/>
      <c r="BT105" s="497"/>
      <c r="BU105" s="497"/>
    </row>
    <row r="106" spans="1:73" s="519" customFormat="1" ht="18" thickBot="1">
      <c r="A106" s="520">
        <f t="shared" ref="A106:F106" si="8">SUM(A99:A105)</f>
        <v>0</v>
      </c>
      <c r="B106" s="520">
        <f t="shared" si="8"/>
        <v>0</v>
      </c>
      <c r="C106" s="520">
        <f t="shared" si="8"/>
        <v>219.5</v>
      </c>
      <c r="D106" s="520">
        <f t="shared" si="8"/>
        <v>254.76</v>
      </c>
      <c r="E106" s="520">
        <f t="shared" si="8"/>
        <v>562.23</v>
      </c>
      <c r="F106" s="520">
        <f t="shared" si="8"/>
        <v>14</v>
      </c>
      <c r="G106" s="520"/>
      <c r="H106" s="520">
        <f>SUM(H99:H105)</f>
        <v>1050.49</v>
      </c>
      <c r="I106" s="504"/>
      <c r="J106" s="530"/>
      <c r="K106" s="531"/>
      <c r="L106" s="497"/>
      <c r="M106" s="497"/>
      <c r="N106" s="497"/>
      <c r="O106" s="511"/>
      <c r="P106" s="497"/>
      <c r="Q106" s="539"/>
      <c r="R106" s="497"/>
      <c r="S106" s="497"/>
      <c r="T106" s="497"/>
      <c r="U106" s="497"/>
      <c r="V106" s="497"/>
      <c r="W106" s="497"/>
      <c r="X106" s="497"/>
      <c r="Y106" s="497"/>
      <c r="Z106" s="497"/>
      <c r="AA106" s="497"/>
      <c r="AB106" s="497"/>
      <c r="AC106" s="497"/>
      <c r="AD106" s="497"/>
      <c r="AE106" s="497"/>
      <c r="AF106" s="497"/>
      <c r="AG106" s="497"/>
      <c r="AH106" s="497"/>
      <c r="AI106" s="497"/>
      <c r="AJ106" s="497"/>
      <c r="AK106" s="497"/>
      <c r="AL106" s="497"/>
      <c r="AM106" s="497"/>
      <c r="AN106" s="497"/>
      <c r="AO106" s="497"/>
      <c r="AP106" s="497"/>
      <c r="AQ106" s="497"/>
      <c r="AR106" s="497"/>
      <c r="AS106" s="497"/>
      <c r="AT106" s="497"/>
      <c r="AU106" s="497"/>
      <c r="AV106" s="497"/>
      <c r="AW106" s="497"/>
      <c r="AX106" s="497"/>
      <c r="AY106" s="497"/>
      <c r="AZ106" s="497"/>
      <c r="BA106" s="497"/>
      <c r="BB106" s="497"/>
      <c r="BC106" s="497"/>
      <c r="BD106" s="497"/>
      <c r="BE106" s="497"/>
      <c r="BF106" s="497"/>
      <c r="BG106" s="497"/>
      <c r="BH106" s="497"/>
      <c r="BI106" s="497"/>
      <c r="BJ106" s="497"/>
      <c r="BK106" s="497"/>
      <c r="BL106" s="497"/>
      <c r="BM106" s="497"/>
      <c r="BN106" s="497"/>
      <c r="BO106" s="497"/>
      <c r="BP106" s="497"/>
      <c r="BQ106" s="497"/>
      <c r="BR106" s="497"/>
      <c r="BS106" s="497"/>
      <c r="BT106" s="497"/>
      <c r="BU106" s="497"/>
    </row>
    <row r="107" spans="1:73" ht="30" customHeight="1">
      <c r="A107" s="501"/>
      <c r="B107" s="501"/>
      <c r="C107" s="501"/>
      <c r="D107" s="501"/>
      <c r="E107" s="501"/>
      <c r="F107" s="501"/>
      <c r="G107" s="501"/>
      <c r="H107" s="526"/>
      <c r="I107" s="501"/>
      <c r="J107" s="501"/>
      <c r="K107" s="527"/>
      <c r="L107" s="528"/>
      <c r="N107" s="501"/>
      <c r="O107" s="501"/>
      <c r="P107" s="501"/>
    </row>
    <row r="108" spans="1:73" s="519" customFormat="1" ht="17.649999999999999">
      <c r="A108" s="546" t="s">
        <v>299</v>
      </c>
      <c r="B108" s="546"/>
      <c r="C108" s="546"/>
      <c r="D108" s="546"/>
      <c r="E108" s="546"/>
      <c r="F108" s="497"/>
      <c r="G108" s="497"/>
      <c r="H108" s="493"/>
      <c r="I108" s="497"/>
      <c r="J108" s="530"/>
      <c r="K108" s="531"/>
      <c r="L108" s="497"/>
      <c r="M108" s="497"/>
      <c r="N108" s="497"/>
      <c r="O108" s="511"/>
      <c r="P108" s="497"/>
      <c r="Q108" s="539"/>
      <c r="R108" s="497"/>
      <c r="S108" s="497"/>
      <c r="T108" s="497"/>
      <c r="U108" s="497"/>
      <c r="V108" s="497"/>
      <c r="W108" s="497"/>
      <c r="X108" s="497"/>
      <c r="Y108" s="497"/>
      <c r="Z108" s="497"/>
      <c r="AA108" s="497"/>
      <c r="AB108" s="497"/>
      <c r="AC108" s="497"/>
      <c r="AD108" s="497"/>
      <c r="AE108" s="497"/>
      <c r="AF108" s="497"/>
      <c r="AG108" s="497"/>
      <c r="AH108" s="497"/>
      <c r="AI108" s="497"/>
      <c r="AJ108" s="497"/>
      <c r="AK108" s="497"/>
      <c r="AL108" s="497"/>
      <c r="AM108" s="497"/>
      <c r="AN108" s="497"/>
      <c r="AO108" s="497"/>
      <c r="AP108" s="497"/>
      <c r="AQ108" s="497"/>
      <c r="AR108" s="497"/>
      <c r="AS108" s="497"/>
      <c r="AT108" s="497"/>
      <c r="AU108" s="497"/>
      <c r="AV108" s="497"/>
      <c r="AW108" s="497"/>
      <c r="AX108" s="497"/>
      <c r="AY108" s="497"/>
      <c r="AZ108" s="497"/>
      <c r="BA108" s="497"/>
      <c r="BB108" s="497"/>
      <c r="BC108" s="497"/>
      <c r="BD108" s="497"/>
      <c r="BE108" s="497"/>
      <c r="BF108" s="497"/>
      <c r="BG108" s="497"/>
      <c r="BH108" s="497"/>
      <c r="BI108" s="497"/>
      <c r="BJ108" s="497"/>
      <c r="BK108" s="497"/>
      <c r="BL108" s="497"/>
      <c r="BM108" s="497"/>
      <c r="BN108" s="497"/>
      <c r="BO108" s="497"/>
      <c r="BP108" s="497"/>
      <c r="BQ108" s="497"/>
      <c r="BR108" s="497"/>
      <c r="BS108" s="497"/>
      <c r="BT108" s="497"/>
      <c r="BU108" s="497"/>
    </row>
    <row r="109" spans="1:73" s="519" customFormat="1" ht="17.649999999999999">
      <c r="A109" s="547" t="s">
        <v>217</v>
      </c>
      <c r="B109" s="546"/>
      <c r="C109" s="546"/>
      <c r="D109" s="547"/>
      <c r="E109" s="547"/>
      <c r="F109" s="497"/>
      <c r="G109" s="493"/>
      <c r="H109" s="493"/>
      <c r="I109" s="493"/>
      <c r="J109" s="533"/>
      <c r="K109" s="534"/>
      <c r="L109" s="493"/>
      <c r="M109" s="497"/>
      <c r="N109" s="497"/>
      <c r="O109" s="511"/>
      <c r="P109" s="497"/>
      <c r="Q109" s="539"/>
      <c r="R109" s="497"/>
      <c r="S109" s="497"/>
      <c r="T109" s="497"/>
      <c r="U109" s="497"/>
      <c r="V109" s="497"/>
      <c r="W109" s="497"/>
      <c r="X109" s="497"/>
      <c r="Y109" s="497"/>
      <c r="Z109" s="497"/>
      <c r="AA109" s="497"/>
      <c r="AB109" s="497"/>
      <c r="AC109" s="497"/>
      <c r="AD109" s="497"/>
      <c r="AE109" s="497"/>
      <c r="AF109" s="497"/>
      <c r="AG109" s="497"/>
      <c r="AH109" s="497"/>
      <c r="AI109" s="497"/>
      <c r="AJ109" s="497"/>
      <c r="AK109" s="497"/>
      <c r="AL109" s="497"/>
      <c r="AM109" s="497"/>
      <c r="AN109" s="497"/>
      <c r="AO109" s="497"/>
      <c r="AP109" s="497"/>
      <c r="AQ109" s="497"/>
      <c r="AR109" s="497"/>
      <c r="AS109" s="497"/>
      <c r="AT109" s="497"/>
      <c r="AU109" s="497"/>
      <c r="AV109" s="497"/>
      <c r="AW109" s="497"/>
      <c r="AX109" s="497"/>
      <c r="AY109" s="497"/>
      <c r="AZ109" s="497"/>
      <c r="BA109" s="497"/>
      <c r="BB109" s="497"/>
      <c r="BC109" s="497"/>
      <c r="BD109" s="497"/>
      <c r="BE109" s="497"/>
      <c r="BF109" s="497"/>
      <c r="BG109" s="497"/>
      <c r="BH109" s="497"/>
      <c r="BI109" s="497"/>
      <c r="BJ109" s="497"/>
      <c r="BK109" s="497"/>
      <c r="BL109" s="497"/>
      <c r="BM109" s="497"/>
      <c r="BN109" s="497"/>
      <c r="BO109" s="497"/>
      <c r="BP109" s="497"/>
      <c r="BQ109" s="497"/>
      <c r="BR109" s="497"/>
      <c r="BS109" s="497"/>
      <c r="BT109" s="497"/>
      <c r="BU109" s="497"/>
    </row>
    <row r="110" spans="1:73" s="519" customFormat="1" ht="17.649999999999999">
      <c r="A110" s="546" t="s">
        <v>352</v>
      </c>
      <c r="B110" s="546"/>
      <c r="C110" s="546"/>
      <c r="D110" s="546"/>
      <c r="E110" s="546"/>
      <c r="F110" s="497"/>
      <c r="G110" s="493"/>
      <c r="H110" s="493"/>
      <c r="I110" s="493"/>
      <c r="J110" s="533"/>
      <c r="K110" s="534"/>
      <c r="L110" s="493"/>
      <c r="M110" s="497"/>
      <c r="N110" s="497"/>
      <c r="O110" s="511"/>
      <c r="P110" s="497"/>
      <c r="Q110" s="539"/>
      <c r="R110" s="497"/>
      <c r="S110" s="497"/>
      <c r="T110" s="497"/>
      <c r="U110" s="497"/>
      <c r="V110" s="497"/>
      <c r="W110" s="497"/>
      <c r="X110" s="497"/>
      <c r="Y110" s="497"/>
      <c r="Z110" s="497"/>
      <c r="AA110" s="497"/>
      <c r="AB110" s="497"/>
      <c r="AC110" s="497"/>
      <c r="AD110" s="497"/>
      <c r="AE110" s="497"/>
      <c r="AF110" s="497"/>
      <c r="AG110" s="497"/>
      <c r="AH110" s="497"/>
      <c r="AI110" s="497"/>
      <c r="AJ110" s="497"/>
      <c r="AK110" s="497"/>
      <c r="AL110" s="497"/>
      <c r="AM110" s="497"/>
      <c r="AN110" s="497"/>
      <c r="AO110" s="497"/>
      <c r="AP110" s="497"/>
      <c r="AQ110" s="497"/>
      <c r="AR110" s="497"/>
      <c r="AS110" s="497"/>
      <c r="AT110" s="497"/>
      <c r="AU110" s="497"/>
      <c r="AV110" s="497"/>
      <c r="AW110" s="497"/>
      <c r="AX110" s="497"/>
      <c r="AY110" s="497"/>
      <c r="AZ110" s="497"/>
      <c r="BA110" s="497"/>
      <c r="BB110" s="497"/>
      <c r="BC110" s="497"/>
      <c r="BD110" s="497"/>
      <c r="BE110" s="497"/>
      <c r="BF110" s="497"/>
      <c r="BG110" s="497"/>
      <c r="BH110" s="497"/>
      <c r="BI110" s="497"/>
      <c r="BJ110" s="497"/>
      <c r="BK110" s="497"/>
      <c r="BL110" s="497"/>
      <c r="BM110" s="497"/>
      <c r="BN110" s="497"/>
      <c r="BO110" s="497"/>
      <c r="BP110" s="497"/>
      <c r="BQ110" s="497"/>
      <c r="BR110" s="497"/>
      <c r="BS110" s="497"/>
      <c r="BT110" s="497"/>
      <c r="BU110" s="497"/>
    </row>
    <row r="111" spans="1:73" s="519" customFormat="1" ht="17.649999999999999">
      <c r="A111" s="493"/>
      <c r="B111" s="493"/>
      <c r="C111" s="493"/>
      <c r="D111" s="493"/>
      <c r="E111" s="493"/>
      <c r="F111" s="493"/>
      <c r="G111" s="493"/>
      <c r="H111" s="493"/>
      <c r="I111" s="493"/>
      <c r="J111" s="533"/>
      <c r="K111" s="534"/>
      <c r="L111" s="493"/>
      <c r="M111" s="497"/>
      <c r="N111" s="497"/>
      <c r="O111" s="511"/>
      <c r="P111" s="497"/>
      <c r="Q111" s="539"/>
      <c r="R111" s="497"/>
      <c r="S111" s="497"/>
      <c r="T111" s="497"/>
      <c r="U111" s="497"/>
      <c r="V111" s="497"/>
      <c r="W111" s="497"/>
      <c r="X111" s="497"/>
      <c r="Y111" s="497"/>
      <c r="Z111" s="497"/>
      <c r="AA111" s="497"/>
      <c r="AB111" s="497"/>
      <c r="AC111" s="497"/>
      <c r="AD111" s="497"/>
      <c r="AE111" s="497"/>
      <c r="AF111" s="497"/>
      <c r="AG111" s="497"/>
      <c r="AH111" s="497"/>
      <c r="AI111" s="497"/>
      <c r="AJ111" s="497"/>
      <c r="AK111" s="497"/>
      <c r="AL111" s="497"/>
      <c r="AM111" s="497"/>
      <c r="AN111" s="497"/>
      <c r="AO111" s="497"/>
      <c r="AP111" s="497"/>
      <c r="AQ111" s="497"/>
      <c r="AR111" s="497"/>
      <c r="AS111" s="497"/>
      <c r="AT111" s="497"/>
      <c r="AU111" s="497"/>
      <c r="AV111" s="497"/>
      <c r="AW111" s="497"/>
      <c r="AX111" s="497"/>
      <c r="AY111" s="497"/>
      <c r="AZ111" s="497"/>
      <c r="BA111" s="497"/>
      <c r="BB111" s="497"/>
      <c r="BC111" s="497"/>
      <c r="BD111" s="497"/>
      <c r="BE111" s="497"/>
      <c r="BF111" s="497"/>
      <c r="BG111" s="497"/>
      <c r="BH111" s="497"/>
      <c r="BI111" s="497"/>
      <c r="BJ111" s="497"/>
      <c r="BK111" s="497"/>
      <c r="BL111" s="497"/>
      <c r="BM111" s="497"/>
      <c r="BN111" s="497"/>
      <c r="BO111" s="497"/>
      <c r="BP111" s="497"/>
      <c r="BQ111" s="497"/>
      <c r="BR111" s="497"/>
      <c r="BS111" s="497"/>
      <c r="BT111" s="497"/>
      <c r="BU111" s="497"/>
    </row>
    <row r="112" spans="1:73" s="519" customFormat="1" ht="17.649999999999999">
      <c r="A112" s="497" t="s">
        <v>304</v>
      </c>
      <c r="B112" s="497"/>
      <c r="C112" s="498">
        <v>45016</v>
      </c>
      <c r="D112" s="493"/>
      <c r="E112" s="493"/>
      <c r="F112" s="493"/>
      <c r="G112" s="493"/>
      <c r="H112" s="493"/>
      <c r="I112" s="493"/>
      <c r="J112" s="533"/>
      <c r="K112" s="534"/>
      <c r="L112" s="493"/>
      <c r="M112" s="497"/>
      <c r="N112" s="497"/>
      <c r="O112" s="511"/>
      <c r="P112" s="497"/>
      <c r="Q112" s="539"/>
      <c r="R112" s="497"/>
      <c r="S112" s="497"/>
      <c r="T112" s="497"/>
      <c r="U112" s="497"/>
      <c r="V112" s="497"/>
      <c r="W112" s="497"/>
      <c r="X112" s="497"/>
      <c r="Y112" s="497"/>
      <c r="Z112" s="497"/>
      <c r="AA112" s="497"/>
      <c r="AB112" s="497"/>
      <c r="AC112" s="497"/>
      <c r="AD112" s="497"/>
      <c r="AE112" s="497"/>
      <c r="AF112" s="497"/>
      <c r="AG112" s="497"/>
      <c r="AH112" s="497"/>
      <c r="AI112" s="497"/>
      <c r="AJ112" s="497"/>
      <c r="AK112" s="497"/>
      <c r="AL112" s="497"/>
      <c r="AM112" s="497"/>
      <c r="AN112" s="497"/>
      <c r="AO112" s="497"/>
      <c r="AP112" s="497"/>
      <c r="AQ112" s="497"/>
      <c r="AR112" s="497"/>
      <c r="AS112" s="497"/>
      <c r="AT112" s="497"/>
      <c r="AU112" s="497"/>
      <c r="AV112" s="497"/>
      <c r="AW112" s="497"/>
      <c r="AX112" s="497"/>
      <c r="AY112" s="497"/>
      <c r="AZ112" s="497"/>
      <c r="BA112" s="497"/>
      <c r="BB112" s="497"/>
      <c r="BC112" s="497"/>
      <c r="BD112" s="497"/>
      <c r="BE112" s="497"/>
      <c r="BF112" s="497"/>
      <c r="BG112" s="497"/>
      <c r="BH112" s="497"/>
      <c r="BI112" s="497"/>
      <c r="BJ112" s="497"/>
      <c r="BK112" s="497"/>
      <c r="BL112" s="497"/>
      <c r="BM112" s="497"/>
      <c r="BN112" s="497"/>
      <c r="BO112" s="497"/>
      <c r="BP112" s="497"/>
      <c r="BQ112" s="497"/>
      <c r="BR112" s="497"/>
      <c r="BS112" s="497"/>
      <c r="BT112" s="497"/>
      <c r="BU112" s="497"/>
    </row>
    <row r="113" spans="1:73" s="519" customFormat="1" ht="36.4" customHeight="1">
      <c r="A113" s="538"/>
      <c r="B113" s="538"/>
      <c r="C113" s="538"/>
      <c r="D113" s="538"/>
      <c r="E113" s="538"/>
      <c r="F113" s="538"/>
      <c r="G113" s="538"/>
      <c r="H113" s="538"/>
      <c r="I113" s="538"/>
      <c r="J113" s="538"/>
      <c r="K113" s="538"/>
      <c r="L113" s="538"/>
      <c r="M113" s="497"/>
      <c r="N113" s="497"/>
      <c r="O113" s="511"/>
      <c r="P113" s="497"/>
      <c r="Q113" s="539"/>
      <c r="R113" s="497"/>
      <c r="S113" s="497"/>
      <c r="T113" s="497"/>
      <c r="U113" s="497"/>
      <c r="V113" s="497"/>
      <c r="W113" s="497"/>
      <c r="X113" s="497"/>
      <c r="Y113" s="497"/>
      <c r="Z113" s="497"/>
      <c r="AA113" s="497"/>
      <c r="AB113" s="497"/>
      <c r="AC113" s="497"/>
      <c r="AD113" s="497"/>
      <c r="AE113" s="497"/>
      <c r="AF113" s="497"/>
      <c r="AG113" s="497"/>
      <c r="AH113" s="497"/>
      <c r="AI113" s="497"/>
      <c r="AJ113" s="497"/>
      <c r="AK113" s="497"/>
      <c r="AL113" s="497"/>
      <c r="AM113" s="497"/>
      <c r="AN113" s="497"/>
      <c r="AO113" s="497"/>
      <c r="AP113" s="497"/>
      <c r="AQ113" s="497"/>
      <c r="AR113" s="497"/>
      <c r="AS113" s="497"/>
      <c r="AT113" s="497"/>
      <c r="AU113" s="497"/>
      <c r="AV113" s="497"/>
      <c r="AW113" s="497"/>
      <c r="AX113" s="497"/>
      <c r="AY113" s="497"/>
      <c r="AZ113" s="497"/>
      <c r="BA113" s="497"/>
      <c r="BB113" s="497"/>
      <c r="BC113" s="497"/>
      <c r="BD113" s="497"/>
      <c r="BE113" s="497"/>
      <c r="BF113" s="497"/>
      <c r="BG113" s="497"/>
      <c r="BH113" s="497"/>
      <c r="BI113" s="497"/>
      <c r="BJ113" s="497"/>
      <c r="BK113" s="497"/>
      <c r="BL113" s="497"/>
      <c r="BM113" s="497"/>
      <c r="BN113" s="497"/>
      <c r="BO113" s="497"/>
      <c r="BP113" s="497"/>
      <c r="BQ113" s="497"/>
      <c r="BR113" s="497"/>
      <c r="BS113" s="497"/>
      <c r="BT113" s="497"/>
      <c r="BU113" s="497"/>
    </row>
    <row r="114" spans="1:73" s="519" customFormat="1" ht="17.649999999999999">
      <c r="A114" s="493"/>
      <c r="B114" s="493"/>
      <c r="C114" s="493"/>
      <c r="D114" s="493"/>
      <c r="E114" s="493"/>
      <c r="F114" s="493"/>
      <c r="G114" s="493"/>
      <c r="H114" s="493"/>
      <c r="I114" s="493"/>
      <c r="J114" s="533"/>
      <c r="K114" s="534"/>
      <c r="L114" s="493"/>
      <c r="M114" s="497"/>
      <c r="N114" s="497"/>
      <c r="O114" s="511"/>
      <c r="P114" s="497"/>
      <c r="Q114" s="539"/>
      <c r="R114" s="497"/>
      <c r="S114" s="497"/>
      <c r="T114" s="497"/>
      <c r="U114" s="497"/>
      <c r="V114" s="497"/>
      <c r="W114" s="497"/>
      <c r="X114" s="497"/>
      <c r="Y114" s="497"/>
      <c r="Z114" s="497"/>
      <c r="AA114" s="497"/>
      <c r="AB114" s="497"/>
      <c r="AC114" s="497"/>
      <c r="AD114" s="497"/>
      <c r="AE114" s="497"/>
      <c r="AF114" s="497"/>
      <c r="AG114" s="497"/>
      <c r="AH114" s="497"/>
      <c r="AI114" s="497"/>
      <c r="AJ114" s="497"/>
      <c r="AK114" s="497"/>
      <c r="AL114" s="497"/>
      <c r="AM114" s="497"/>
      <c r="AN114" s="497"/>
      <c r="AO114" s="497"/>
      <c r="AP114" s="497"/>
      <c r="AQ114" s="497"/>
      <c r="AR114" s="497"/>
      <c r="AS114" s="497"/>
      <c r="AT114" s="497"/>
      <c r="AU114" s="497"/>
      <c r="AV114" s="497"/>
      <c r="AW114" s="497"/>
      <c r="AX114" s="497"/>
      <c r="AY114" s="497"/>
      <c r="AZ114" s="497"/>
      <c r="BA114" s="497"/>
      <c r="BB114" s="497"/>
      <c r="BC114" s="497"/>
      <c r="BD114" s="497"/>
      <c r="BE114" s="497"/>
      <c r="BF114" s="497"/>
      <c r="BG114" s="497"/>
      <c r="BH114" s="497"/>
      <c r="BI114" s="497"/>
      <c r="BJ114" s="497"/>
      <c r="BK114" s="497"/>
      <c r="BL114" s="497"/>
      <c r="BM114" s="497"/>
      <c r="BN114" s="497"/>
      <c r="BO114" s="497"/>
      <c r="BP114" s="497"/>
      <c r="BQ114" s="497"/>
      <c r="BR114" s="497"/>
      <c r="BS114" s="497"/>
      <c r="BT114" s="497"/>
      <c r="BU114" s="497"/>
    </row>
    <row r="115" spans="1:73" s="519" customFormat="1" ht="52.9">
      <c r="A115" s="503" t="s">
        <v>207</v>
      </c>
      <c r="B115" s="503" t="s">
        <v>208</v>
      </c>
      <c r="C115" s="503" t="s">
        <v>209</v>
      </c>
      <c r="D115" s="503" t="s">
        <v>210</v>
      </c>
      <c r="E115" s="503" t="s">
        <v>211</v>
      </c>
      <c r="F115" s="503" t="s">
        <v>212</v>
      </c>
      <c r="G115" s="503"/>
      <c r="H115" s="503" t="s">
        <v>306</v>
      </c>
      <c r="I115" s="504"/>
      <c r="J115" s="535" t="s">
        <v>307</v>
      </c>
      <c r="K115" s="535" t="s">
        <v>53</v>
      </c>
      <c r="L115" s="535" t="s">
        <v>308</v>
      </c>
      <c r="M115" s="497"/>
      <c r="N115" s="497"/>
      <c r="O115" s="511"/>
      <c r="P115" s="497"/>
      <c r="Q115" s="539"/>
      <c r="R115" s="497"/>
      <c r="S115" s="497"/>
      <c r="T115" s="497"/>
      <c r="U115" s="497"/>
      <c r="V115" s="497"/>
      <c r="W115" s="497"/>
      <c r="X115" s="497"/>
      <c r="Y115" s="497"/>
      <c r="Z115" s="497"/>
      <c r="AA115" s="497"/>
      <c r="AB115" s="497"/>
      <c r="AC115" s="497"/>
      <c r="AD115" s="497"/>
      <c r="AE115" s="497"/>
      <c r="AF115" s="497"/>
      <c r="AG115" s="497"/>
      <c r="AH115" s="497"/>
      <c r="AI115" s="497"/>
      <c r="AJ115" s="497"/>
      <c r="AK115" s="497"/>
      <c r="AL115" s="497"/>
      <c r="AM115" s="497"/>
      <c r="AN115" s="497"/>
      <c r="AO115" s="497"/>
      <c r="AP115" s="497"/>
      <c r="AQ115" s="497"/>
      <c r="AR115" s="497"/>
      <c r="AS115" s="497"/>
      <c r="AT115" s="497"/>
      <c r="AU115" s="497"/>
      <c r="AV115" s="497"/>
      <c r="AW115" s="497"/>
      <c r="AX115" s="497"/>
      <c r="AY115" s="497"/>
      <c r="AZ115" s="497"/>
      <c r="BA115" s="497"/>
      <c r="BB115" s="497"/>
      <c r="BC115" s="497"/>
      <c r="BD115" s="497"/>
      <c r="BE115" s="497"/>
      <c r="BF115" s="497"/>
      <c r="BG115" s="497"/>
      <c r="BH115" s="497"/>
      <c r="BI115" s="497"/>
      <c r="BJ115" s="497"/>
      <c r="BK115" s="497"/>
      <c r="BL115" s="497"/>
      <c r="BM115" s="497"/>
      <c r="BN115" s="497"/>
      <c r="BO115" s="497"/>
      <c r="BP115" s="497"/>
      <c r="BQ115" s="497"/>
      <c r="BR115" s="497"/>
      <c r="BS115" s="497"/>
      <c r="BT115" s="497"/>
      <c r="BU115" s="497"/>
    </row>
    <row r="116" spans="1:73" ht="54.4" customHeight="1">
      <c r="A116" s="553"/>
      <c r="B116" s="553"/>
      <c r="C116" s="553">
        <v>322.2</v>
      </c>
      <c r="D116" s="553"/>
      <c r="E116" s="553"/>
      <c r="F116" s="553"/>
      <c r="G116" s="553"/>
      <c r="H116" s="554">
        <f>SUM(A116:F116)</f>
        <v>322.2</v>
      </c>
      <c r="I116" s="553"/>
      <c r="J116" s="497" t="s">
        <v>353</v>
      </c>
      <c r="K116" s="555">
        <v>45061</v>
      </c>
      <c r="L116" s="557" t="s">
        <v>354</v>
      </c>
      <c r="M116" s="545"/>
      <c r="Q116" s="502"/>
      <c r="R116" s="502"/>
      <c r="S116" s="502"/>
      <c r="T116" s="502"/>
      <c r="U116" s="502"/>
      <c r="V116" s="519"/>
      <c r="W116" s="519"/>
      <c r="X116" s="519"/>
      <c r="Y116" s="519"/>
      <c r="Z116" s="519"/>
      <c r="AA116" s="519"/>
      <c r="AB116" s="502"/>
      <c r="AC116" s="502"/>
      <c r="AD116" s="502"/>
      <c r="AE116" s="502"/>
      <c r="AF116" s="502"/>
      <c r="AG116" s="502"/>
      <c r="AH116" s="502"/>
      <c r="AI116" s="502"/>
      <c r="AJ116" s="502"/>
      <c r="AK116" s="502"/>
      <c r="AL116" s="502"/>
      <c r="AM116" s="502"/>
      <c r="AN116" s="502"/>
      <c r="AO116" s="502"/>
      <c r="AP116" s="502"/>
      <c r="AQ116" s="502"/>
      <c r="AR116" s="502"/>
      <c r="AS116" s="502"/>
      <c r="AT116" s="502"/>
      <c r="AU116" s="502"/>
      <c r="AV116" s="502"/>
      <c r="AW116" s="502"/>
      <c r="AX116" s="502"/>
      <c r="AY116" s="502"/>
      <c r="AZ116" s="502"/>
      <c r="BA116" s="502"/>
      <c r="BB116" s="502"/>
      <c r="BC116" s="502"/>
      <c r="BD116" s="502"/>
      <c r="BE116" s="502"/>
      <c r="BF116" s="502"/>
      <c r="BG116" s="502"/>
      <c r="BH116" s="502"/>
      <c r="BI116" s="502"/>
      <c r="BJ116" s="502"/>
      <c r="BK116" s="502"/>
      <c r="BL116" s="502"/>
      <c r="BM116" s="502"/>
      <c r="BN116" s="502"/>
      <c r="BO116" s="502"/>
      <c r="BP116" s="502"/>
      <c r="BQ116" s="502"/>
      <c r="BR116" s="502"/>
      <c r="BS116" s="502"/>
      <c r="BT116" s="502"/>
      <c r="BU116" s="502"/>
    </row>
    <row r="117" spans="1:73" s="519" customFormat="1" ht="36" customHeight="1">
      <c r="A117" s="497"/>
      <c r="B117" s="497"/>
      <c r="C117" s="497"/>
      <c r="D117" s="497"/>
      <c r="E117" s="497">
        <v>229</v>
      </c>
      <c r="F117" s="497"/>
      <c r="G117" s="497"/>
      <c r="H117" s="493">
        <f>SUM(A117:F117)</f>
        <v>229</v>
      </c>
      <c r="I117" s="497"/>
      <c r="J117" s="497" t="s">
        <v>355</v>
      </c>
      <c r="K117" s="555">
        <v>45061</v>
      </c>
      <c r="L117" s="557" t="s">
        <v>356</v>
      </c>
      <c r="M117" s="497"/>
      <c r="N117" s="497"/>
      <c r="O117" s="551" t="s">
        <v>345</v>
      </c>
      <c r="P117" s="497"/>
      <c r="Q117" s="539"/>
      <c r="R117" s="497"/>
      <c r="S117" s="497"/>
      <c r="T117" s="497"/>
      <c r="U117" s="497"/>
      <c r="V117" s="497"/>
      <c r="W117" s="497"/>
      <c r="X117" s="497"/>
      <c r="Y117" s="497"/>
      <c r="Z117" s="497"/>
      <c r="AA117" s="497"/>
      <c r="AB117" s="497"/>
      <c r="AC117" s="497"/>
      <c r="AD117" s="497"/>
      <c r="AE117" s="497"/>
      <c r="AF117" s="497"/>
      <c r="AG117" s="497"/>
      <c r="AH117" s="497"/>
      <c r="AI117" s="497"/>
      <c r="AJ117" s="497"/>
      <c r="AK117" s="497"/>
      <c r="AL117" s="497"/>
      <c r="AM117" s="497"/>
      <c r="AN117" s="497"/>
      <c r="AO117" s="497"/>
      <c r="AP117" s="497"/>
      <c r="AQ117" s="497"/>
      <c r="AR117" s="497"/>
      <c r="AS117" s="497"/>
      <c r="AT117" s="497"/>
      <c r="AU117" s="497"/>
      <c r="AV117" s="497"/>
      <c r="AW117" s="497"/>
      <c r="AX117" s="497"/>
      <c r="AY117" s="497"/>
      <c r="AZ117" s="497"/>
      <c r="BA117" s="497"/>
      <c r="BB117" s="497"/>
      <c r="BC117" s="497"/>
      <c r="BD117" s="497"/>
      <c r="BE117" s="497"/>
      <c r="BF117" s="497"/>
      <c r="BG117" s="497"/>
      <c r="BH117" s="497"/>
      <c r="BI117" s="497"/>
      <c r="BJ117" s="497"/>
      <c r="BK117" s="497"/>
      <c r="BL117" s="497"/>
      <c r="BM117" s="497"/>
      <c r="BN117" s="497"/>
      <c r="BO117" s="497"/>
      <c r="BP117" s="497"/>
      <c r="BQ117" s="497"/>
      <c r="BR117" s="497"/>
      <c r="BS117" s="497"/>
      <c r="BT117" s="497"/>
      <c r="BU117" s="497"/>
    </row>
    <row r="118" spans="1:73" s="519" customFormat="1" ht="36" customHeight="1">
      <c r="A118" s="497"/>
      <c r="B118" s="497"/>
      <c r="C118" s="497"/>
      <c r="D118" s="497"/>
      <c r="E118" s="497">
        <v>293</v>
      </c>
      <c r="F118" s="497"/>
      <c r="G118" s="497"/>
      <c r="H118" s="493">
        <f t="shared" ref="H118" si="9">SUM(A118:F118)</f>
        <v>293</v>
      </c>
      <c r="I118" s="497"/>
      <c r="J118" s="497" t="s">
        <v>355</v>
      </c>
      <c r="K118" s="531">
        <v>45071</v>
      </c>
      <c r="L118" s="557" t="s">
        <v>357</v>
      </c>
      <c r="M118" s="497"/>
      <c r="N118" s="497"/>
      <c r="O118" s="552">
        <f>383.7/6</f>
        <v>63.949999999999996</v>
      </c>
      <c r="P118" s="497"/>
      <c r="Q118" s="539"/>
      <c r="R118" s="497"/>
      <c r="S118" s="497"/>
      <c r="T118" s="497"/>
      <c r="U118" s="497"/>
      <c r="V118" s="497"/>
      <c r="W118" s="497"/>
      <c r="X118" s="497"/>
      <c r="Y118" s="497"/>
      <c r="Z118" s="497"/>
      <c r="AA118" s="497"/>
      <c r="AB118" s="497"/>
      <c r="AC118" s="497"/>
      <c r="AD118" s="497"/>
      <c r="AE118" s="497"/>
      <c r="AF118" s="497"/>
      <c r="AG118" s="497"/>
      <c r="AH118" s="497"/>
      <c r="AI118" s="497"/>
      <c r="AJ118" s="497"/>
      <c r="AK118" s="497"/>
      <c r="AL118" s="497"/>
      <c r="AM118" s="497"/>
      <c r="AN118" s="497"/>
      <c r="AO118" s="497"/>
      <c r="AP118" s="497"/>
      <c r="AQ118" s="497"/>
      <c r="AR118" s="497"/>
      <c r="AS118" s="497"/>
      <c r="AT118" s="497"/>
      <c r="AU118" s="497"/>
      <c r="AV118" s="497"/>
      <c r="AW118" s="497"/>
      <c r="AX118" s="497"/>
      <c r="AY118" s="497"/>
      <c r="AZ118" s="497"/>
      <c r="BA118" s="497"/>
      <c r="BB118" s="497"/>
      <c r="BC118" s="497"/>
      <c r="BD118" s="497"/>
      <c r="BE118" s="497"/>
      <c r="BF118" s="497"/>
      <c r="BG118" s="497"/>
      <c r="BH118" s="497"/>
      <c r="BI118" s="497"/>
      <c r="BJ118" s="497"/>
      <c r="BK118" s="497"/>
      <c r="BL118" s="497"/>
      <c r="BM118" s="497"/>
      <c r="BN118" s="497"/>
      <c r="BO118" s="497"/>
      <c r="BP118" s="497"/>
      <c r="BQ118" s="497"/>
      <c r="BR118" s="497"/>
      <c r="BS118" s="497"/>
      <c r="BT118" s="497"/>
      <c r="BU118" s="497"/>
    </row>
    <row r="119" spans="1:73" ht="36" customHeight="1">
      <c r="A119" s="553"/>
      <c r="B119" s="553"/>
      <c r="C119" s="553"/>
      <c r="D119" s="553"/>
      <c r="E119" s="553"/>
      <c r="F119" s="553"/>
      <c r="G119" s="553"/>
      <c r="H119" s="554">
        <f>SUM(A119:F119)</f>
        <v>0</v>
      </c>
      <c r="I119" s="553"/>
      <c r="J119" s="540"/>
      <c r="K119" s="555"/>
      <c r="L119" s="538"/>
      <c r="M119" s="545"/>
      <c r="V119" s="497"/>
      <c r="W119" s="497"/>
      <c r="X119" s="497"/>
      <c r="Y119" s="497"/>
      <c r="Z119" s="497"/>
      <c r="AA119" s="497"/>
    </row>
    <row r="120" spans="1:73" s="519" customFormat="1" ht="17.649999999999999">
      <c r="A120" s="497"/>
      <c r="B120" s="497"/>
      <c r="C120" s="497"/>
      <c r="D120" s="497"/>
      <c r="E120" s="497"/>
      <c r="F120" s="497"/>
      <c r="G120" s="497"/>
      <c r="H120" s="493">
        <f t="shared" ref="H120:H121" si="10">SUM(A120:F120)</f>
        <v>0</v>
      </c>
      <c r="I120" s="497"/>
      <c r="J120" s="540"/>
      <c r="K120" s="531"/>
      <c r="L120" s="538"/>
      <c r="M120" s="497"/>
      <c r="N120" s="497"/>
      <c r="O120" s="511"/>
      <c r="P120" s="497"/>
      <c r="Q120" s="539"/>
      <c r="R120" s="497"/>
      <c r="S120" s="497"/>
      <c r="T120" s="497"/>
      <c r="U120" s="497"/>
      <c r="V120" s="497"/>
      <c r="W120" s="497"/>
      <c r="X120" s="497"/>
      <c r="Y120" s="497"/>
      <c r="Z120" s="497"/>
      <c r="AA120" s="497"/>
      <c r="AB120" s="497"/>
      <c r="AC120" s="497"/>
      <c r="AD120" s="497"/>
      <c r="AE120" s="497"/>
      <c r="AF120" s="497"/>
      <c r="AG120" s="497"/>
      <c r="AH120" s="497"/>
      <c r="AI120" s="497"/>
      <c r="AJ120" s="497"/>
      <c r="AK120" s="497"/>
      <c r="AL120" s="497"/>
      <c r="AM120" s="497"/>
      <c r="AN120" s="497"/>
      <c r="AO120" s="497"/>
      <c r="AP120" s="497"/>
      <c r="AQ120" s="497"/>
      <c r="AR120" s="497"/>
      <c r="AS120" s="497"/>
      <c r="AT120" s="497"/>
      <c r="AU120" s="497"/>
      <c r="AV120" s="497"/>
      <c r="AW120" s="497"/>
      <c r="AX120" s="497"/>
      <c r="AY120" s="497"/>
      <c r="AZ120" s="497"/>
      <c r="BA120" s="497"/>
      <c r="BB120" s="497"/>
      <c r="BC120" s="497"/>
      <c r="BD120" s="497"/>
      <c r="BE120" s="497"/>
      <c r="BF120" s="497"/>
      <c r="BG120" s="497"/>
      <c r="BH120" s="497"/>
      <c r="BI120" s="497"/>
      <c r="BJ120" s="497"/>
      <c r="BK120" s="497"/>
      <c r="BL120" s="497"/>
      <c r="BM120" s="497"/>
      <c r="BN120" s="497"/>
      <c r="BO120" s="497"/>
      <c r="BP120" s="497"/>
      <c r="BQ120" s="497"/>
      <c r="BR120" s="497"/>
      <c r="BS120" s="497"/>
      <c r="BT120" s="497"/>
      <c r="BU120" s="497"/>
    </row>
    <row r="121" spans="1:73" s="519" customFormat="1" ht="17.649999999999999">
      <c r="A121" s="497"/>
      <c r="B121" s="497"/>
      <c r="C121" s="497"/>
      <c r="D121" s="497"/>
      <c r="E121" s="497"/>
      <c r="F121" s="497"/>
      <c r="G121" s="497"/>
      <c r="H121" s="493">
        <f t="shared" si="10"/>
        <v>0</v>
      </c>
      <c r="I121" s="497"/>
      <c r="J121" s="511"/>
      <c r="K121" s="556"/>
      <c r="L121" s="511"/>
      <c r="M121" s="497"/>
      <c r="N121" s="497"/>
      <c r="O121" s="511"/>
      <c r="P121" s="497"/>
      <c r="Q121" s="539"/>
      <c r="R121" s="497"/>
      <c r="S121" s="497"/>
      <c r="T121" s="497"/>
      <c r="U121" s="497"/>
      <c r="V121" s="497"/>
      <c r="W121" s="497"/>
      <c r="X121" s="497"/>
      <c r="Y121" s="497"/>
      <c r="Z121" s="497"/>
      <c r="AA121" s="497"/>
      <c r="AB121" s="497"/>
      <c r="AC121" s="497"/>
      <c r="AD121" s="497"/>
      <c r="AE121" s="497"/>
      <c r="AF121" s="497"/>
      <c r="AG121" s="497"/>
      <c r="AH121" s="497"/>
      <c r="AI121" s="497"/>
      <c r="AJ121" s="497"/>
      <c r="AK121" s="497"/>
      <c r="AL121" s="497"/>
      <c r="AM121" s="497"/>
      <c r="AN121" s="497"/>
      <c r="AO121" s="497"/>
      <c r="AP121" s="497"/>
      <c r="AQ121" s="497"/>
      <c r="AR121" s="497"/>
      <c r="AS121" s="497"/>
      <c r="AT121" s="497"/>
      <c r="AU121" s="497"/>
      <c r="AV121" s="497"/>
      <c r="AW121" s="497"/>
      <c r="AX121" s="497"/>
      <c r="AY121" s="497"/>
      <c r="AZ121" s="497"/>
      <c r="BA121" s="497"/>
      <c r="BB121" s="497"/>
      <c r="BC121" s="497"/>
      <c r="BD121" s="497"/>
      <c r="BE121" s="497"/>
      <c r="BF121" s="497"/>
      <c r="BG121" s="497"/>
      <c r="BH121" s="497"/>
      <c r="BI121" s="497"/>
      <c r="BJ121" s="497"/>
      <c r="BK121" s="497"/>
      <c r="BL121" s="497"/>
      <c r="BM121" s="497"/>
      <c r="BN121" s="497"/>
      <c r="BO121" s="497"/>
      <c r="BP121" s="497"/>
      <c r="BQ121" s="497"/>
      <c r="BR121" s="497"/>
      <c r="BS121" s="497"/>
      <c r="BT121" s="497"/>
      <c r="BU121" s="497"/>
    </row>
    <row r="122" spans="1:73" s="519" customFormat="1" ht="17.649999999999999">
      <c r="A122" s="497"/>
      <c r="B122" s="497"/>
      <c r="C122" s="497"/>
      <c r="D122" s="497"/>
      <c r="E122" s="497"/>
      <c r="F122" s="497"/>
      <c r="G122" s="497"/>
      <c r="H122" s="493">
        <f>SUM(A122:F122)</f>
        <v>0</v>
      </c>
      <c r="I122" s="497"/>
      <c r="J122" s="511"/>
      <c r="K122" s="556"/>
      <c r="L122" s="511"/>
      <c r="M122" s="497"/>
      <c r="N122" s="497"/>
      <c r="O122" s="511"/>
      <c r="P122" s="497"/>
      <c r="Q122" s="539"/>
      <c r="R122" s="497"/>
      <c r="S122" s="497"/>
      <c r="T122" s="497"/>
      <c r="U122" s="497"/>
      <c r="V122" s="497"/>
      <c r="W122" s="497"/>
      <c r="X122" s="497"/>
      <c r="Y122" s="497"/>
      <c r="Z122" s="497"/>
      <c r="AA122" s="497"/>
      <c r="AB122" s="497"/>
      <c r="AC122" s="497"/>
      <c r="AD122" s="497"/>
      <c r="AE122" s="497"/>
      <c r="AF122" s="497"/>
      <c r="AG122" s="497"/>
      <c r="AH122" s="497"/>
      <c r="AI122" s="497"/>
      <c r="AJ122" s="497"/>
      <c r="AK122" s="497"/>
      <c r="AL122" s="497"/>
      <c r="AM122" s="497"/>
      <c r="AN122" s="497"/>
      <c r="AO122" s="497"/>
      <c r="AP122" s="497"/>
      <c r="AQ122" s="497"/>
      <c r="AR122" s="497"/>
      <c r="AS122" s="497"/>
      <c r="AT122" s="497"/>
      <c r="AU122" s="497"/>
      <c r="AV122" s="497"/>
      <c r="AW122" s="497"/>
      <c r="AX122" s="497"/>
      <c r="AY122" s="497"/>
      <c r="AZ122" s="497"/>
      <c r="BA122" s="497"/>
      <c r="BB122" s="497"/>
      <c r="BC122" s="497"/>
      <c r="BD122" s="497"/>
      <c r="BE122" s="497"/>
      <c r="BF122" s="497"/>
      <c r="BG122" s="497"/>
      <c r="BH122" s="497"/>
      <c r="BI122" s="497"/>
      <c r="BJ122" s="497"/>
      <c r="BK122" s="497"/>
      <c r="BL122" s="497"/>
      <c r="BM122" s="497"/>
      <c r="BN122" s="497"/>
      <c r="BO122" s="497"/>
      <c r="BP122" s="497"/>
      <c r="BQ122" s="497"/>
      <c r="BR122" s="497"/>
      <c r="BS122" s="497"/>
      <c r="BT122" s="497"/>
      <c r="BU122" s="497"/>
    </row>
    <row r="123" spans="1:73" s="519" customFormat="1" ht="18" thickBot="1">
      <c r="A123" s="520">
        <f t="shared" ref="A123:F123" si="11">SUM(A116:A122)</f>
        <v>0</v>
      </c>
      <c r="B123" s="520">
        <f t="shared" si="11"/>
        <v>0</v>
      </c>
      <c r="C123" s="520">
        <f t="shared" si="11"/>
        <v>322.2</v>
      </c>
      <c r="D123" s="520">
        <f t="shared" si="11"/>
        <v>0</v>
      </c>
      <c r="E123" s="520">
        <f t="shared" si="11"/>
        <v>522</v>
      </c>
      <c r="F123" s="520">
        <f t="shared" si="11"/>
        <v>0</v>
      </c>
      <c r="G123" s="520"/>
      <c r="H123" s="520">
        <f>SUM(H116:H122)</f>
        <v>844.2</v>
      </c>
      <c r="I123" s="504"/>
      <c r="J123" s="530"/>
      <c r="K123" s="531"/>
      <c r="L123" s="497"/>
      <c r="M123" s="497"/>
      <c r="N123" s="497"/>
      <c r="O123" s="511"/>
      <c r="P123" s="497"/>
      <c r="Q123" s="539"/>
      <c r="R123" s="497"/>
      <c r="S123" s="497"/>
      <c r="T123" s="497"/>
      <c r="U123" s="497"/>
      <c r="V123" s="497"/>
      <c r="W123" s="497"/>
      <c r="X123" s="497"/>
      <c r="Y123" s="497"/>
      <c r="Z123" s="497"/>
      <c r="AA123" s="497"/>
      <c r="AB123" s="497"/>
      <c r="AC123" s="497"/>
      <c r="AD123" s="497"/>
      <c r="AE123" s="497"/>
      <c r="AF123" s="497"/>
      <c r="AG123" s="497"/>
      <c r="AH123" s="497"/>
      <c r="AI123" s="497"/>
      <c r="AJ123" s="497"/>
      <c r="AK123" s="497"/>
      <c r="AL123" s="497"/>
      <c r="AM123" s="497"/>
      <c r="AN123" s="497"/>
      <c r="AO123" s="497"/>
      <c r="AP123" s="497"/>
      <c r="AQ123" s="497"/>
      <c r="AR123" s="497"/>
      <c r="AS123" s="497"/>
      <c r="AT123" s="497"/>
      <c r="AU123" s="497"/>
      <c r="AV123" s="497"/>
      <c r="AW123" s="497"/>
      <c r="AX123" s="497"/>
      <c r="AY123" s="497"/>
      <c r="AZ123" s="497"/>
      <c r="BA123" s="497"/>
      <c r="BB123" s="497"/>
      <c r="BC123" s="497"/>
      <c r="BD123" s="497"/>
      <c r="BE123" s="497"/>
      <c r="BF123" s="497"/>
      <c r="BG123" s="497"/>
      <c r="BH123" s="497"/>
      <c r="BI123" s="497"/>
      <c r="BJ123" s="497"/>
      <c r="BK123" s="497"/>
      <c r="BL123" s="497"/>
      <c r="BM123" s="497"/>
      <c r="BN123" s="497"/>
      <c r="BO123" s="497"/>
      <c r="BP123" s="497"/>
      <c r="BQ123" s="497"/>
      <c r="BR123" s="497"/>
      <c r="BS123" s="497"/>
      <c r="BT123" s="497"/>
      <c r="BU123" s="497"/>
    </row>
  </sheetData>
  <pageMargins left="0.39370078740157483" right="0" top="0.39370078740157483" bottom="0.78740157480314965" header="0.51181102362204722" footer="0.51181102362204722"/>
  <pageSetup paperSize="8" orientation="landscape" r:id="rId1"/>
  <headerFooter alignWithMargins="0"/>
  <ignoredErrors>
    <ignoredError sqref="G18 G35 H30" formula="1"/>
    <ignoredError sqref="J50"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V71"/>
  <sheetViews>
    <sheetView zoomScale="85" zoomScaleNormal="85" workbookViewId="0">
      <pane ySplit="7" topLeftCell="A8" activePane="bottomLeft" state="frozen"/>
      <selection activeCell="K129" sqref="K129"/>
      <selection pane="bottomLeft" activeCell="A50" sqref="A1:XFD50"/>
    </sheetView>
  </sheetViews>
  <sheetFormatPr defaultColWidth="9.1328125" defaultRowHeight="30" customHeight="1"/>
  <cols>
    <col min="1" max="1" width="9.1328125" style="16"/>
    <col min="2" max="2" width="9.59765625" style="16" bestFit="1" customWidth="1"/>
    <col min="3" max="3" width="10.3984375" style="16" customWidth="1"/>
    <col min="4" max="4" width="10.59765625" style="16" customWidth="1"/>
    <col min="5" max="5" width="10.1328125" style="16" customWidth="1"/>
    <col min="6" max="6" width="1.59765625" style="16" customWidth="1"/>
    <col min="7" max="7" width="9.1328125" style="16"/>
    <col min="8" max="8" width="2.1328125" style="16" customWidth="1"/>
    <col min="9" max="9" width="23.86328125" style="16" hidden="1" customWidth="1"/>
    <col min="10" max="10" width="10.86328125" style="20" customWidth="1"/>
    <col min="11" max="11" width="60.1328125" style="16" customWidth="1"/>
    <col min="12" max="12" width="12.3984375" style="16" bestFit="1" customWidth="1"/>
    <col min="13" max="13" width="14.1328125" style="16" hidden="1" customWidth="1"/>
    <col min="14" max="15" width="9.1328125" style="16" customWidth="1"/>
    <col min="16" max="16384" width="9.1328125" style="16"/>
  </cols>
  <sheetData>
    <row r="1" spans="1:15" s="4" customFormat="1" ht="13.5" hidden="1" customHeight="1">
      <c r="A1" s="104" t="s">
        <v>358</v>
      </c>
      <c r="B1" s="104"/>
      <c r="C1" s="104"/>
      <c r="D1" s="104"/>
      <c r="E1" s="104"/>
      <c r="J1" s="10"/>
      <c r="M1" s="4" t="s">
        <v>300</v>
      </c>
    </row>
    <row r="2" spans="1:15" s="2" customFormat="1" ht="13.5" hidden="1" customHeight="1">
      <c r="A2" s="296" t="s">
        <v>359</v>
      </c>
      <c r="B2" s="104"/>
      <c r="C2" s="104"/>
      <c r="D2" s="296"/>
      <c r="E2" s="296"/>
      <c r="J2" s="3"/>
      <c r="M2" s="2" t="s">
        <v>301</v>
      </c>
    </row>
    <row r="3" spans="1:15" s="2" customFormat="1" ht="13.5" hidden="1" customHeight="1">
      <c r="A3" s="104" t="s">
        <v>302</v>
      </c>
      <c r="B3" s="104"/>
      <c r="C3" s="104"/>
      <c r="D3" s="104"/>
      <c r="E3" s="104"/>
      <c r="J3" s="3"/>
      <c r="M3" s="2" t="s">
        <v>303</v>
      </c>
    </row>
    <row r="4" spans="1:15" s="2" customFormat="1" ht="13.5" hidden="1" customHeight="1">
      <c r="J4" s="3"/>
    </row>
    <row r="5" spans="1:15" s="4" customFormat="1" ht="13.5" hidden="1" customHeight="1">
      <c r="A5" s="4" t="s">
        <v>304</v>
      </c>
      <c r="C5" s="6">
        <v>43190</v>
      </c>
      <c r="D5" s="2"/>
      <c r="E5" s="2"/>
      <c r="F5" s="2"/>
      <c r="G5" s="2"/>
      <c r="H5" s="2"/>
      <c r="I5" s="2"/>
      <c r="J5" s="3"/>
      <c r="K5" s="2"/>
    </row>
    <row r="6" spans="1:15" s="4" customFormat="1" ht="36.950000000000003" hidden="1" customHeight="1">
      <c r="A6" s="565" t="s">
        <v>305</v>
      </c>
      <c r="B6" s="565"/>
      <c r="C6" s="565"/>
      <c r="D6" s="565"/>
      <c r="E6" s="565"/>
      <c r="F6" s="565"/>
      <c r="G6" s="565"/>
      <c r="H6" s="565"/>
      <c r="I6" s="565"/>
      <c r="J6" s="565"/>
      <c r="K6" s="565"/>
    </row>
    <row r="7" spans="1:15" s="4" customFormat="1" ht="30" hidden="1" customHeight="1">
      <c r="A7" s="2"/>
      <c r="B7" s="2"/>
      <c r="C7" s="2"/>
      <c r="D7" s="2"/>
      <c r="E7" s="2"/>
      <c r="F7" s="2"/>
      <c r="G7" s="2"/>
      <c r="H7" s="2"/>
      <c r="I7" s="2"/>
      <c r="J7" s="3"/>
      <c r="K7" s="2"/>
    </row>
    <row r="8" spans="1:15" ht="39.4" hidden="1">
      <c r="A8" s="57" t="s">
        <v>207</v>
      </c>
      <c r="B8" s="57" t="s">
        <v>208</v>
      </c>
      <c r="C8" s="57" t="s">
        <v>209</v>
      </c>
      <c r="D8" s="57" t="s">
        <v>210</v>
      </c>
      <c r="E8" s="57" t="s">
        <v>212</v>
      </c>
      <c r="F8" s="57"/>
      <c r="G8" s="57" t="s">
        <v>306</v>
      </c>
      <c r="H8" s="58"/>
      <c r="I8" s="57" t="s">
        <v>307</v>
      </c>
      <c r="J8" s="59" t="s">
        <v>53</v>
      </c>
      <c r="K8" s="58" t="s">
        <v>308</v>
      </c>
    </row>
    <row r="9" spans="1:15" ht="30" hidden="1" customHeight="1">
      <c r="A9" s="40"/>
      <c r="B9" s="40"/>
      <c r="C9" s="40">
        <f>139.9/2</f>
        <v>69.95</v>
      </c>
      <c r="D9" s="40"/>
      <c r="E9" s="40"/>
      <c r="F9" s="40"/>
      <c r="G9" s="40">
        <f t="shared" ref="G9" si="0">SUM(A9:E9)</f>
        <v>69.95</v>
      </c>
      <c r="H9" s="4"/>
      <c r="I9" s="4" t="s">
        <v>360</v>
      </c>
      <c r="J9" s="50">
        <v>42993</v>
      </c>
      <c r="K9" s="45" t="s">
        <v>361</v>
      </c>
      <c r="L9" s="4"/>
      <c r="M9" s="4"/>
      <c r="N9" s="4"/>
      <c r="O9" s="299" t="s">
        <v>362</v>
      </c>
    </row>
    <row r="10" spans="1:15" ht="30" hidden="1" customHeight="1">
      <c r="A10" s="44"/>
      <c r="B10" s="44"/>
      <c r="C10" s="44">
        <v>18.600000000000001</v>
      </c>
      <c r="D10" s="44"/>
      <c r="E10" s="44"/>
      <c r="F10" s="44"/>
      <c r="G10" s="44">
        <f>SUM(A10:E10)</f>
        <v>18.600000000000001</v>
      </c>
      <c r="H10" s="4"/>
      <c r="I10" s="4" t="s">
        <v>363</v>
      </c>
      <c r="J10" s="10">
        <v>43003</v>
      </c>
      <c r="K10" s="4" t="s">
        <v>364</v>
      </c>
      <c r="O10" s="299" t="s">
        <v>311</v>
      </c>
    </row>
    <row r="11" spans="1:15" ht="30" hidden="1" customHeight="1">
      <c r="A11" s="40"/>
      <c r="B11" s="40"/>
      <c r="C11" s="40">
        <f>-54/2</f>
        <v>-27</v>
      </c>
      <c r="D11" s="40"/>
      <c r="E11" s="40"/>
      <c r="F11" s="40"/>
      <c r="G11" s="40">
        <f t="shared" ref="G11:G12" si="1">SUM(A11:E11)</f>
        <v>-27</v>
      </c>
      <c r="H11" s="4"/>
      <c r="I11" s="4" t="s">
        <v>365</v>
      </c>
      <c r="J11" s="50">
        <v>42997</v>
      </c>
      <c r="K11" s="45" t="s">
        <v>366</v>
      </c>
      <c r="M11" s="4"/>
      <c r="N11" s="4"/>
      <c r="O11" s="250" t="s">
        <v>311</v>
      </c>
    </row>
    <row r="12" spans="1:15" ht="30" hidden="1" customHeight="1">
      <c r="A12" s="40"/>
      <c r="B12" s="40"/>
      <c r="C12" s="40"/>
      <c r="D12" s="40"/>
      <c r="E12" s="40">
        <v>21.31</v>
      </c>
      <c r="F12" s="40"/>
      <c r="G12" s="40">
        <f t="shared" si="1"/>
        <v>21.31</v>
      </c>
      <c r="H12" s="4"/>
      <c r="I12" s="4" t="s">
        <v>367</v>
      </c>
      <c r="J12" s="50">
        <v>43079</v>
      </c>
      <c r="K12" s="45" t="s">
        <v>368</v>
      </c>
      <c r="M12" s="4"/>
      <c r="N12" s="4"/>
      <c r="O12" s="250" t="s">
        <v>369</v>
      </c>
    </row>
    <row r="13" spans="1:15" s="18" customFormat="1" ht="30" hidden="1" customHeight="1">
      <c r="A13" s="44"/>
      <c r="B13" s="44"/>
      <c r="C13" s="44"/>
      <c r="D13" s="44"/>
      <c r="E13" s="44"/>
      <c r="F13" s="44"/>
      <c r="G13" s="44">
        <f t="shared" ref="G13:G15" si="2">SUM(A13:E13)</f>
        <v>0</v>
      </c>
      <c r="H13" s="4"/>
      <c r="I13" s="4"/>
      <c r="J13" s="10"/>
      <c r="K13" s="4"/>
      <c r="N13" s="305"/>
      <c r="O13" s="299"/>
    </row>
    <row r="14" spans="1:15" s="18" customFormat="1" ht="30" hidden="1" customHeight="1">
      <c r="A14" s="44"/>
      <c r="B14" s="44"/>
      <c r="C14" s="44"/>
      <c r="D14" s="44"/>
      <c r="E14" s="44"/>
      <c r="F14" s="44"/>
      <c r="G14" s="44">
        <f t="shared" si="2"/>
        <v>0</v>
      </c>
      <c r="H14" s="4"/>
      <c r="I14" s="4"/>
      <c r="J14" s="10"/>
      <c r="K14" s="4"/>
      <c r="N14" s="305"/>
      <c r="O14" s="299"/>
    </row>
    <row r="15" spans="1:15" ht="30" hidden="1" customHeight="1">
      <c r="A15" s="44"/>
      <c r="B15" s="44"/>
      <c r="C15" s="44"/>
      <c r="D15" s="44"/>
      <c r="E15" s="44"/>
      <c r="F15" s="44"/>
      <c r="G15" s="44">
        <f t="shared" si="2"/>
        <v>0</v>
      </c>
      <c r="H15" s="4"/>
      <c r="I15" s="4"/>
      <c r="J15" s="10"/>
      <c r="K15" s="4"/>
      <c r="O15" s="299"/>
    </row>
    <row r="16" spans="1:15" ht="30" hidden="1" customHeight="1" thickBot="1">
      <c r="A16" s="54">
        <f>SUM(A9:A15)</f>
        <v>0</v>
      </c>
      <c r="B16" s="54">
        <f t="shared" ref="B16:G16" si="3">SUM(B9:B15)</f>
        <v>0</v>
      </c>
      <c r="C16" s="54">
        <f t="shared" si="3"/>
        <v>61.550000000000011</v>
      </c>
      <c r="D16" s="54">
        <f t="shared" si="3"/>
        <v>0</v>
      </c>
      <c r="E16" s="54">
        <f t="shared" si="3"/>
        <v>21.31</v>
      </c>
      <c r="F16" s="54">
        <f t="shared" si="3"/>
        <v>0</v>
      </c>
      <c r="G16" s="54">
        <f t="shared" si="3"/>
        <v>82.860000000000014</v>
      </c>
      <c r="H16" s="4"/>
      <c r="I16" s="4"/>
      <c r="J16" s="10"/>
      <c r="K16" s="4"/>
      <c r="O16" s="299"/>
    </row>
    <row r="17" spans="1:17" ht="30" hidden="1" customHeight="1">
      <c r="A17" s="40"/>
      <c r="B17" s="40"/>
      <c r="C17" s="40"/>
      <c r="D17" s="40"/>
      <c r="E17" s="40"/>
      <c r="F17" s="40"/>
      <c r="G17" s="40"/>
      <c r="H17" s="4"/>
      <c r="I17" s="4"/>
      <c r="J17" s="10"/>
      <c r="K17" s="4"/>
    </row>
    <row r="18" spans="1:17" s="4" customFormat="1" ht="13.5" hidden="1" customHeight="1">
      <c r="A18" s="291" t="s">
        <v>358</v>
      </c>
      <c r="B18" s="291"/>
      <c r="C18" s="291"/>
      <c r="D18" s="291"/>
      <c r="E18" s="291"/>
      <c r="J18" s="10"/>
      <c r="M18" s="4" t="s">
        <v>300</v>
      </c>
    </row>
    <row r="19" spans="1:17" s="2" customFormat="1" ht="13.5" hidden="1" customHeight="1">
      <c r="A19" s="292" t="s">
        <v>359</v>
      </c>
      <c r="B19" s="291"/>
      <c r="C19" s="291"/>
      <c r="D19" s="292"/>
      <c r="E19" s="292"/>
      <c r="J19" s="3"/>
      <c r="M19" s="2" t="s">
        <v>301</v>
      </c>
    </row>
    <row r="20" spans="1:17" s="2" customFormat="1" ht="13.5" hidden="1" customHeight="1">
      <c r="A20" s="291" t="s">
        <v>315</v>
      </c>
      <c r="B20" s="291"/>
      <c r="C20" s="291"/>
      <c r="D20" s="291"/>
      <c r="E20" s="291"/>
      <c r="J20" s="3"/>
      <c r="M20" s="2" t="s">
        <v>303</v>
      </c>
    </row>
    <row r="21" spans="1:17" s="2" customFormat="1" ht="13.5" hidden="1" customHeight="1">
      <c r="J21" s="3"/>
    </row>
    <row r="22" spans="1:17" s="4" customFormat="1" ht="13.5" hidden="1" customHeight="1">
      <c r="A22" s="4" t="s">
        <v>304</v>
      </c>
      <c r="C22" s="6">
        <f>'SUMMARY 2018.19'!B2</f>
        <v>43555</v>
      </c>
      <c r="D22" s="2"/>
      <c r="E22" s="2"/>
      <c r="F22" s="2"/>
      <c r="G22" s="2"/>
      <c r="H22" s="2"/>
      <c r="I22" s="2"/>
      <c r="J22" s="3"/>
      <c r="K22" s="2"/>
    </row>
    <row r="23" spans="1:17" s="4" customFormat="1" ht="36.950000000000003" hidden="1" customHeight="1">
      <c r="A23" s="565" t="s">
        <v>305</v>
      </c>
      <c r="B23" s="565"/>
      <c r="C23" s="565"/>
      <c r="D23" s="565"/>
      <c r="E23" s="565"/>
      <c r="F23" s="565"/>
      <c r="G23" s="565"/>
      <c r="H23" s="565"/>
      <c r="I23" s="565"/>
      <c r="J23" s="565"/>
      <c r="K23" s="565"/>
    </row>
    <row r="24" spans="1:17" s="4" customFormat="1" ht="30" hidden="1" customHeight="1">
      <c r="A24" s="2"/>
      <c r="B24" s="2"/>
      <c r="C24" s="2"/>
      <c r="D24" s="2"/>
      <c r="E24" s="2"/>
      <c r="F24" s="2"/>
      <c r="G24" s="2"/>
      <c r="H24" s="2"/>
      <c r="I24" s="2"/>
      <c r="J24" s="3"/>
      <c r="K24" s="2"/>
    </row>
    <row r="25" spans="1:17" ht="39.4" hidden="1">
      <c r="A25" s="57" t="s">
        <v>207</v>
      </c>
      <c r="B25" s="57" t="s">
        <v>208</v>
      </c>
      <c r="C25" s="57" t="s">
        <v>209</v>
      </c>
      <c r="D25" s="57" t="s">
        <v>210</v>
      </c>
      <c r="E25" s="57" t="s">
        <v>212</v>
      </c>
      <c r="F25" s="57"/>
      <c r="G25" s="57" t="s">
        <v>306</v>
      </c>
      <c r="H25" s="58"/>
      <c r="I25" s="57" t="s">
        <v>307</v>
      </c>
      <c r="J25" s="59" t="s">
        <v>53</v>
      </c>
      <c r="K25" s="58" t="s">
        <v>308</v>
      </c>
    </row>
    <row r="26" spans="1:17" s="18" customFormat="1" ht="30" hidden="1" customHeight="1">
      <c r="A26" s="44"/>
      <c r="B26" s="44"/>
      <c r="C26" s="44">
        <f>78*0.75</f>
        <v>58.5</v>
      </c>
      <c r="D26" s="44"/>
      <c r="E26" s="44"/>
      <c r="F26" s="44"/>
      <c r="G26" s="108">
        <f>SUM(A26:E26)</f>
        <v>58.5</v>
      </c>
      <c r="H26" s="4"/>
      <c r="I26" s="306" t="s">
        <v>316</v>
      </c>
      <c r="J26" s="10">
        <v>43366</v>
      </c>
      <c r="K26" s="4" t="s">
        <v>370</v>
      </c>
      <c r="L26" s="41"/>
      <c r="M26" s="41"/>
      <c r="N26" s="41"/>
      <c r="O26" s="250" t="s">
        <v>311</v>
      </c>
      <c r="P26" s="41"/>
      <c r="Q26" s="41"/>
    </row>
    <row r="27" spans="1:17" s="41" customFormat="1" ht="21.75" hidden="1" customHeight="1">
      <c r="A27" s="44"/>
      <c r="B27" s="44"/>
      <c r="C27" s="44"/>
      <c r="D27" s="44"/>
      <c r="E27" s="44">
        <f>74*0.75</f>
        <v>55.5</v>
      </c>
      <c r="F27" s="44"/>
      <c r="G27" s="108">
        <f t="shared" ref="G27:G28" si="4">SUM(A27:E27)</f>
        <v>55.5</v>
      </c>
      <c r="H27" s="4"/>
      <c r="I27" s="75" t="s">
        <v>318</v>
      </c>
      <c r="J27" s="10">
        <v>43366</v>
      </c>
      <c r="K27" s="8" t="s">
        <v>371</v>
      </c>
      <c r="N27" s="246"/>
      <c r="O27" s="250"/>
      <c r="Q27" s="250"/>
    </row>
    <row r="28" spans="1:17" ht="30" hidden="1" customHeight="1">
      <c r="A28" s="40"/>
      <c r="B28" s="40"/>
      <c r="C28" s="40"/>
      <c r="D28" s="40"/>
      <c r="E28" s="40">
        <f>91.67*0.75</f>
        <v>68.752499999999998</v>
      </c>
      <c r="F28" s="40"/>
      <c r="G28" s="146">
        <f t="shared" si="4"/>
        <v>68.752499999999998</v>
      </c>
      <c r="H28" s="4"/>
      <c r="I28" s="4" t="s">
        <v>320</v>
      </c>
      <c r="J28" s="10">
        <v>43366</v>
      </c>
      <c r="K28" s="45" t="s">
        <v>372</v>
      </c>
      <c r="M28" s="4"/>
      <c r="N28" s="4"/>
      <c r="O28" s="250" t="s">
        <v>311</v>
      </c>
    </row>
    <row r="29" spans="1:17" ht="30" hidden="1" customHeight="1">
      <c r="A29" s="40"/>
      <c r="B29" s="40"/>
      <c r="C29" s="40"/>
      <c r="D29" s="40"/>
      <c r="E29" s="40"/>
      <c r="F29" s="40"/>
      <c r="G29" s="40">
        <f t="shared" ref="G29:G32" si="5">SUM(A29:E29)</f>
        <v>0</v>
      </c>
      <c r="H29" s="4"/>
      <c r="I29" s="4"/>
      <c r="J29" s="50"/>
      <c r="K29" s="45"/>
      <c r="M29" s="4"/>
      <c r="N29" s="4"/>
      <c r="O29" s="250" t="s">
        <v>369</v>
      </c>
    </row>
    <row r="30" spans="1:17" s="18" customFormat="1" ht="30" hidden="1" customHeight="1">
      <c r="A30" s="44"/>
      <c r="B30" s="44"/>
      <c r="C30" s="44"/>
      <c r="D30" s="44"/>
      <c r="E30" s="44"/>
      <c r="F30" s="44"/>
      <c r="G30" s="44">
        <f t="shared" si="5"/>
        <v>0</v>
      </c>
      <c r="H30" s="4"/>
      <c r="I30" s="4"/>
      <c r="J30" s="10"/>
      <c r="K30" s="4"/>
      <c r="N30" s="305"/>
      <c r="O30" s="299"/>
    </row>
    <row r="31" spans="1:17" s="18" customFormat="1" ht="30" hidden="1" customHeight="1">
      <c r="A31" s="44"/>
      <c r="B31" s="44"/>
      <c r="C31" s="44"/>
      <c r="D31" s="44"/>
      <c r="E31" s="44"/>
      <c r="F31" s="44"/>
      <c r="G31" s="44">
        <f t="shared" si="5"/>
        <v>0</v>
      </c>
      <c r="H31" s="4"/>
      <c r="I31" s="4"/>
      <c r="J31" s="10"/>
      <c r="K31" s="4"/>
      <c r="N31" s="305"/>
      <c r="O31" s="299"/>
    </row>
    <row r="32" spans="1:17" ht="30" hidden="1" customHeight="1">
      <c r="A32" s="44"/>
      <c r="B32" s="44"/>
      <c r="C32" s="44"/>
      <c r="D32" s="44"/>
      <c r="E32" s="44"/>
      <c r="F32" s="44"/>
      <c r="G32" s="44">
        <f t="shared" si="5"/>
        <v>0</v>
      </c>
      <c r="H32" s="4"/>
      <c r="I32" s="4"/>
      <c r="J32" s="10"/>
      <c r="K32" s="4"/>
      <c r="O32" s="299"/>
    </row>
    <row r="33" spans="1:256" ht="30" hidden="1" customHeight="1" thickBot="1">
      <c r="A33" s="54">
        <f>SUM(A26:A32)</f>
        <v>0</v>
      </c>
      <c r="B33" s="54">
        <f t="shared" ref="B33:G33" si="6">SUM(B26:B32)</f>
        <v>0</v>
      </c>
      <c r="C33" s="54">
        <f t="shared" si="6"/>
        <v>58.5</v>
      </c>
      <c r="D33" s="54">
        <f t="shared" si="6"/>
        <v>0</v>
      </c>
      <c r="E33" s="54">
        <f t="shared" si="6"/>
        <v>124.2525</v>
      </c>
      <c r="F33" s="54">
        <f t="shared" si="6"/>
        <v>0</v>
      </c>
      <c r="G33" s="54">
        <f t="shared" si="6"/>
        <v>182.7525</v>
      </c>
      <c r="H33" s="4"/>
      <c r="I33" s="4"/>
      <c r="J33" s="10"/>
      <c r="K33" s="4"/>
      <c r="O33" s="299"/>
    </row>
    <row r="34" spans="1:256" s="4" customFormat="1" ht="30" hidden="1" customHeight="1">
      <c r="J34" s="10"/>
    </row>
    <row r="35" spans="1:256" ht="13.15" hidden="1">
      <c r="A35" s="293" t="s">
        <v>358</v>
      </c>
      <c r="B35" s="293"/>
      <c r="C35" s="293"/>
      <c r="D35" s="293"/>
      <c r="E35" s="41"/>
      <c r="F35" s="4"/>
      <c r="G35" s="2"/>
      <c r="H35" s="4"/>
      <c r="I35" s="237"/>
      <c r="J35" s="50"/>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row>
    <row r="36" spans="1:256" ht="13.15" hidden="1">
      <c r="A36" s="294" t="s">
        <v>359</v>
      </c>
      <c r="B36" s="293"/>
      <c r="C36" s="293"/>
      <c r="D36" s="294"/>
      <c r="E36" s="41"/>
      <c r="F36" s="2"/>
      <c r="G36" s="2"/>
      <c r="H36" s="2"/>
      <c r="I36" s="236"/>
      <c r="J36" s="234"/>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row>
    <row r="37" spans="1:256" ht="13.15" hidden="1">
      <c r="A37" s="293" t="s">
        <v>322</v>
      </c>
      <c r="B37" s="293"/>
      <c r="C37" s="293"/>
      <c r="D37" s="293"/>
      <c r="E37" s="41"/>
      <c r="F37" s="2"/>
      <c r="G37" s="2"/>
      <c r="H37" s="2"/>
      <c r="I37" s="236"/>
      <c r="J37" s="234"/>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row>
    <row r="38" spans="1:256" ht="13.15" hidden="1">
      <c r="A38" s="2"/>
      <c r="B38" s="2"/>
      <c r="C38" s="2"/>
      <c r="D38" s="2"/>
      <c r="E38" s="2"/>
      <c r="F38" s="2"/>
      <c r="G38" s="2"/>
      <c r="H38" s="2"/>
      <c r="I38" s="236"/>
      <c r="J38" s="234"/>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row>
    <row r="39" spans="1:256" ht="13.15" hidden="1">
      <c r="A39" s="4" t="s">
        <v>304</v>
      </c>
      <c r="B39" s="4"/>
      <c r="C39" s="6">
        <f>'[2]SUMMARY 2019.20'!$B$2</f>
        <v>43921</v>
      </c>
      <c r="D39" s="2"/>
      <c r="E39" s="2"/>
      <c r="F39" s="2"/>
      <c r="G39" s="2"/>
      <c r="H39" s="2"/>
      <c r="I39" s="236"/>
      <c r="J39" s="234"/>
      <c r="K39" s="2"/>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c r="IP39" s="4"/>
      <c r="IQ39" s="4"/>
      <c r="IR39" s="4"/>
      <c r="IS39" s="4"/>
      <c r="IT39" s="4"/>
      <c r="IU39" s="4"/>
      <c r="IV39" s="4"/>
    </row>
    <row r="40" spans="1:256" ht="29.25" hidden="1" customHeight="1">
      <c r="A40" s="565" t="s">
        <v>305</v>
      </c>
      <c r="B40" s="565"/>
      <c r="C40" s="565"/>
      <c r="D40" s="565"/>
      <c r="E40" s="565"/>
      <c r="F40" s="565"/>
      <c r="G40" s="565"/>
      <c r="H40" s="565"/>
      <c r="I40" s="565"/>
      <c r="J40" s="565"/>
      <c r="K40" s="565"/>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row>
    <row r="41" spans="1:256" ht="13.15" hidden="1">
      <c r="A41" s="2"/>
      <c r="B41" s="2"/>
      <c r="C41" s="2"/>
      <c r="D41" s="2"/>
      <c r="E41" s="2"/>
      <c r="F41" s="2"/>
      <c r="G41" s="2"/>
      <c r="H41" s="2"/>
      <c r="I41" s="236"/>
      <c r="J41" s="234"/>
      <c r="K41" s="2"/>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row>
    <row r="42" spans="1:256" ht="39.4" hidden="1">
      <c r="A42" s="57" t="s">
        <v>207</v>
      </c>
      <c r="B42" s="57" t="s">
        <v>208</v>
      </c>
      <c r="C42" s="57" t="s">
        <v>209</v>
      </c>
      <c r="D42" s="57" t="s">
        <v>210</v>
      </c>
      <c r="E42" s="57" t="s">
        <v>212</v>
      </c>
      <c r="F42" s="57"/>
      <c r="G42" s="57" t="s">
        <v>306</v>
      </c>
      <c r="H42" s="58"/>
      <c r="I42" s="51" t="s">
        <v>307</v>
      </c>
      <c r="J42" s="51" t="s">
        <v>53</v>
      </c>
      <c r="K42" s="51" t="s">
        <v>308</v>
      </c>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row>
    <row r="43" spans="1:256" s="4" customFormat="1" ht="13.15" hidden="1">
      <c r="E43" s="4">
        <f>110/1.2*N43</f>
        <v>68.75</v>
      </c>
      <c r="G43" s="2">
        <f t="shared" ref="G43:G47" si="7">SUM(A43:E43)</f>
        <v>68.75</v>
      </c>
      <c r="I43" s="240" t="s">
        <v>327</v>
      </c>
      <c r="J43" s="50">
        <v>43729</v>
      </c>
      <c r="K43" s="8" t="s">
        <v>330</v>
      </c>
      <c r="L43" s="250"/>
      <c r="M43" s="4" t="s">
        <v>331</v>
      </c>
      <c r="N43" s="8">
        <f>'Conf Party reduction'!B5</f>
        <v>0.75</v>
      </c>
      <c r="P43" s="134"/>
    </row>
    <row r="44" spans="1:256" s="4" customFormat="1" ht="13.15" hidden="1">
      <c r="G44" s="2">
        <f t="shared" si="7"/>
        <v>0</v>
      </c>
      <c r="I44" s="237"/>
      <c r="J44" s="50"/>
      <c r="K44" s="8"/>
      <c r="N44" s="8"/>
      <c r="P44" s="134"/>
    </row>
    <row r="45" spans="1:256" s="4" customFormat="1" ht="13.15" hidden="1">
      <c r="G45" s="2">
        <f t="shared" si="7"/>
        <v>0</v>
      </c>
      <c r="I45" s="237"/>
      <c r="J45" s="50"/>
      <c r="K45" s="8"/>
      <c r="N45" s="8"/>
      <c r="P45" s="134"/>
    </row>
    <row r="46" spans="1:256" s="4" customFormat="1" ht="13.15" hidden="1">
      <c r="G46" s="2">
        <f t="shared" si="7"/>
        <v>0</v>
      </c>
      <c r="I46" s="237"/>
      <c r="J46" s="50"/>
      <c r="K46" s="8"/>
      <c r="N46" s="8"/>
      <c r="P46" s="134"/>
    </row>
    <row r="47" spans="1:256" s="4" customFormat="1" ht="13.15" hidden="1">
      <c r="G47" s="2">
        <f t="shared" si="7"/>
        <v>0</v>
      </c>
      <c r="I47" s="237"/>
      <c r="J47" s="50"/>
      <c r="K47" s="8"/>
      <c r="N47" s="8"/>
      <c r="P47" s="134"/>
    </row>
    <row r="48" spans="1:256" s="4" customFormat="1" ht="18.95" hidden="1" customHeight="1" thickBot="1">
      <c r="A48" s="54">
        <f t="shared" ref="A48:G48" si="8">SUM(A43:A47)</f>
        <v>0</v>
      </c>
      <c r="B48" s="54">
        <f t="shared" si="8"/>
        <v>0</v>
      </c>
      <c r="C48" s="54">
        <f t="shared" si="8"/>
        <v>0</v>
      </c>
      <c r="D48" s="54">
        <f t="shared" si="8"/>
        <v>0</v>
      </c>
      <c r="E48" s="54">
        <f t="shared" si="8"/>
        <v>68.75</v>
      </c>
      <c r="F48" s="54"/>
      <c r="G48" s="54">
        <f t="shared" si="8"/>
        <v>68.75</v>
      </c>
      <c r="H48" s="58"/>
      <c r="I48" s="237"/>
      <c r="J48" s="50"/>
    </row>
    <row r="49" spans="1:11" s="4" customFormat="1" ht="15" hidden="1" customHeight="1">
      <c r="J49" s="10"/>
    </row>
    <row r="50" spans="1:11" s="4" customFormat="1" ht="15" hidden="1" customHeight="1">
      <c r="J50" s="10"/>
    </row>
    <row r="51" spans="1:11" s="4" customFormat="1" ht="15" customHeight="1">
      <c r="J51" s="10"/>
    </row>
    <row r="52" spans="1:11" ht="15" customHeight="1">
      <c r="A52" s="288" t="s">
        <v>358</v>
      </c>
      <c r="B52" s="288"/>
      <c r="C52" s="288"/>
      <c r="D52" s="288"/>
      <c r="E52" s="41"/>
      <c r="F52" s="4"/>
      <c r="G52" s="2"/>
      <c r="H52" s="4"/>
      <c r="I52" s="237"/>
      <c r="J52" s="50"/>
      <c r="K52" s="4"/>
    </row>
    <row r="53" spans="1:11" ht="15" customHeight="1">
      <c r="A53" s="289" t="s">
        <v>359</v>
      </c>
      <c r="B53" s="288"/>
      <c r="C53" s="288"/>
      <c r="D53" s="289"/>
      <c r="E53" s="41"/>
      <c r="F53" s="2"/>
      <c r="G53" s="2"/>
      <c r="H53" s="2"/>
      <c r="I53" s="236"/>
      <c r="J53" s="234"/>
      <c r="K53" s="2"/>
    </row>
    <row r="54" spans="1:11" ht="15" customHeight="1">
      <c r="A54" s="288" t="s">
        <v>334</v>
      </c>
      <c r="B54" s="288"/>
      <c r="C54" s="288"/>
      <c r="D54" s="288"/>
      <c r="E54" s="41"/>
      <c r="F54" s="2"/>
      <c r="G54" s="2"/>
      <c r="H54" s="2"/>
      <c r="I54" s="236"/>
      <c r="J54" s="234"/>
      <c r="K54" s="2"/>
    </row>
    <row r="55" spans="1:11" ht="15" customHeight="1">
      <c r="A55" s="2"/>
      <c r="B55" s="2"/>
      <c r="C55" s="2"/>
      <c r="D55" s="2"/>
      <c r="E55" s="2"/>
      <c r="F55" s="2"/>
      <c r="G55" s="2"/>
      <c r="H55" s="2"/>
      <c r="I55" s="236"/>
      <c r="J55" s="234"/>
      <c r="K55" s="2"/>
    </row>
    <row r="56" spans="1:11" ht="15" customHeight="1">
      <c r="A56" s="4" t="s">
        <v>304</v>
      </c>
      <c r="B56" s="4"/>
      <c r="C56" s="6">
        <f>'SUMMARY 2021-22'!$C$2</f>
        <v>44651</v>
      </c>
      <c r="D56" s="2"/>
      <c r="E56" s="2"/>
      <c r="F56" s="2"/>
      <c r="G56" s="2"/>
      <c r="H56" s="2"/>
      <c r="I56" s="236"/>
      <c r="J56" s="234"/>
      <c r="K56" s="2"/>
    </row>
    <row r="57" spans="1:11" ht="28.9" customHeight="1">
      <c r="A57" s="565" t="s">
        <v>305</v>
      </c>
      <c r="B57" s="565"/>
      <c r="C57" s="565"/>
      <c r="D57" s="565"/>
      <c r="E57" s="565"/>
      <c r="F57" s="565"/>
      <c r="G57" s="565"/>
      <c r="H57" s="565"/>
      <c r="I57" s="565"/>
      <c r="J57" s="565"/>
      <c r="K57" s="565"/>
    </row>
    <row r="58" spans="1:11" ht="15" customHeight="1">
      <c r="A58" s="2"/>
      <c r="B58" s="2"/>
      <c r="C58" s="2"/>
      <c r="D58" s="2"/>
      <c r="E58" s="2"/>
      <c r="F58" s="2"/>
      <c r="G58" s="2"/>
      <c r="H58" s="2"/>
      <c r="I58" s="236"/>
      <c r="J58" s="234"/>
      <c r="K58" s="2"/>
    </row>
    <row r="59" spans="1:11" ht="47.65" customHeight="1">
      <c r="A59" s="57" t="s">
        <v>207</v>
      </c>
      <c r="B59" s="57" t="s">
        <v>208</v>
      </c>
      <c r="C59" s="57" t="s">
        <v>209</v>
      </c>
      <c r="D59" s="57" t="s">
        <v>210</v>
      </c>
      <c r="E59" s="57" t="s">
        <v>212</v>
      </c>
      <c r="F59" s="57"/>
      <c r="G59" s="57" t="s">
        <v>306</v>
      </c>
      <c r="H59" s="58"/>
      <c r="I59" s="51" t="s">
        <v>307</v>
      </c>
      <c r="J59" s="51" t="s">
        <v>53</v>
      </c>
      <c r="K59" s="51" t="s">
        <v>308</v>
      </c>
    </row>
    <row r="60" spans="1:11" ht="15" customHeight="1">
      <c r="A60" s="4"/>
      <c r="B60" s="4"/>
      <c r="C60" s="4"/>
      <c r="D60" s="4"/>
      <c r="E60" s="4"/>
      <c r="F60" s="4"/>
      <c r="G60" s="2">
        <f t="shared" ref="G60" si="9">SUM(A60:E60)</f>
        <v>0</v>
      </c>
      <c r="H60" s="4"/>
      <c r="I60" s="240" t="s">
        <v>327</v>
      </c>
      <c r="J60" s="50"/>
      <c r="K60" s="8"/>
    </row>
    <row r="61" spans="1:11" ht="15" customHeight="1">
      <c r="A61" s="4"/>
      <c r="B61" s="4"/>
      <c r="C61" s="4"/>
      <c r="D61" s="4"/>
      <c r="E61" s="4"/>
      <c r="F61" s="4"/>
      <c r="G61" s="2">
        <f t="shared" ref="G61:G64" si="10">SUM(A61:E61)</f>
        <v>0</v>
      </c>
      <c r="H61" s="4"/>
      <c r="I61" s="237"/>
      <c r="J61" s="50"/>
      <c r="K61" s="8"/>
    </row>
    <row r="62" spans="1:11" ht="15" customHeight="1">
      <c r="A62" s="4"/>
      <c r="B62" s="4"/>
      <c r="C62" s="4"/>
      <c r="D62" s="4"/>
      <c r="E62" s="4"/>
      <c r="F62" s="4"/>
      <c r="G62" s="2">
        <f t="shared" si="10"/>
        <v>0</v>
      </c>
      <c r="H62" s="4"/>
      <c r="I62" s="237"/>
      <c r="J62" s="50"/>
      <c r="K62" s="8"/>
    </row>
    <row r="63" spans="1:11" ht="15" customHeight="1">
      <c r="A63" s="4"/>
      <c r="B63" s="4"/>
      <c r="C63" s="4"/>
      <c r="D63" s="4"/>
      <c r="E63" s="4"/>
      <c r="F63" s="4"/>
      <c r="G63" s="2">
        <f t="shared" si="10"/>
        <v>0</v>
      </c>
      <c r="H63" s="4"/>
      <c r="I63" s="237"/>
      <c r="J63" s="50"/>
      <c r="K63" s="8"/>
    </row>
    <row r="64" spans="1:11" ht="15" customHeight="1">
      <c r="A64" s="4"/>
      <c r="B64" s="4"/>
      <c r="C64" s="4"/>
      <c r="D64" s="4"/>
      <c r="E64" s="4"/>
      <c r="F64" s="4"/>
      <c r="G64" s="2">
        <f t="shared" si="10"/>
        <v>0</v>
      </c>
      <c r="H64" s="4"/>
      <c r="I64" s="237"/>
      <c r="J64" s="50"/>
      <c r="K64" s="8"/>
    </row>
    <row r="65" spans="1:11" ht="15" customHeight="1" thickBot="1">
      <c r="A65" s="54">
        <f t="shared" ref="A65:G65" si="11">SUM(A60:A64)</f>
        <v>0</v>
      </c>
      <c r="B65" s="54">
        <f t="shared" si="11"/>
        <v>0</v>
      </c>
      <c r="C65" s="54">
        <f t="shared" si="11"/>
        <v>0</v>
      </c>
      <c r="D65" s="54">
        <f t="shared" si="11"/>
        <v>0</v>
      </c>
      <c r="E65" s="54">
        <f t="shared" si="11"/>
        <v>0</v>
      </c>
      <c r="F65" s="54"/>
      <c r="G65" s="54">
        <f t="shared" si="11"/>
        <v>0</v>
      </c>
      <c r="H65" s="58"/>
      <c r="I65" s="237"/>
      <c r="J65" s="50"/>
      <c r="K65" s="4"/>
    </row>
    <row r="66" spans="1:11" ht="15" customHeight="1">
      <c r="A66" s="4"/>
      <c r="B66" s="4"/>
      <c r="C66" s="4"/>
      <c r="D66" s="4"/>
      <c r="E66" s="4"/>
      <c r="F66" s="4"/>
      <c r="G66" s="4"/>
      <c r="H66" s="4"/>
      <c r="I66" s="4"/>
      <c r="J66" s="10"/>
      <c r="K66" s="4"/>
    </row>
    <row r="67" spans="1:11" ht="15" customHeight="1"/>
    <row r="68" spans="1:11" ht="15" customHeight="1"/>
    <row r="69" spans="1:11" ht="15" customHeight="1"/>
    <row r="70" spans="1:11" ht="15" customHeight="1"/>
    <row r="71" spans="1:11" ht="15" customHeight="1"/>
  </sheetData>
  <mergeCells count="4">
    <mergeCell ref="A6:K6"/>
    <mergeCell ref="A23:K23"/>
    <mergeCell ref="A57:K57"/>
    <mergeCell ref="A40:K40"/>
  </mergeCells>
  <pageMargins left="0.39370078740157483" right="0" top="0.39370078740157483" bottom="0.78740157480314965" header="0.51181102362204722" footer="0.51181102362204722"/>
  <pageSetup paperSize="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12</vt:i4>
      </vt:variant>
    </vt:vector>
  </HeadingPairs>
  <TitlesOfParts>
    <vt:vector size="44" baseType="lpstr">
      <vt:lpstr>For AMANDA</vt:lpstr>
      <vt:lpstr>For Action 1</vt:lpstr>
      <vt:lpstr>For Action 2</vt:lpstr>
      <vt:lpstr>SUMMARY 2021-22</vt:lpstr>
      <vt:lpstr>SUMMARY 2018.19</vt:lpstr>
      <vt:lpstr>SUMMARY 2017.18</vt:lpstr>
      <vt:lpstr>SUMMARY 2019-20</vt:lpstr>
      <vt:lpstr>Agrawal R</vt:lpstr>
      <vt:lpstr>Bowes N</vt:lpstr>
      <vt:lpstr>Hennessy P</vt:lpstr>
      <vt:lpstr>Kreitzman L</vt:lpstr>
      <vt:lpstr>Murray J</vt:lpstr>
      <vt:lpstr>Shawcross V</vt:lpstr>
      <vt:lpstr>Stenner J</vt:lpstr>
      <vt:lpstr>Sheet1</vt:lpstr>
      <vt:lpstr>To be reimbursed19.20</vt:lpstr>
      <vt:lpstr>Conf Party reduction</vt:lpstr>
      <vt:lpstr>Invoices 18.19</vt:lpstr>
      <vt:lpstr>Ryder M (has left the GLA)</vt:lpstr>
      <vt:lpstr>SEPT 2018_PARTY CONF</vt:lpstr>
      <vt:lpstr>SEP 2018 SHIRLEY RODRIGUES</vt:lpstr>
      <vt:lpstr>SEP 2018 Matthew Ryder</vt:lpstr>
      <vt:lpstr>NOV 2018_JUSTINE SIMONS</vt:lpstr>
      <vt:lpstr>Template</vt:lpstr>
      <vt:lpstr>Linden S</vt:lpstr>
      <vt:lpstr>S Rodrigues_C40 Reimb</vt:lpstr>
      <vt:lpstr>To be reimbursed</vt:lpstr>
      <vt:lpstr>L Kreitzman March 2018</vt:lpstr>
      <vt:lpstr>J Murray report in Mar 2018</vt:lpstr>
      <vt:lpstr>J Pipe report in Mar 2018</vt:lpstr>
      <vt:lpstr>Invoices </vt:lpstr>
      <vt:lpstr>Costs not reported as expenses</vt:lpstr>
      <vt:lpstr>'Agrawal R'!Print_Area</vt:lpstr>
      <vt:lpstr>'Bowes N'!Print_Area</vt:lpstr>
      <vt:lpstr>'Hennessy P'!Print_Area</vt:lpstr>
      <vt:lpstr>'Kreitzman L'!Print_Area</vt:lpstr>
      <vt:lpstr>'Linden S'!Print_Area</vt:lpstr>
      <vt:lpstr>'Murray J'!Print_Area</vt:lpstr>
      <vt:lpstr>'Ryder M (has left the GLA)'!Print_Area</vt:lpstr>
      <vt:lpstr>'Shawcross V'!Print_Area</vt:lpstr>
      <vt:lpstr>'Stenner J'!Print_Area</vt:lpstr>
      <vt:lpstr>'SUMMARY 2017.18'!Print_Area</vt:lpstr>
      <vt:lpstr>'SUMMARY 2018.19'!Print_Area</vt:lpstr>
      <vt:lpstr>'SUMMARY 2021-22'!Print_Area</vt:lpstr>
    </vt:vector>
  </TitlesOfParts>
  <Manager/>
  <Company>Greater London Authority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SCorbin</dc:creator>
  <cp:keywords/>
  <dc:description/>
  <cp:lastModifiedBy>Monika Hockenhull</cp:lastModifiedBy>
  <cp:revision/>
  <dcterms:created xsi:type="dcterms:W3CDTF">2008-03-07T16:45:58Z</dcterms:created>
  <dcterms:modified xsi:type="dcterms:W3CDTF">2023-08-21T10:03:27Z</dcterms:modified>
  <cp:category/>
  <cp:contentStatus/>
</cp:coreProperties>
</file>