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39" documentId="8_{8EC698C4-FA89-4A39-91E1-D41A008E215B}" xr6:coauthVersionLast="47" xr6:coauthVersionMax="47" xr10:uidLastSave="{2DE4E26C-CAC6-44AC-A31F-32676707F076}"/>
  <bookViews>
    <workbookView xWindow="-98" yWindow="-98" windowWidth="21795" windowHeight="13996" tabRatio="918" firstSheet="13" activeTab="13"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urray J" sheetId="261" state="hidden" r:id="rId11"/>
    <sheet name="Shawcross V" sheetId="262" state="hidden" r:id="rId12"/>
    <sheet name="Stenner J" sheetId="258" state="hidden" r:id="rId13"/>
    <sheet name="Weekes-Bernard D" sheetId="306"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'Murray J'!$A$41:$K$54</definedName>
    <definedName name="_xlnm.Print_Area" localSheetId="18">'Ryder M (has left the GLA)'!$A$1:$K$34</definedName>
    <definedName name="_xlnm.Print_Area" localSheetId="11">'Shawcross V'!$A$1:$K$13</definedName>
    <definedName name="_xlnm.Print_Area" localSheetId="12">'Stenner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 i="306" l="1"/>
  <c r="E66" i="306"/>
  <c r="J12" i="308" l="1"/>
  <c r="J9" i="308"/>
  <c r="K18" i="308"/>
  <c r="K17" i="308"/>
  <c r="K11" i="308"/>
  <c r="K8" i="308"/>
  <c r="K6" i="308"/>
  <c r="J4" i="308"/>
  <c r="J15" i="308"/>
  <c r="J14" i="308"/>
  <c r="J10" i="308"/>
  <c r="J3" i="308"/>
  <c r="J7" i="308"/>
  <c r="F83" i="306"/>
  <c r="D83" i="306"/>
  <c r="C83" i="306"/>
  <c r="B83" i="306"/>
  <c r="A83" i="306"/>
  <c r="H82" i="306"/>
  <c r="H81" i="306"/>
  <c r="H80" i="306"/>
  <c r="H79" i="306"/>
  <c r="H78" i="306"/>
  <c r="H77" i="306"/>
  <c r="H83" i="306"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F66" i="306" l="1"/>
  <c r="J18" i="308" s="1"/>
  <c r="D66" i="306"/>
  <c r="I18" i="308" s="1"/>
  <c r="C66" i="306"/>
  <c r="H18" i="308" s="1"/>
  <c r="B66" i="306"/>
  <c r="G18" i="308" s="1"/>
  <c r="A66" i="306"/>
  <c r="F18" i="308" s="1"/>
  <c r="H65" i="306"/>
  <c r="H64" i="306"/>
  <c r="H63" i="306"/>
  <c r="H62" i="306"/>
  <c r="H61" i="306"/>
  <c r="H60" i="306"/>
  <c r="C56" i="306"/>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66" i="306"/>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F31" i="306" l="1"/>
  <c r="H20" i="313" s="1"/>
  <c r="D31" i="306"/>
  <c r="G20" i="313" s="1"/>
  <c r="C31" i="306"/>
  <c r="F20" i="313" s="1"/>
  <c r="B31" i="306"/>
  <c r="E20" i="313" s="1"/>
  <c r="A31" i="306"/>
  <c r="D20" i="313" s="1"/>
  <c r="H30" i="306"/>
  <c r="H29" i="306"/>
  <c r="H28" i="306"/>
  <c r="H27" i="306"/>
  <c r="H26" i="306"/>
  <c r="C22" i="306"/>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M27" i="306" l="1"/>
  <c r="I14" i="313"/>
  <c r="X14" i="313" s="1"/>
  <c r="R76" i="255"/>
  <c r="I17" i="313"/>
  <c r="X17" i="313" s="1"/>
  <c r="I13" i="313"/>
  <c r="X13" i="313" s="1"/>
  <c r="I20" i="313"/>
  <c r="X20" i="313" s="1"/>
  <c r="H31" i="306"/>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F48" i="306"/>
  <c r="D48" i="306"/>
  <c r="C48" i="306"/>
  <c r="B48" i="306"/>
  <c r="A48" i="306"/>
  <c r="H47" i="306"/>
  <c r="H46" i="306"/>
  <c r="H45" i="306"/>
  <c r="H44" i="306"/>
  <c r="H43" i="306"/>
  <c r="C39" i="30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48" i="306" l="1"/>
  <c r="H6" i="313"/>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F15" i="306" l="1"/>
  <c r="H19" i="297" s="1"/>
  <c r="D15" i="306"/>
  <c r="G19" i="297" s="1"/>
  <c r="C15" i="306"/>
  <c r="F19" i="297" s="1"/>
  <c r="B15" i="306"/>
  <c r="E19" i="297" s="1"/>
  <c r="A15" i="306"/>
  <c r="D19" i="297" s="1"/>
  <c r="H14" i="306"/>
  <c r="H13" i="306"/>
  <c r="H12" i="306"/>
  <c r="H11" i="306"/>
  <c r="H10" i="306"/>
  <c r="H9" i="306"/>
  <c r="C5" i="306"/>
  <c r="I19" i="297" l="1"/>
  <c r="H15" i="306"/>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<sst xmlns="http://schemas.openxmlformats.org/spreadsheetml/2006/main" count="2296" uniqueCount="680">
  <si>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</si>
  <si>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</si>
  <si>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</si>
  <si>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</si>
  <si>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</si>
  <si>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</si>
  <si>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</si>
  <si>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</si>
  <si>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</si>
  <si>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</si>
  <si>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</si>
  <si>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</si>
  <si>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</si>
  <si>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</si>
  <si>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</si>
  <si>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</si>
  <si>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</si>
  <si>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</si>
  <si>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</si>
  <si>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</si>
  <si>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</si>
  <si>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</si>
  <si>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</si>
  <si>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</si>
  <si>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</si>
  <si>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</si>
  <si>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</si>
  <si>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</si>
  <si>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</si>
  <si>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</si>
  <si>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</si>
  <si>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</si>
  <si>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</si>
  <si>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</si>
  <si>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</si>
  <si>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</si>
  <si>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</si>
  <si>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</si>
  <si>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</si>
  <si>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</si>
  <si>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</si>
  <si>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</si>
  <si>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</si>
  <si>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</si>
  <si>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</si>
  <si>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</si>
  <si>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</si>
  <si>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</si>
  <si>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</si>
  <si>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</si>
  <si>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</si>
  <si>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</si>
  <si>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</si>
  <si>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</si>
  <si>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</si>
  <si>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</si>
  <si>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</si>
  <si>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</si>
  <si>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</si>
  <si>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</si>
  <si>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</si>
  <si>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</si>
  <si>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</si>
  <si>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</si>
  <si>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</si>
  <si>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</si>
  <si>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</si>
  <si>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</si>
  <si>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</si>
  <si>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</si>
  <si>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</si>
  <si>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</si>
  <si>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</si>
  <si>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</si>
  <si>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</si>
  <si>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</si>
  <si>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</si>
  <si>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</si>
  <si>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</si>
  <si>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</si>
  <si>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</si>
  <si>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</si>
  <si>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</si>
  <si>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</si>
  <si>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</si>
  <si>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</si>
  <si>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</si>
  <si>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</si>
  <si>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</si>
  <si>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</si>
  <si>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</si>
  <si>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</si>
  <si>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</si>
  <si>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</si>
  <si>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</si>
  <si>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</si>
  <si>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</si>
  <si>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</si>
  <si>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</si>
  <si>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</si>
  <si>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</si>
  <si>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</si>
  <si>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</si>
  <si>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</si>
  <si>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</si>
  <si>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</si>
  <si>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</si>
  <si>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</si>
  <si>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</si>
  <si>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</si>
  <si>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</si>
  <si>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</si>
  <si>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</si>
  <si>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</si>
  <si>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</si>
  <si>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</si>
  <si>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</si>
  <si>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</si>
  <si>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</si>
  <si>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</si>
  <si>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</si>
  <si>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</si>
  <si>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</si>
  <si>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</si>
  <si>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</si>
  <si>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</si>
  <si>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</si>
  <si>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</si>
  <si>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</si>
  <si>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</si>
  <si>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</si>
  <si>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</si>
  <si>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</si>
  <si>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</si>
  <si>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</si>
  <si>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</si>
  <si>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</si>
  <si>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</si>
  <si>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</si>
  <si>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</si>
  <si>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</si>
  <si>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</si>
  <si>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</si>
  <si>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</si>
  <si>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</si>
  <si>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</si>
  <si>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</si>
  <si>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</si>
  <si>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</si>
  <si>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</si>
  <si>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</si>
  <si>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</si>
  <si>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</si>
  <si>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</si>
  <si>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</si>
  <si>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</si>
  <si>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</si>
  <si>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</si>
  <si>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</si>
  <si>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</si>
  <si>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</si>
  <si>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</si>
  <si>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</si>
  <si>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</si>
  <si>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</si>
  <si>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</si>
  <si>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</si>
  <si>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</si>
  <si>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</si>
  <si>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</si>
  <si>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</si>
  <si>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</si>
  <si>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</si>
  <si>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</si>
  <si>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</si>
  <si>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</si>
  <si>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</si>
  <si>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</si>
  <si>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</si>
  <si>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</si>
  <si>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</si>
  <si>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</si>
  <si>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</si>
  <si>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</si>
  <si>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</si>
  <si>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</si>
  <si>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</si>
  <si>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</si>
  <si>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</si>
  <si>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</si>
  <si>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</si>
  <si>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</si>
  <si>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</si>
  <si>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</si>
  <si>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</si>
  <si>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</si>
  <si>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</si>
  <si>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</si>
  <si>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</si>
  <si>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</si>
  <si>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</si>
  <si>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</si>
  <si>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</si>
  <si>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</si>
  <si>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</si>
  <si>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</si>
  <si>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</si>
  <si>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</si>
  <si>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</si>
  <si>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</si>
  <si>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</si>
  <si>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</si>
  <si>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</si>
  <si>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</si>
  <si>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</si>
  <si>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</si>
  <si>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</si>
  <si>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</si>
  <si>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</si>
  <si>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</si>
  <si>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</si>
  <si>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</si>
  <si>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</si>
  <si>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</si>
  <si>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</si>
  <si>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</si>
  <si>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</si>
  <si>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</si>
  <si>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</si>
  <si>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</si>
  <si>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</si>
  <si>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</si>
  <si>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</si>
  <si>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</si>
  <si>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</si>
  <si>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</si>
  <si>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</si>
  <si>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</si>
  <si>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</si>
  <si>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</si>
  <si>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</si>
  <si>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</si>
  <si>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</si>
  <si>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</si>
  <si>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</si>
  <si>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</si>
  <si>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</si>
  <si>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</si>
  <si>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</si>
  <si>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</si>
  <si>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</si>
  <si>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</si>
  <si>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</si>
  <si>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</si>
  <si>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</si>
  <si>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</si>
  <si>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</si>
  <si>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</si>
  <si>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</si>
  <si>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</si>
  <si>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</si>
  <si>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</si>
  <si>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</si>
  <si>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</si>
  <si>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</si>
  <si>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</si>
  <si>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</si>
  <si>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</si>
  <si>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</si>
  <si>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</si>
  <si>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</si>
  <si>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</si>
  <si>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</si>
  <si>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</si>
  <si>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</si>
  <si>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</si>
  <si>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</si>
  <si>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</si>
  <si>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</si>
  <si>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</si>
  <si>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</si>
  <si>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</si>
  <si>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</si>
  <si>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</si>
  <si>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</si>
  <si>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</si>
  <si>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</si>
  <si>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</si>
  <si>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</si>
  <si>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</si>
  <si>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</si>
  <si>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</si>
  <si>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</si>
  <si>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</si>
  <si>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</si>
  <si>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</si>
  <si>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</si>
  <si>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</si>
  <si>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</si>
  <si>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</si>
  <si>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</si>
  <si>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</si>
  <si>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</si>
  <si>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</si>
  <si>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</si>
  <si>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</si>
  <si>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</si>
  <si>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</si>
  <si>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</si>
  <si>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</si>
  <si>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</si>
  <si>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</si>
  <si>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</si>
  <si>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</si>
  <si>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</si>
  <si>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</si>
  <si>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</si>
  <si>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</si>
  <si>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</si>
  <si>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</si>
  <si>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</si>
  <si>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</si>
  <si>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</si>
  <si>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</si>
  <si>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</si>
  <si>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</si>
  <si>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</si>
  <si>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</si>
  <si>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</si>
  <si>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</si>
  <si>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</si>
  <si>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</si>
  <si>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</si>
  <si>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</si>
  <si>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</si>
  <si>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</si>
  <si>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</si>
  <si>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</si>
  <si>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</si>
  <si>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</si>
  <si>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</si>
  <si>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</si>
  <si>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</si>
  <si>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</si>
  <si>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</si>
  <si>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</si>
  <si>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</si>
  <si>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</si>
  <si>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</si>
  <si>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</si>
  <si>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</si>
  <si>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</si>
  <si>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</si>
  <si>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</si>
  <si>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</si>
  <si>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</si>
  <si>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</si>
  <si>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</si>
  <si>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</si>
  <si>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</si>
  <si>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</si>
  <si>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</si>
  <si>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</si>
  <si>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</si>
  <si>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</si>
  <si>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</si>
  <si>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</si>
  <si>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</si>
  <si>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</si>
  <si>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</si>
  <si>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</si>
  <si>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</si>
  <si>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</si>
  <si>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</si>
  <si>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</si>
  <si>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</si>
  <si>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</si>
  <si>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</si>
  <si>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</si>
  <si>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</si>
  <si>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</si>
  <si>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</si>
  <si>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</si>
  <si>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</si>
  <si>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</si>
  <si>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</si>
  <si>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</si>
  <si>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</si>
  <si>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</si>
  <si>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</si>
  <si>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</si>
  <si>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</si>
  <si>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</si>
  <si>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</si>
  <si>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</si>
  <si>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</si>
  <si>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</si>
  <si>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</si>
  <si>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</si>
  <si>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</si>
  <si>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</si>
  <si>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</si>
  <si>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</si>
  <si>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</si>
  <si>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</si>
  <si>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</si>
  <si>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</si>
  <si>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</si>
  <si>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</si>
  <si>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</si>
  <si>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</si>
  <si>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</si>
  <si>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</si>
  <si>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</si>
  <si>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</si>
  <si>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</si>
  <si>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</si>
  <si>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</si>
  <si>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</si>
  <si>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</si>
  <si>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</si>
  <si>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</si>
  <si>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</si>
  <si>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</si>
  <si>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</si>
  <si>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</si>
  <si>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</si>
  <si>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</si>
  <si>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</si>
  <si>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</si>
  <si>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</si>
  <si>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</si>
  <si>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</si>
  <si>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</si>
  <si>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</si>
  <si>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</si>
  <si>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</si>
  <si>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</si>
  <si>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</si>
  <si>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</si>
  <si>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</si>
  <si>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</si>
  <si>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</si>
  <si>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</si>
  <si>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</si>
  <si>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</si>
  <si>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</si>
  <si>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</si>
  <si>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</si>
  <si>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</si>
  <si>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</si>
  <si>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</si>
  <si>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</si>
  <si>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</si>
  <si>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</si>
  <si>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</si>
  <si>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</si>
  <si>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</si>
  <si>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</si>
  <si>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</si>
  <si>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</si>
  <si>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</si>
  <si>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</si>
  <si>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</si>
  <si>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</si>
  <si>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</si>
  <si>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</si>
  <si>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</si>
  <si>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Debbie Weekes-Bernard</t>
  </si>
  <si>
    <t>Dep. Mayor, Social Integration, Social Mobility, Community Engagement (from 10 Nov 2018)</t>
  </si>
  <si>
    <t>Capita 06.03.20 - 19.03.20</t>
  </si>
  <si>
    <t>Train - London to Peterborough - meeting external bodies</t>
  </si>
  <si>
    <t>Train - London to Peterborough - meeting external bodies - REFUND</t>
  </si>
  <si>
    <t xml:space="preserve">Dep. Mayor, Social Integration, Social Mobility, Community Engagement </t>
  </si>
  <si>
    <t>Expenses for the financial year 2021-22</t>
  </si>
  <si>
    <t>Dep. Mayor, Social Integration, Social Mobility, Community Engagement</t>
  </si>
  <si>
    <t>Expenses for the financial year 2022-23</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</si>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</sst>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45">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4" borderId="0" xfId="0" applyNumberFormat="1" applyFont="1" applyFill="1"/>
    <xf numFmtId="4" fontId="149" fillId="3" borderId="0" xfId="0" applyNumberFormat="1" applyFont="1" applyFill="1"/>
    <xf numFmtId="4" fontId="148" fillId="3" borderId="0" xfId="0" applyNumberFormat="1" applyFont="1" applyFill="1"/>
    <xf numFmtId="14" fontId="149" fillId="3" borderId="0" xfId="0" applyNumberFormat="1" applyFont="1" applyFill="1"/>
    <xf numFmtId="14" fontId="148" fillId="3" borderId="0" xfId="0" applyNumberFormat="1" applyFont="1" applyFill="1"/>
    <xf numFmtId="15" fontId="149" fillId="3" borderId="0" xfId="0" applyNumberFormat="1" applyFont="1" applyFill="1"/>
    <xf numFmtId="4" fontId="149" fillId="3" borderId="0" xfId="0" applyNumberFormat="1" applyFont="1" applyFill="1" applyAlignment="1">
      <alignment horizontal="left" wrapText="1"/>
    </xf>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center" wrapText="1"/>
    </xf>
    <xf numFmtId="14" fontId="148" fillId="3" borderId="0" xfId="58" applyNumberFormat="1" applyFont="1" applyFill="1" applyAlignment="1">
      <alignment horizontal="left" wrapText="1"/>
    </xf>
    <xf numFmtId="4" fontId="148" fillId="3" borderId="0" xfId="58" applyNumberFormat="1" applyFont="1" applyFill="1" applyAlignment="1">
      <alignment horizontal="left" wrapText="1"/>
    </xf>
    <xf numFmtId="0" fontId="149" fillId="3" borderId="0" xfId="0" applyFont="1" applyFill="1"/>
    <xf numFmtId="4" fontId="149" fillId="3" borderId="0" xfId="58" applyNumberFormat="1" applyFont="1" applyFill="1" applyAlignment="1">
      <alignment horizontal="right" wrapText="1"/>
    </xf>
    <xf numFmtId="4" fontId="149" fillId="3" borderId="0" xfId="0" quotePrefix="1" applyNumberFormat="1" applyFont="1" applyFill="1"/>
    <xf numFmtId="4" fontId="149" fillId="3" borderId="0" xfId="0" applyNumberFormat="1" applyFont="1" applyFill="1" applyAlignment="1">
      <alignment wrapText="1"/>
    </xf>
    <xf numFmtId="4" fontId="148" fillId="3" borderId="1" xfId="58" applyNumberFormat="1" applyFont="1" applyFill="1" applyBorder="1" applyAlignment="1">
      <alignment horizontal="right" wrapText="1"/>
    </xf>
    <xf numFmtId="4" fontId="148" fillId="19"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0" borderId="0" xfId="0" applyNumberFormat="1" applyFont="1"/>
    <xf numFmtId="4" fontId="148" fillId="3" borderId="0" xfId="0" applyNumberFormat="1" applyFont="1" applyFill="1" applyAlignment="1">
      <alignment horizontal="left"/>
    </xf>
    <xf numFmtId="14" fontId="148" fillId="3" borderId="0" xfId="0" applyNumberFormat="1" applyFont="1" applyFill="1" applyAlignment="1">
      <alignment horizontal="left"/>
    </xf>
    <xf numFmtId="2" fontId="149" fillId="3" borderId="0" xfId="0" applyNumberFormat="1" applyFont="1" applyFill="1"/>
    <xf numFmtId="4" fontId="148" fillId="6" borderId="0" xfId="0" applyNumberFormat="1" applyFont="1" applyFill="1"/>
    <xf numFmtId="4" fontId="149" fillId="3" borderId="0" xfId="58" applyNumberFormat="1" applyFont="1" applyFill="1" applyAlignment="1">
      <alignment horizontal="left" wrapText="1"/>
    </xf>
    <xf numFmtId="4" fontId="149" fillId="6" borderId="0" xfId="0" applyNumberFormat="1" applyFont="1" applyFill="1" applyAlignment="1">
      <alignment horizontal="left" wrapText="1"/>
    </xf>
    <xf numFmtId="4" fontId="149" fillId="6" borderId="0" xfId="0" applyNumberFormat="1" applyFont="1" applyFill="1" applyAlignment="1">
      <alignment wrapText="1"/>
    </xf>
    <xf numFmtId="4" fontId="148" fillId="115" borderId="0" xfId="0" applyNumberFormat="1" applyFont="1" applyFill="1"/>
    <xf numFmtId="3" fontId="149" fillId="3" borderId="0" xfId="0" applyNumberFormat="1" applyFont="1" applyFill="1"/>
    <xf numFmtId="4" fontId="148" fillId="116" borderId="0" xfId="0" applyNumberFormat="1" applyFont="1" applyFill="1"/>
    <xf numFmtId="4" fontId="148" fillId="118" borderId="0" xfId="0" applyNumberFormat="1" applyFont="1" applyFill="1"/>
    <xf numFmtId="0" fontId="149" fillId="118" borderId="0" xfId="0" applyFont="1" applyFill="1"/>
    <xf numFmtId="4" fontId="148" fillId="114" borderId="0" xfId="0" applyNumberFormat="1" applyFont="1" applyFill="1"/>
    <xf numFmtId="0" fontId="149" fillId="114" borderId="0" xfId="0" applyFont="1" applyFill="1"/>
    <xf numFmtId="0" fontId="149" fillId="0" borderId="0" xfId="0" applyFont="1"/>
    <xf numFmtId="4" fontId="149" fillId="3" borderId="0" xfId="0" applyNumberFormat="1" applyFont="1" applyFill="1" applyAlignment="1">
      <alignment horizontal="left" wrapText="1"/>
    </xf>
    <xf numFmtId="0" fontId="149" fillId="14" borderId="0" xfId="0" applyFont="1" applyFill="1" applyAlignment="1">
      <alignment horizontal="left" wrapText="1"/>
    </xf>
    <xf numFmtId="0" fontId="149" fillId="19" borderId="0" xfId="0" applyFont="1" applyFill="1" applyAlignment="1">
      <alignment wrapText="1"/>
    </xf>
    <xf numFmtId="0" fontId="149" fillId="116" borderId="0" xfId="0" applyFont="1" applyFill="1" applyAlignment="1">
      <alignmen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38" t="s">
        <v>306</v>
      </c>
      <c r="B6" s="538"/>
      <c r="C6" s="538"/>
      <c r="D6" s="538"/>
      <c r="E6" s="538"/>
      <c r="F6" s="538"/>
      <c r="G6" s="538"/>
      <c r="H6" s="538"/>
      <c r="I6" s="538"/>
      <c r="J6" s="538"/>
      <c r="K6" s="538"/>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38" t="s">
        <v>306</v>
      </c>
      <c r="B35" s="538"/>
      <c r="C35" s="538"/>
      <c r="D35" s="538"/>
      <c r="E35" s="538"/>
      <c r="F35" s="538"/>
      <c r="G35" s="538"/>
      <c r="H35" s="538"/>
      <c r="I35" s="538"/>
      <c r="J35" s="538"/>
      <c r="K35" s="538"/>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38" t="s">
        <v>306</v>
      </c>
      <c r="B59" s="538"/>
      <c r="C59" s="538"/>
      <c r="D59" s="538"/>
      <c r="E59" s="538"/>
      <c r="F59" s="538"/>
      <c r="G59" s="538"/>
      <c r="H59" s="538"/>
      <c r="I59" s="538"/>
      <c r="J59" s="538"/>
      <c r="K59" s="538"/>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38" t="s">
        <v>306</v>
      </c>
      <c r="B85" s="538"/>
      <c r="C85" s="538"/>
      <c r="D85" s="538"/>
      <c r="E85" s="538"/>
      <c r="F85" s="538"/>
      <c r="G85" s="538"/>
      <c r="H85" s="538"/>
      <c r="I85" s="538"/>
      <c r="J85" s="538"/>
      <c r="K85" s="538"/>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414</v>
      </c>
      <c r="B1" s="100"/>
      <c r="C1" s="100"/>
      <c r="D1" s="100"/>
      <c r="E1" s="100"/>
      <c r="G1" s="2"/>
      <c r="J1" s="10"/>
      <c r="M1" s="80" t="s">
        <v>300</v>
      </c>
      <c r="Q1" s="107"/>
    </row>
    <row r="2" spans="1:43" s="2" customFormat="1" ht="13.5" hidden="1" customHeight="1">
      <c r="A2" s="102" t="s">
        <v>415</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38" t="s">
        <v>306</v>
      </c>
      <c r="B6" s="538"/>
      <c r="C6" s="538"/>
      <c r="D6" s="538"/>
      <c r="E6" s="538"/>
      <c r="F6" s="538"/>
      <c r="G6" s="538"/>
      <c r="H6" s="538"/>
      <c r="I6" s="538"/>
      <c r="J6" s="538"/>
      <c r="K6" s="538"/>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416</v>
      </c>
      <c r="J9" s="10">
        <v>43002</v>
      </c>
      <c r="K9" s="4" t="s">
        <v>417</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418</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419</v>
      </c>
      <c r="J12" s="10">
        <v>43009</v>
      </c>
      <c r="K12" s="4" t="s">
        <v>420</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421</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422</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414</v>
      </c>
      <c r="B18" s="158"/>
      <c r="C18" s="158"/>
      <c r="D18" s="158"/>
      <c r="E18" s="158"/>
      <c r="G18" s="2"/>
      <c r="J18" s="10"/>
      <c r="M18" s="80" t="s">
        <v>300</v>
      </c>
      <c r="Q18" s="107"/>
    </row>
    <row r="19" spans="1:17" s="2" customFormat="1" ht="13.5" hidden="1" customHeight="1">
      <c r="A19" s="159" t="s">
        <v>415</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38" t="s">
        <v>306</v>
      </c>
      <c r="B23" s="538"/>
      <c r="C23" s="538"/>
      <c r="D23" s="538"/>
      <c r="E23" s="538"/>
      <c r="F23" s="538"/>
      <c r="G23" s="538"/>
      <c r="H23" s="538"/>
      <c r="I23" s="538"/>
      <c r="J23" s="538"/>
      <c r="K23" s="538"/>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423</v>
      </c>
      <c r="M26" s="81"/>
      <c r="O26" s="120" t="s">
        <v>424</v>
      </c>
      <c r="Q26" s="126" t="s">
        <v>425</v>
      </c>
    </row>
    <row r="27" spans="1:17" s="41" customFormat="1" ht="28.5" hidden="1" customHeight="1">
      <c r="A27" s="44"/>
      <c r="B27" s="44"/>
      <c r="C27" s="44"/>
      <c r="D27" s="44"/>
      <c r="E27" s="44">
        <v>561.04999999999995</v>
      </c>
      <c r="F27" s="44"/>
      <c r="G27" s="108">
        <f t="shared" si="1"/>
        <v>561.04999999999995</v>
      </c>
      <c r="H27" s="4"/>
      <c r="I27" s="4" t="s">
        <v>426</v>
      </c>
      <c r="J27" s="10">
        <v>43211</v>
      </c>
      <c r="K27" s="8" t="s">
        <v>427</v>
      </c>
      <c r="M27" s="81"/>
      <c r="N27" s="74"/>
      <c r="O27" s="120" t="s">
        <v>424</v>
      </c>
      <c r="Q27" s="126" t="s">
        <v>425</v>
      </c>
    </row>
    <row r="28" spans="1:17" s="4" customFormat="1" ht="28.5" hidden="1" customHeight="1">
      <c r="A28" s="63"/>
      <c r="B28" s="63"/>
      <c r="C28" s="63"/>
      <c r="D28" s="44">
        <v>227.7</v>
      </c>
      <c r="E28" s="44"/>
      <c r="F28" s="62"/>
      <c r="G28" s="146">
        <f t="shared" si="1"/>
        <v>227.7</v>
      </c>
      <c r="I28" s="75">
        <v>5109323359</v>
      </c>
      <c r="J28" s="10">
        <v>43216</v>
      </c>
      <c r="K28" s="8" t="s">
        <v>428</v>
      </c>
      <c r="M28" s="80"/>
      <c r="O28" s="120" t="s">
        <v>424</v>
      </c>
      <c r="Q28" s="126" t="s">
        <v>425</v>
      </c>
    </row>
    <row r="29" spans="1:17" s="41" customFormat="1" ht="28.5" hidden="1" customHeight="1">
      <c r="A29" s="44"/>
      <c r="B29" s="44"/>
      <c r="C29" s="44"/>
      <c r="E29" s="44">
        <f>43.73/3</f>
        <v>14.576666666666666</v>
      </c>
      <c r="F29" s="44"/>
      <c r="G29" s="108">
        <f t="shared" si="1"/>
        <v>14.576666666666666</v>
      </c>
      <c r="H29" s="4"/>
      <c r="I29" s="4" t="s">
        <v>426</v>
      </c>
      <c r="J29" s="10">
        <v>43214</v>
      </c>
      <c r="K29" s="8" t="s">
        <v>429</v>
      </c>
      <c r="M29" s="81"/>
      <c r="N29" s="74"/>
      <c r="O29" s="120" t="s">
        <v>424</v>
      </c>
      <c r="Q29" s="126" t="s">
        <v>425</v>
      </c>
    </row>
    <row r="30" spans="1:17" s="41" customFormat="1" ht="28.5" hidden="1" customHeight="1">
      <c r="A30" s="44"/>
      <c r="B30" s="44"/>
      <c r="C30" s="44"/>
      <c r="D30" s="44"/>
      <c r="E30" s="44">
        <f>1204.94/3</f>
        <v>401.6466666666667</v>
      </c>
      <c r="F30" s="44"/>
      <c r="G30" s="108">
        <f t="shared" si="1"/>
        <v>401.6466666666667</v>
      </c>
      <c r="H30" s="4"/>
      <c r="I30" s="4" t="s">
        <v>426</v>
      </c>
      <c r="J30" s="10">
        <v>43214</v>
      </c>
      <c r="K30" s="8" t="s">
        <v>430</v>
      </c>
      <c r="M30" s="81"/>
      <c r="N30" s="74"/>
      <c r="O30" s="120" t="s">
        <v>424</v>
      </c>
      <c r="Q30" s="126" t="s">
        <v>425</v>
      </c>
    </row>
    <row r="31" spans="1:17" s="41" customFormat="1" ht="28.5" hidden="1" customHeight="1">
      <c r="A31" s="44"/>
      <c r="B31" s="44"/>
      <c r="C31" s="44"/>
      <c r="D31" s="44"/>
      <c r="E31" s="44">
        <f>840.47/3</f>
        <v>280.15666666666669</v>
      </c>
      <c r="F31" s="44"/>
      <c r="G31" s="108">
        <f t="shared" si="1"/>
        <v>280.15666666666669</v>
      </c>
      <c r="H31" s="4"/>
      <c r="I31" s="4" t="s">
        <v>426</v>
      </c>
      <c r="J31" s="10">
        <v>43216</v>
      </c>
      <c r="K31" s="8" t="s">
        <v>431</v>
      </c>
      <c r="M31" s="81"/>
      <c r="N31" s="74"/>
      <c r="O31" s="120" t="s">
        <v>424</v>
      </c>
      <c r="Q31" s="126" t="s">
        <v>425</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432</v>
      </c>
      <c r="M32" s="81"/>
      <c r="N32" s="74"/>
      <c r="O32" s="120"/>
      <c r="Q32" s="126" t="s">
        <v>425</v>
      </c>
    </row>
    <row r="33" spans="1:30" s="41" customFormat="1" ht="29.25" hidden="1" customHeight="1">
      <c r="A33" s="44"/>
      <c r="B33" s="44"/>
      <c r="C33" s="44"/>
      <c r="D33" s="44"/>
      <c r="E33" s="44">
        <f>222*0.75</f>
        <v>166.5</v>
      </c>
      <c r="F33" s="44"/>
      <c r="G33" s="108">
        <f t="shared" si="1"/>
        <v>166.5</v>
      </c>
      <c r="H33" s="4"/>
      <c r="I33" s="75" t="s">
        <v>324</v>
      </c>
      <c r="J33" s="10">
        <v>43365</v>
      </c>
      <c r="K33" s="8" t="s">
        <v>433</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434</v>
      </c>
      <c r="J35" s="10">
        <v>43439</v>
      </c>
      <c r="K35" s="8" t="s">
        <v>435</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436</v>
      </c>
      <c r="B41" s="247"/>
      <c r="C41" s="247"/>
      <c r="D41" s="247"/>
      <c r="E41" s="247"/>
      <c r="G41" s="2"/>
      <c r="J41" s="10"/>
      <c r="M41" s="80" t="s">
        <v>300</v>
      </c>
      <c r="Q41" s="107"/>
    </row>
    <row r="42" spans="1:30" s="2" customFormat="1" ht="13.5" customHeight="1">
      <c r="A42" s="248" t="s">
        <v>415</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38" t="s">
        <v>306</v>
      </c>
      <c r="B46" s="538"/>
      <c r="C46" s="538"/>
      <c r="D46" s="538"/>
      <c r="E46" s="538"/>
      <c r="F46" s="538"/>
      <c r="G46" s="538"/>
      <c r="H46" s="538"/>
      <c r="I46" s="538"/>
      <c r="J46" s="538"/>
      <c r="K46" s="538"/>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437</v>
      </c>
      <c r="J49" s="10">
        <v>43640</v>
      </c>
      <c r="K49" s="45" t="s">
        <v>438</v>
      </c>
      <c r="M49" s="81"/>
      <c r="O49" s="120"/>
      <c r="Q49" s="126"/>
      <c r="BO49" s="4"/>
    </row>
    <row r="50" spans="1:67" s="4" customFormat="1" ht="13.15">
      <c r="E50" s="4">
        <f>712.58*N50</f>
        <v>641.322</v>
      </c>
      <c r="G50" s="2">
        <f>SUM(A50:E50)</f>
        <v>641.322</v>
      </c>
      <c r="I50" s="75" t="s">
        <v>439</v>
      </c>
      <c r="J50" s="50">
        <v>43729</v>
      </c>
      <c r="K50" s="8" t="s">
        <v>342</v>
      </c>
      <c r="L50" s="126"/>
      <c r="M50" s="4" t="s">
        <v>440</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441</v>
      </c>
      <c r="J52" s="10">
        <v>43732</v>
      </c>
      <c r="K52" s="8" t="s">
        <v>442</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443</v>
      </c>
      <c r="B1" s="100"/>
      <c r="C1" s="100"/>
      <c r="D1" s="100"/>
      <c r="E1" s="100"/>
      <c r="J1" s="10"/>
      <c r="L1" s="128"/>
      <c r="M1" s="80" t="s">
        <v>300</v>
      </c>
    </row>
    <row r="2" spans="1:13" s="2" customFormat="1" ht="13.5" hidden="1" customHeight="1">
      <c r="A2" s="102" t="s">
        <v>444</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38" t="s">
        <v>306</v>
      </c>
      <c r="B6" s="538"/>
      <c r="C6" s="538"/>
      <c r="D6" s="538"/>
      <c r="E6" s="538"/>
      <c r="F6" s="538"/>
      <c r="G6" s="538"/>
      <c r="H6" s="538"/>
      <c r="I6" s="538"/>
      <c r="J6" s="538"/>
      <c r="K6" s="538"/>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445</v>
      </c>
      <c r="J9" s="65">
        <v>43021</v>
      </c>
      <c r="K9" s="127" t="s">
        <v>446</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447</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448</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38" t="s">
        <v>306</v>
      </c>
      <c r="B6" s="538"/>
      <c r="C6" s="538"/>
      <c r="D6" s="538"/>
      <c r="E6" s="538"/>
      <c r="F6" s="538"/>
      <c r="G6" s="538"/>
      <c r="H6" s="538"/>
      <c r="I6" s="538"/>
      <c r="J6" s="538"/>
      <c r="K6" s="538"/>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449</v>
      </c>
      <c r="M9" s="4"/>
      <c r="N9" s="4"/>
    </row>
    <row r="10" spans="1:15" ht="30" hidden="1" customHeight="1">
      <c r="A10" s="62"/>
      <c r="B10" s="43"/>
      <c r="C10" s="62"/>
      <c r="D10" s="62"/>
      <c r="E10" s="40">
        <v>629.16</v>
      </c>
      <c r="F10" s="62"/>
      <c r="G10" s="146">
        <v>629.16</v>
      </c>
      <c r="H10" s="4"/>
      <c r="I10" s="144" t="s">
        <v>450</v>
      </c>
      <c r="J10" s="50">
        <v>43001</v>
      </c>
      <c r="K10" s="4" t="s">
        <v>451</v>
      </c>
      <c r="L10" s="250" t="s">
        <v>449</v>
      </c>
      <c r="M10" s="4"/>
    </row>
    <row r="11" spans="1:15" ht="30" hidden="1" customHeight="1">
      <c r="A11" s="62"/>
      <c r="B11" s="43"/>
      <c r="C11" s="40"/>
      <c r="D11" s="62"/>
      <c r="E11" s="40">
        <f>91.67*0.75</f>
        <v>68.752499999999998</v>
      </c>
      <c r="F11" s="62"/>
      <c r="G11" s="146">
        <f>SUM(A11:F11)</f>
        <v>68.752499999999998</v>
      </c>
      <c r="H11" s="4"/>
      <c r="I11" s="144" t="s">
        <v>452</v>
      </c>
      <c r="J11" s="50">
        <v>43002</v>
      </c>
      <c r="K11" s="4" t="s">
        <v>417</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418</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419</v>
      </c>
      <c r="J14" s="10">
        <v>43009</v>
      </c>
      <c r="K14" s="4" t="s">
        <v>420</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448</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38" t="s">
        <v>306</v>
      </c>
      <c r="B23" s="538"/>
      <c r="C23" s="538"/>
      <c r="D23" s="538"/>
      <c r="E23" s="538"/>
      <c r="F23" s="538"/>
      <c r="G23" s="538"/>
      <c r="H23" s="538"/>
      <c r="I23" s="538"/>
      <c r="J23" s="538"/>
      <c r="K23" s="538"/>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453</v>
      </c>
      <c r="J26" s="10">
        <v>43264</v>
      </c>
      <c r="K26" s="287" t="s">
        <v>454</v>
      </c>
      <c r="L26" s="250"/>
      <c r="M26" s="250"/>
      <c r="Q26" s="250"/>
    </row>
    <row r="27" spans="1:17" s="4" customFormat="1" ht="20.25" hidden="1" customHeight="1">
      <c r="A27" s="194"/>
      <c r="B27" s="194"/>
      <c r="C27" s="194">
        <v>70.45</v>
      </c>
      <c r="D27" s="194"/>
      <c r="E27" s="194"/>
      <c r="F27" s="194"/>
      <c r="G27" s="2">
        <f t="shared" ref="G27:G29" si="3">SUM(A27:E27)</f>
        <v>70.45</v>
      </c>
      <c r="I27" s="143" t="s">
        <v>455</v>
      </c>
      <c r="J27" s="10">
        <v>43353</v>
      </c>
      <c r="K27" s="8" t="s">
        <v>456</v>
      </c>
      <c r="L27" s="250"/>
      <c r="Q27" s="250"/>
    </row>
    <row r="28" spans="1:17" s="4" customFormat="1" ht="20.25" hidden="1" customHeight="1">
      <c r="B28" s="5"/>
      <c r="C28" s="194">
        <f>173.8*0.75</f>
        <v>130.35000000000002</v>
      </c>
      <c r="G28" s="2">
        <f t="shared" si="3"/>
        <v>130.35000000000002</v>
      </c>
      <c r="I28" s="298" t="s">
        <v>322</v>
      </c>
      <c r="J28" s="10">
        <v>43364</v>
      </c>
      <c r="K28" s="4" t="s">
        <v>457</v>
      </c>
      <c r="L28" s="250"/>
    </row>
    <row r="29" spans="1:17" s="4" customFormat="1" ht="20.25" hidden="1" customHeight="1">
      <c r="B29" s="5"/>
      <c r="C29" s="194">
        <v>115.5</v>
      </c>
      <c r="G29" s="2">
        <f t="shared" si="3"/>
        <v>115.5</v>
      </c>
      <c r="I29" s="298" t="s">
        <v>458</v>
      </c>
      <c r="J29" s="10">
        <v>43374</v>
      </c>
      <c r="K29" s="8" t="s">
        <v>459</v>
      </c>
      <c r="L29" s="250"/>
    </row>
    <row r="30" spans="1:17" s="4" customFormat="1" ht="20.25" hidden="1" customHeight="1">
      <c r="A30" s="194"/>
      <c r="B30" s="194"/>
      <c r="C30" s="194"/>
      <c r="D30" s="194"/>
      <c r="E30" s="194">
        <v>62</v>
      </c>
      <c r="F30" s="194"/>
      <c r="G30" s="2">
        <f t="shared" ref="G30:G34" si="4">SUM(A30:E30)</f>
        <v>62</v>
      </c>
      <c r="I30" s="143" t="s">
        <v>340</v>
      </c>
      <c r="J30" s="10">
        <v>43353</v>
      </c>
      <c r="K30" s="8" t="s">
        <v>460</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461</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462</v>
      </c>
      <c r="L32" s="250"/>
      <c r="M32" s="4"/>
      <c r="N32" s="4"/>
      <c r="O32" s="250"/>
    </row>
    <row r="33" spans="1:256" ht="20.25" hidden="1" customHeight="1">
      <c r="A33" s="40"/>
      <c r="B33" s="40"/>
      <c r="C33" s="40"/>
      <c r="D33" s="40"/>
      <c r="E33" s="40">
        <f>258.06/3</f>
        <v>86.02</v>
      </c>
      <c r="F33" s="40"/>
      <c r="G33" s="146">
        <f t="shared" si="4"/>
        <v>86.02</v>
      </c>
      <c r="H33" s="4"/>
      <c r="I33" s="4" t="s">
        <v>463</v>
      </c>
      <c r="J33" s="10">
        <v>43347</v>
      </c>
      <c r="K33" s="45" t="s">
        <v>464</v>
      </c>
      <c r="L33" s="250"/>
      <c r="M33" s="250" t="s">
        <v>384</v>
      </c>
      <c r="N33" s="4"/>
      <c r="O33" s="250"/>
    </row>
    <row r="34" spans="1:256" ht="20.25" hidden="1" customHeight="1">
      <c r="A34" s="40"/>
      <c r="B34" s="40"/>
      <c r="C34" s="40"/>
      <c r="D34" s="40"/>
      <c r="E34" s="40">
        <v>777.99</v>
      </c>
      <c r="F34" s="40"/>
      <c r="G34" s="146">
        <f t="shared" si="4"/>
        <v>777.99</v>
      </c>
      <c r="H34" s="4"/>
      <c r="I34" s="4" t="s">
        <v>463</v>
      </c>
      <c r="J34" s="10">
        <v>43373</v>
      </c>
      <c r="K34" s="45" t="s">
        <v>465</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448</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38" t="s">
        <v>306</v>
      </c>
      <c r="B43" s="538"/>
      <c r="C43" s="538"/>
      <c r="D43" s="538"/>
      <c r="E43" s="538"/>
      <c r="F43" s="538"/>
      <c r="G43" s="538"/>
      <c r="H43" s="538"/>
      <c r="I43" s="538"/>
      <c r="J43" s="538"/>
      <c r="K43" s="538"/>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466</v>
      </c>
      <c r="J46" s="50">
        <v>43728</v>
      </c>
      <c r="K46" s="287" t="s">
        <v>467</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448</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38" t="s">
        <v>306</v>
      </c>
      <c r="B59" s="538"/>
      <c r="C59" s="538"/>
      <c r="D59" s="538"/>
      <c r="E59" s="538"/>
      <c r="F59" s="538"/>
      <c r="G59" s="538"/>
      <c r="H59" s="538"/>
      <c r="I59" s="538"/>
      <c r="J59" s="538"/>
      <c r="K59" s="538"/>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466</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1"/>
  </sheetPr>
  <dimension ref="A1:IW334"/>
  <sheetViews>
    <sheetView tabSelected="1" topLeftCell="A69" zoomScale="75" zoomScaleNormal="75" workbookViewId="0">
      <selection activeCell="A36" sqref="A36:H36"/>
    </sheetView>
  </sheetViews>
  <sheetFormatPr defaultColWidth="12.73046875" defaultRowHeight="17.25"/>
  <cols>
    <col min="1" max="2" width="12.73046875" style="527"/>
    <col min="3" max="3" width="14" style="527" bestFit="1" customWidth="1"/>
    <col min="4" max="10" width="12.73046875" style="527"/>
    <col min="11" max="21" width="12.73046875" style="504"/>
    <col min="22" max="16384" width="12.73046875" style="527"/>
  </cols>
  <sheetData>
    <row r="1" spans="1:13" s="493" customFormat="1" ht="28.9" hidden="1" customHeight="1">
      <c r="A1" s="492" t="s">
        <v>468</v>
      </c>
      <c r="B1" s="492"/>
      <c r="C1" s="492"/>
      <c r="D1" s="492"/>
      <c r="E1" s="492"/>
      <c r="F1" s="492"/>
      <c r="H1" s="494"/>
      <c r="K1" s="495"/>
    </row>
    <row r="2" spans="1:13" s="494" customFormat="1" ht="28.9" hidden="1" customHeight="1">
      <c r="A2" s="529" t="s">
        <v>469</v>
      </c>
      <c r="B2" s="529"/>
      <c r="C2" s="529"/>
      <c r="D2" s="529"/>
      <c r="E2" s="529"/>
      <c r="F2" s="529"/>
      <c r="K2" s="496"/>
    </row>
    <row r="3" spans="1:13" s="494" customFormat="1" ht="28.9" hidden="1" customHeight="1">
      <c r="A3" s="492" t="s">
        <v>321</v>
      </c>
      <c r="B3" s="492"/>
      <c r="C3" s="492"/>
      <c r="D3" s="492"/>
      <c r="E3" s="492"/>
      <c r="F3" s="492"/>
      <c r="K3" s="496"/>
    </row>
    <row r="4" spans="1:13" s="494" customFormat="1" ht="28.9" hidden="1" customHeight="1">
      <c r="K4" s="496"/>
    </row>
    <row r="5" spans="1:13" s="493" customFormat="1" ht="28.9" hidden="1" customHeight="1">
      <c r="A5" s="493" t="s">
        <v>305</v>
      </c>
      <c r="C5" s="497">
        <f>'SUMMARY 2018.19'!B2</f>
        <v>43555</v>
      </c>
      <c r="D5" s="494"/>
      <c r="E5" s="494"/>
      <c r="F5" s="494"/>
      <c r="G5" s="494"/>
      <c r="H5" s="494"/>
      <c r="I5" s="494"/>
      <c r="J5" s="494"/>
      <c r="K5" s="496"/>
      <c r="L5" s="494"/>
    </row>
    <row r="6" spans="1:13" s="493" customFormat="1" ht="28.9" hidden="1" customHeight="1">
      <c r="A6" s="528" t="s">
        <v>306</v>
      </c>
      <c r="B6" s="528"/>
      <c r="C6" s="528"/>
      <c r="D6" s="528"/>
      <c r="E6" s="528"/>
      <c r="F6" s="528"/>
      <c r="G6" s="528"/>
      <c r="H6" s="528"/>
      <c r="I6" s="528"/>
      <c r="J6" s="528"/>
      <c r="K6" s="528"/>
      <c r="L6" s="528"/>
    </row>
    <row r="7" spans="1:13" s="493" customFormat="1" ht="28.9" hidden="1" customHeight="1">
      <c r="A7" s="494"/>
      <c r="B7" s="494"/>
      <c r="C7" s="494"/>
      <c r="D7" s="494"/>
      <c r="E7" s="494"/>
      <c r="F7" s="494"/>
      <c r="G7" s="494"/>
      <c r="H7" s="494"/>
      <c r="I7" s="494"/>
      <c r="J7" s="494"/>
      <c r="K7" s="496"/>
      <c r="L7" s="494"/>
    </row>
    <row r="8" spans="1:13" s="493" customFormat="1" ht="28.9" hidden="1" customHeight="1">
      <c r="A8" s="499" t="s">
        <v>207</v>
      </c>
      <c r="B8" s="499" t="s">
        <v>208</v>
      </c>
      <c r="C8" s="499" t="s">
        <v>209</v>
      </c>
      <c r="D8" s="499" t="s">
        <v>210</v>
      </c>
      <c r="E8" s="499"/>
      <c r="F8" s="499" t="s">
        <v>212</v>
      </c>
      <c r="G8" s="499"/>
      <c r="H8" s="499" t="s">
        <v>307</v>
      </c>
      <c r="I8" s="500"/>
      <c r="J8" s="501" t="s">
        <v>308</v>
      </c>
      <c r="K8" s="502" t="s">
        <v>53</v>
      </c>
      <c r="L8" s="503" t="s">
        <v>309</v>
      </c>
    </row>
    <row r="9" spans="1:13" s="493" customFormat="1" ht="17.649999999999999" hidden="1">
      <c r="B9" s="504"/>
      <c r="C9" s="504"/>
      <c r="H9" s="494">
        <f>SUM(A9:F9)</f>
        <v>0</v>
      </c>
      <c r="J9" s="505"/>
      <c r="K9" s="495"/>
      <c r="L9" s="498"/>
      <c r="M9" s="506"/>
    </row>
    <row r="10" spans="1:13" s="493" customFormat="1" ht="17.649999999999999" hidden="1">
      <c r="B10" s="504"/>
      <c r="C10" s="504"/>
      <c r="H10" s="494">
        <f t="shared" ref="H10:H14" si="0">SUM(A10:F10)</f>
        <v>0</v>
      </c>
      <c r="J10" s="505"/>
      <c r="K10" s="495"/>
      <c r="L10" s="498"/>
      <c r="M10" s="506"/>
    </row>
    <row r="11" spans="1:13" s="493" customFormat="1" ht="17.649999999999999" hidden="1">
      <c r="B11" s="504"/>
      <c r="H11" s="494">
        <f t="shared" si="0"/>
        <v>0</v>
      </c>
      <c r="J11" s="505"/>
      <c r="K11" s="495"/>
      <c r="L11" s="507"/>
      <c r="M11" s="506"/>
    </row>
    <row r="12" spans="1:13" s="493" customFormat="1" ht="17.649999999999999" hidden="1">
      <c r="B12" s="504"/>
      <c r="C12" s="504"/>
      <c r="H12" s="494">
        <f t="shared" si="0"/>
        <v>0</v>
      </c>
      <c r="J12" s="505"/>
      <c r="K12" s="495"/>
      <c r="L12" s="507"/>
      <c r="M12" s="506"/>
    </row>
    <row r="13" spans="1:13" s="493" customFormat="1" ht="17.649999999999999" hidden="1">
      <c r="B13" s="504"/>
      <c r="H13" s="494">
        <f t="shared" si="0"/>
        <v>0</v>
      </c>
      <c r="J13" s="505"/>
      <c r="K13" s="495"/>
      <c r="L13" s="507"/>
      <c r="M13" s="506"/>
    </row>
    <row r="14" spans="1:13" s="493" customFormat="1" ht="17.649999999999999" hidden="1">
      <c r="B14" s="504"/>
      <c r="C14" s="504"/>
      <c r="H14" s="494">
        <f t="shared" si="0"/>
        <v>0</v>
      </c>
      <c r="J14" s="505"/>
      <c r="K14" s="495"/>
      <c r="L14" s="507"/>
      <c r="M14" s="506"/>
    </row>
    <row r="15" spans="1:13" s="493" customFormat="1" ht="28.9" hidden="1" customHeight="1" thickBot="1">
      <c r="A15" s="508">
        <f>SUM(A9:A14)</f>
        <v>0</v>
      </c>
      <c r="B15" s="508">
        <f>SUM(B9:B14)</f>
        <v>0</v>
      </c>
      <c r="C15" s="508">
        <f>SUM(C9:C14)</f>
        <v>0</v>
      </c>
      <c r="D15" s="508">
        <f>SUM(D9:D14)</f>
        <v>0</v>
      </c>
      <c r="E15" s="508"/>
      <c r="F15" s="508">
        <f>SUM(F9:F14)</f>
        <v>0</v>
      </c>
      <c r="G15" s="508"/>
      <c r="H15" s="508">
        <f>SUM(H9:H14)</f>
        <v>0</v>
      </c>
      <c r="I15" s="500"/>
      <c r="K15" s="495"/>
    </row>
    <row r="16" spans="1:13" s="504" customFormat="1" ht="17.649999999999999" hidden="1">
      <c r="I16" s="500"/>
    </row>
    <row r="17" spans="1:257" s="504" customFormat="1" hidden="1"/>
    <row r="18" spans="1:257" s="512" customFormat="1" ht="17.649999999999999" hidden="1">
      <c r="A18" s="509" t="s">
        <v>468</v>
      </c>
      <c r="B18" s="509"/>
      <c r="C18" s="509"/>
      <c r="D18" s="509"/>
      <c r="E18" s="509"/>
      <c r="F18" s="509"/>
      <c r="G18" s="509"/>
      <c r="H18" s="509"/>
      <c r="I18" s="493"/>
      <c r="J18" s="510"/>
      <c r="K18" s="511"/>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3"/>
      <c r="AU18" s="493"/>
      <c r="AV18" s="493"/>
      <c r="AW18" s="493"/>
      <c r="AX18" s="493"/>
      <c r="AY18" s="493"/>
      <c r="AZ18" s="493"/>
      <c r="BA18" s="493"/>
      <c r="BB18" s="493"/>
      <c r="BC18" s="493"/>
      <c r="BD18" s="493"/>
      <c r="BE18" s="493"/>
      <c r="BF18" s="493"/>
      <c r="BG18" s="493"/>
      <c r="BH18" s="493"/>
      <c r="BI18" s="493"/>
      <c r="BJ18" s="493"/>
      <c r="BK18" s="493"/>
      <c r="BL18" s="493"/>
      <c r="BM18" s="493"/>
      <c r="BN18" s="493"/>
      <c r="BO18" s="493"/>
      <c r="BP18" s="493"/>
      <c r="BQ18" s="493"/>
      <c r="BR18" s="493"/>
      <c r="BS18" s="493"/>
      <c r="BT18" s="493"/>
      <c r="BU18" s="493"/>
      <c r="BV18" s="493"/>
      <c r="BW18" s="493"/>
      <c r="BX18" s="493"/>
      <c r="BY18" s="493"/>
      <c r="BZ18" s="493"/>
      <c r="CA18" s="493"/>
      <c r="CB18" s="493"/>
      <c r="CC18" s="493"/>
      <c r="CD18" s="493"/>
      <c r="CE18" s="493"/>
      <c r="CF18" s="493"/>
      <c r="CG18" s="493"/>
      <c r="CH18" s="493"/>
      <c r="CI18" s="493"/>
      <c r="CJ18" s="493"/>
      <c r="CK18" s="493"/>
      <c r="CL18" s="493"/>
      <c r="CM18" s="493"/>
      <c r="CN18" s="493"/>
      <c r="CO18" s="493"/>
      <c r="CP18" s="493"/>
      <c r="CQ18" s="493"/>
      <c r="CR18" s="493"/>
      <c r="CS18" s="493"/>
      <c r="CT18" s="493"/>
      <c r="CU18" s="493"/>
      <c r="CV18" s="493"/>
      <c r="CW18" s="493"/>
      <c r="CX18" s="493"/>
      <c r="CY18" s="493"/>
      <c r="CZ18" s="493"/>
      <c r="DA18" s="493"/>
      <c r="DB18" s="493"/>
      <c r="DC18" s="493"/>
      <c r="DD18" s="493"/>
      <c r="DE18" s="493"/>
      <c r="DF18" s="493"/>
      <c r="DG18" s="493"/>
      <c r="DH18" s="493"/>
      <c r="DI18" s="493"/>
      <c r="DJ18" s="493"/>
      <c r="DK18" s="493"/>
      <c r="DL18" s="493"/>
      <c r="DM18" s="493"/>
      <c r="DN18" s="493"/>
      <c r="DO18" s="493"/>
      <c r="DP18" s="493"/>
      <c r="DQ18" s="493"/>
      <c r="DR18" s="493"/>
      <c r="DS18" s="493"/>
      <c r="DT18" s="493"/>
      <c r="DU18" s="493"/>
      <c r="DV18" s="493"/>
      <c r="DW18" s="493"/>
      <c r="DX18" s="493"/>
      <c r="DY18" s="493"/>
      <c r="DZ18" s="493"/>
      <c r="EA18" s="493"/>
      <c r="EB18" s="493"/>
      <c r="EC18" s="493"/>
      <c r="ED18" s="493"/>
      <c r="EE18" s="493"/>
      <c r="EF18" s="493"/>
      <c r="EG18" s="493"/>
      <c r="EH18" s="493"/>
      <c r="EI18" s="493"/>
      <c r="EJ18" s="493"/>
      <c r="EK18" s="493"/>
      <c r="EL18" s="493"/>
      <c r="EM18" s="493"/>
      <c r="EN18" s="493"/>
      <c r="EO18" s="493"/>
      <c r="EP18" s="493"/>
      <c r="EQ18" s="493"/>
      <c r="ER18" s="493"/>
      <c r="ES18" s="493"/>
      <c r="ET18" s="493"/>
      <c r="EU18" s="493"/>
      <c r="EV18" s="493"/>
      <c r="EW18" s="493"/>
      <c r="EX18" s="493"/>
      <c r="EY18" s="493"/>
      <c r="EZ18" s="493"/>
      <c r="FA18" s="493"/>
      <c r="FB18" s="493"/>
      <c r="FC18" s="493"/>
      <c r="FD18" s="493"/>
      <c r="FE18" s="493"/>
      <c r="FF18" s="493"/>
      <c r="FG18" s="493"/>
      <c r="FH18" s="493"/>
      <c r="FI18" s="493"/>
      <c r="FJ18" s="493"/>
      <c r="FK18" s="493"/>
      <c r="FL18" s="493"/>
      <c r="FM18" s="493"/>
      <c r="FN18" s="493"/>
      <c r="FO18" s="493"/>
      <c r="FP18" s="493"/>
      <c r="FQ18" s="493"/>
      <c r="FR18" s="493"/>
      <c r="FS18" s="493"/>
      <c r="FT18" s="493"/>
      <c r="FU18" s="493"/>
      <c r="FV18" s="493"/>
      <c r="FW18" s="493"/>
      <c r="FX18" s="493"/>
      <c r="FY18" s="493"/>
      <c r="FZ18" s="493"/>
      <c r="GA18" s="493"/>
      <c r="GB18" s="493"/>
      <c r="GC18" s="493"/>
      <c r="GD18" s="493"/>
      <c r="GE18" s="493"/>
      <c r="GF18" s="493"/>
      <c r="GG18" s="493"/>
      <c r="GH18" s="493"/>
      <c r="GI18" s="493"/>
      <c r="GJ18" s="493"/>
      <c r="GK18" s="493"/>
      <c r="GL18" s="493"/>
      <c r="GM18" s="493"/>
      <c r="GN18" s="493"/>
      <c r="GO18" s="493"/>
      <c r="GP18" s="493"/>
      <c r="GQ18" s="493"/>
      <c r="GR18" s="493"/>
      <c r="GS18" s="493"/>
      <c r="GT18" s="493"/>
      <c r="GU18" s="493"/>
      <c r="GV18" s="493"/>
      <c r="GW18" s="493"/>
      <c r="GX18" s="493"/>
      <c r="GY18" s="493"/>
      <c r="GZ18" s="493"/>
      <c r="HA18" s="493"/>
      <c r="HB18" s="493"/>
      <c r="HC18" s="493"/>
      <c r="HD18" s="493"/>
      <c r="HE18" s="493"/>
      <c r="HF18" s="493"/>
      <c r="HG18" s="493"/>
      <c r="HH18" s="493"/>
      <c r="HI18" s="493"/>
      <c r="HJ18" s="493"/>
      <c r="HK18" s="493"/>
      <c r="HL18" s="493"/>
      <c r="HM18" s="493"/>
      <c r="HN18" s="493"/>
      <c r="HO18" s="493"/>
      <c r="HP18" s="493"/>
      <c r="HQ18" s="493"/>
      <c r="HR18" s="493"/>
      <c r="HS18" s="493"/>
      <c r="HT18" s="493"/>
      <c r="HU18" s="493"/>
      <c r="HV18" s="493"/>
      <c r="HW18" s="493"/>
      <c r="HX18" s="493"/>
      <c r="HY18" s="493"/>
      <c r="HZ18" s="493"/>
      <c r="IA18" s="493"/>
      <c r="IB18" s="493"/>
      <c r="IC18" s="493"/>
      <c r="ID18" s="493"/>
      <c r="IE18" s="493"/>
      <c r="IF18" s="493"/>
      <c r="IG18" s="493"/>
      <c r="IH18" s="493"/>
      <c r="II18" s="493"/>
      <c r="IJ18" s="493"/>
      <c r="IK18" s="493"/>
      <c r="IL18" s="493"/>
      <c r="IM18" s="493"/>
      <c r="IN18" s="493"/>
      <c r="IO18" s="493"/>
      <c r="IP18" s="493"/>
      <c r="IQ18" s="493"/>
      <c r="IR18" s="493"/>
      <c r="IS18" s="493"/>
      <c r="IT18" s="493"/>
      <c r="IU18" s="493"/>
      <c r="IV18" s="493"/>
      <c r="IW18" s="493"/>
    </row>
    <row r="19" spans="1:257" s="512" customFormat="1" ht="28.9" hidden="1" customHeight="1">
      <c r="A19" s="530" t="s">
        <v>469</v>
      </c>
      <c r="B19" s="530"/>
      <c r="C19" s="530"/>
      <c r="D19" s="530"/>
      <c r="E19" s="530"/>
      <c r="F19" s="530"/>
      <c r="G19" s="530"/>
      <c r="H19" s="530"/>
      <c r="J19" s="493"/>
      <c r="K19" s="493"/>
      <c r="L19" s="494"/>
      <c r="M19" s="494"/>
      <c r="N19" s="494"/>
      <c r="O19" s="494"/>
      <c r="P19" s="494"/>
      <c r="Q19" s="494"/>
      <c r="R19" s="494"/>
      <c r="S19" s="494"/>
      <c r="T19" s="494"/>
      <c r="U19" s="494"/>
      <c r="V19" s="494"/>
      <c r="W19" s="494"/>
      <c r="X19" s="494"/>
      <c r="Y19" s="494"/>
      <c r="Z19" s="494"/>
      <c r="AA19" s="494"/>
      <c r="AB19" s="494"/>
      <c r="AC19" s="494"/>
      <c r="AD19" s="494"/>
      <c r="AE19" s="494"/>
      <c r="AF19" s="494"/>
      <c r="AG19" s="494"/>
      <c r="AH19" s="494"/>
      <c r="AI19" s="494"/>
      <c r="AJ19" s="494"/>
      <c r="AK19" s="494"/>
      <c r="AL19" s="494"/>
      <c r="AM19" s="494"/>
      <c r="AN19" s="494"/>
      <c r="AO19" s="494"/>
      <c r="AP19" s="494"/>
      <c r="AQ19" s="494"/>
      <c r="AR19" s="494"/>
      <c r="AS19" s="494"/>
      <c r="AT19" s="494"/>
      <c r="AU19" s="494"/>
      <c r="AV19" s="494"/>
      <c r="AW19" s="494"/>
      <c r="AX19" s="494"/>
      <c r="AY19" s="494"/>
      <c r="AZ19" s="494"/>
      <c r="BA19" s="494"/>
      <c r="BB19" s="494"/>
      <c r="BC19" s="494"/>
      <c r="BD19" s="494"/>
      <c r="BE19" s="494"/>
      <c r="BF19" s="494"/>
      <c r="BG19" s="494"/>
      <c r="BH19" s="494"/>
      <c r="BI19" s="494"/>
      <c r="BJ19" s="494"/>
      <c r="BK19" s="494"/>
      <c r="BL19" s="494"/>
      <c r="BM19" s="494"/>
      <c r="BN19" s="494"/>
      <c r="BO19" s="494"/>
      <c r="BP19" s="494"/>
      <c r="BQ19" s="494"/>
      <c r="BR19" s="494"/>
      <c r="BS19" s="494"/>
      <c r="BT19" s="494"/>
      <c r="BU19" s="494"/>
      <c r="BV19" s="494"/>
      <c r="BW19" s="494"/>
      <c r="BX19" s="494"/>
      <c r="BY19" s="494"/>
      <c r="BZ19" s="494"/>
      <c r="CA19" s="494"/>
      <c r="CB19" s="494"/>
      <c r="CC19" s="494"/>
      <c r="CD19" s="494"/>
      <c r="CE19" s="494"/>
      <c r="CF19" s="494"/>
      <c r="CG19" s="494"/>
      <c r="CH19" s="494"/>
      <c r="CI19" s="494"/>
      <c r="CJ19" s="494"/>
      <c r="CK19" s="494"/>
      <c r="CL19" s="494"/>
      <c r="CM19" s="494"/>
      <c r="CN19" s="494"/>
      <c r="CO19" s="494"/>
      <c r="CP19" s="494"/>
      <c r="CQ19" s="494"/>
      <c r="CR19" s="494"/>
      <c r="CS19" s="494"/>
      <c r="CT19" s="494"/>
      <c r="CU19" s="494"/>
      <c r="CV19" s="494"/>
      <c r="CW19" s="494"/>
      <c r="CX19" s="494"/>
      <c r="CY19" s="494"/>
      <c r="CZ19" s="494"/>
      <c r="DA19" s="494"/>
      <c r="DB19" s="494"/>
      <c r="DC19" s="494"/>
      <c r="DD19" s="494"/>
      <c r="DE19" s="494"/>
      <c r="DF19" s="494"/>
      <c r="DG19" s="494"/>
      <c r="DH19" s="494"/>
      <c r="DI19" s="494"/>
      <c r="DJ19" s="494"/>
      <c r="DK19" s="494"/>
      <c r="DL19" s="494"/>
      <c r="DM19" s="494"/>
      <c r="DN19" s="494"/>
      <c r="DO19" s="494"/>
      <c r="DP19" s="494"/>
      <c r="DQ19" s="494"/>
      <c r="DR19" s="494"/>
      <c r="DS19" s="494"/>
      <c r="DT19" s="494"/>
      <c r="DU19" s="494"/>
      <c r="DV19" s="494"/>
      <c r="DW19" s="494"/>
      <c r="DX19" s="494"/>
      <c r="DY19" s="494"/>
      <c r="DZ19" s="494"/>
      <c r="EA19" s="494"/>
      <c r="EB19" s="494"/>
      <c r="EC19" s="494"/>
      <c r="ED19" s="494"/>
      <c r="EE19" s="494"/>
      <c r="EF19" s="494"/>
      <c r="EG19" s="494"/>
      <c r="EH19" s="494"/>
      <c r="EI19" s="494"/>
      <c r="EJ19" s="494"/>
      <c r="EK19" s="494"/>
      <c r="EL19" s="494"/>
      <c r="EM19" s="494"/>
      <c r="EN19" s="494"/>
      <c r="EO19" s="494"/>
      <c r="EP19" s="494"/>
      <c r="EQ19" s="494"/>
      <c r="ER19" s="494"/>
      <c r="ES19" s="494"/>
      <c r="ET19" s="494"/>
      <c r="EU19" s="494"/>
      <c r="EV19" s="494"/>
      <c r="EW19" s="494"/>
      <c r="EX19" s="494"/>
      <c r="EY19" s="494"/>
      <c r="EZ19" s="494"/>
      <c r="FA19" s="494"/>
      <c r="FB19" s="494"/>
      <c r="FC19" s="494"/>
      <c r="FD19" s="494"/>
      <c r="FE19" s="494"/>
      <c r="FF19" s="494"/>
      <c r="FG19" s="494"/>
      <c r="FH19" s="494"/>
      <c r="FI19" s="494"/>
      <c r="FJ19" s="494"/>
      <c r="FK19" s="494"/>
      <c r="FL19" s="494"/>
      <c r="FM19" s="494"/>
      <c r="FN19" s="494"/>
      <c r="FO19" s="494"/>
      <c r="FP19" s="494"/>
      <c r="FQ19" s="494"/>
      <c r="FR19" s="494"/>
      <c r="FS19" s="494"/>
      <c r="FT19" s="494"/>
      <c r="FU19" s="494"/>
      <c r="FV19" s="494"/>
      <c r="FW19" s="494"/>
      <c r="FX19" s="494"/>
      <c r="FY19" s="494"/>
      <c r="FZ19" s="494"/>
      <c r="GA19" s="494"/>
      <c r="GB19" s="494"/>
      <c r="GC19" s="494"/>
      <c r="GD19" s="494"/>
      <c r="GE19" s="494"/>
      <c r="GF19" s="494"/>
      <c r="GG19" s="494"/>
      <c r="GH19" s="494"/>
      <c r="GI19" s="494"/>
      <c r="GJ19" s="494"/>
      <c r="GK19" s="494"/>
      <c r="GL19" s="494"/>
      <c r="GM19" s="494"/>
      <c r="GN19" s="494"/>
      <c r="GO19" s="494"/>
      <c r="GP19" s="494"/>
      <c r="GQ19" s="494"/>
      <c r="GR19" s="494"/>
      <c r="GS19" s="494"/>
      <c r="GT19" s="494"/>
      <c r="GU19" s="494"/>
      <c r="GV19" s="494"/>
      <c r="GW19" s="494"/>
      <c r="GX19" s="494"/>
      <c r="GY19" s="494"/>
      <c r="GZ19" s="494"/>
      <c r="HA19" s="494"/>
      <c r="HB19" s="494"/>
      <c r="HC19" s="494"/>
      <c r="HD19" s="494"/>
      <c r="HE19" s="494"/>
      <c r="HF19" s="494"/>
      <c r="HG19" s="494"/>
      <c r="HH19" s="494"/>
      <c r="HI19" s="494"/>
      <c r="HJ19" s="494"/>
      <c r="HK19" s="494"/>
      <c r="HL19" s="494"/>
      <c r="HM19" s="494"/>
      <c r="HN19" s="494"/>
      <c r="HO19" s="494"/>
      <c r="HP19" s="494"/>
      <c r="HQ19" s="494"/>
      <c r="HR19" s="494"/>
      <c r="HS19" s="494"/>
      <c r="HT19" s="494"/>
      <c r="HU19" s="494"/>
      <c r="HV19" s="494"/>
      <c r="HW19" s="494"/>
      <c r="HX19" s="494"/>
      <c r="HY19" s="494"/>
      <c r="HZ19" s="494"/>
      <c r="IA19" s="494"/>
      <c r="IB19" s="494"/>
      <c r="IC19" s="494"/>
      <c r="ID19" s="494"/>
      <c r="IE19" s="494"/>
      <c r="IF19" s="494"/>
      <c r="IG19" s="494"/>
      <c r="IH19" s="494"/>
      <c r="II19" s="494"/>
      <c r="IJ19" s="494"/>
      <c r="IK19" s="494"/>
      <c r="IL19" s="494"/>
      <c r="IM19" s="494"/>
      <c r="IN19" s="494"/>
      <c r="IO19" s="494"/>
      <c r="IP19" s="494"/>
      <c r="IQ19" s="494"/>
      <c r="IR19" s="494"/>
      <c r="IS19" s="494"/>
      <c r="IT19" s="494"/>
      <c r="IU19" s="494"/>
      <c r="IV19" s="494"/>
      <c r="IW19" s="494"/>
    </row>
    <row r="20" spans="1:257" s="512" customFormat="1" ht="17.649999999999999" hidden="1">
      <c r="A20" s="509" t="s">
        <v>328</v>
      </c>
      <c r="B20" s="509"/>
      <c r="C20" s="509"/>
      <c r="D20" s="509"/>
      <c r="E20" s="509"/>
      <c r="F20" s="509"/>
      <c r="G20" s="509"/>
      <c r="H20" s="509"/>
      <c r="J20" s="493"/>
      <c r="K20" s="493"/>
      <c r="L20" s="494"/>
      <c r="M20" s="494"/>
      <c r="N20" s="494"/>
      <c r="O20" s="494"/>
      <c r="P20" s="494"/>
      <c r="Q20" s="494"/>
      <c r="R20" s="494"/>
      <c r="S20" s="494"/>
      <c r="T20" s="494"/>
      <c r="U20" s="494"/>
      <c r="V20" s="494"/>
      <c r="W20" s="494"/>
      <c r="X20" s="494"/>
      <c r="Y20" s="494"/>
      <c r="Z20" s="494"/>
      <c r="AA20" s="494"/>
      <c r="AB20" s="494"/>
      <c r="AC20" s="494"/>
      <c r="AD20" s="494"/>
      <c r="AE20" s="494"/>
      <c r="AF20" s="494"/>
      <c r="AG20" s="494"/>
      <c r="AH20" s="494"/>
      <c r="AI20" s="494"/>
      <c r="AJ20" s="494"/>
      <c r="AK20" s="494"/>
      <c r="AL20" s="494"/>
      <c r="AM20" s="494"/>
      <c r="AN20" s="494"/>
      <c r="AO20" s="494"/>
      <c r="AP20" s="494"/>
      <c r="AQ20" s="494"/>
      <c r="AR20" s="494"/>
      <c r="AS20" s="494"/>
      <c r="AT20" s="494"/>
      <c r="AU20" s="494"/>
      <c r="AV20" s="494"/>
      <c r="AW20" s="494"/>
      <c r="AX20" s="494"/>
      <c r="AY20" s="494"/>
      <c r="AZ20" s="494"/>
      <c r="BA20" s="494"/>
      <c r="BB20" s="494"/>
      <c r="BC20" s="494"/>
      <c r="BD20" s="494"/>
      <c r="BE20" s="494"/>
      <c r="BF20" s="494"/>
      <c r="BG20" s="494"/>
      <c r="BH20" s="494"/>
      <c r="BI20" s="494"/>
      <c r="BJ20" s="494"/>
      <c r="BK20" s="494"/>
      <c r="BL20" s="494"/>
      <c r="BM20" s="494"/>
      <c r="BN20" s="494"/>
      <c r="BO20" s="494"/>
      <c r="BP20" s="494"/>
      <c r="BQ20" s="494"/>
      <c r="BR20" s="494"/>
      <c r="BS20" s="494"/>
      <c r="BT20" s="494"/>
      <c r="BU20" s="494"/>
      <c r="BV20" s="494"/>
      <c r="BW20" s="494"/>
      <c r="BX20" s="494"/>
      <c r="BY20" s="494"/>
      <c r="BZ20" s="494"/>
      <c r="CA20" s="494"/>
      <c r="CB20" s="494"/>
      <c r="CC20" s="494"/>
      <c r="CD20" s="494"/>
      <c r="CE20" s="494"/>
      <c r="CF20" s="494"/>
      <c r="CG20" s="494"/>
      <c r="CH20" s="494"/>
      <c r="CI20" s="494"/>
      <c r="CJ20" s="494"/>
      <c r="CK20" s="494"/>
      <c r="CL20" s="494"/>
      <c r="CM20" s="494"/>
      <c r="CN20" s="494"/>
      <c r="CO20" s="494"/>
      <c r="CP20" s="494"/>
      <c r="CQ20" s="494"/>
      <c r="CR20" s="494"/>
      <c r="CS20" s="494"/>
      <c r="CT20" s="494"/>
      <c r="CU20" s="494"/>
      <c r="CV20" s="494"/>
      <c r="CW20" s="494"/>
      <c r="CX20" s="494"/>
      <c r="CY20" s="494"/>
      <c r="CZ20" s="494"/>
      <c r="DA20" s="494"/>
      <c r="DB20" s="494"/>
      <c r="DC20" s="494"/>
      <c r="DD20" s="494"/>
      <c r="DE20" s="494"/>
      <c r="DF20" s="494"/>
      <c r="DG20" s="494"/>
      <c r="DH20" s="494"/>
      <c r="DI20" s="494"/>
      <c r="DJ20" s="494"/>
      <c r="DK20" s="494"/>
      <c r="DL20" s="494"/>
      <c r="DM20" s="494"/>
      <c r="DN20" s="494"/>
      <c r="DO20" s="494"/>
      <c r="DP20" s="494"/>
      <c r="DQ20" s="494"/>
      <c r="DR20" s="494"/>
      <c r="DS20" s="494"/>
      <c r="DT20" s="494"/>
      <c r="DU20" s="494"/>
      <c r="DV20" s="494"/>
      <c r="DW20" s="494"/>
      <c r="DX20" s="494"/>
      <c r="DY20" s="494"/>
      <c r="DZ20" s="494"/>
      <c r="EA20" s="494"/>
      <c r="EB20" s="494"/>
      <c r="EC20" s="494"/>
      <c r="ED20" s="494"/>
      <c r="EE20" s="494"/>
      <c r="EF20" s="494"/>
      <c r="EG20" s="494"/>
      <c r="EH20" s="494"/>
      <c r="EI20" s="494"/>
      <c r="EJ20" s="494"/>
      <c r="EK20" s="494"/>
      <c r="EL20" s="494"/>
      <c r="EM20" s="494"/>
      <c r="EN20" s="494"/>
      <c r="EO20" s="494"/>
      <c r="EP20" s="494"/>
      <c r="EQ20" s="494"/>
      <c r="ER20" s="494"/>
      <c r="ES20" s="494"/>
      <c r="ET20" s="494"/>
      <c r="EU20" s="494"/>
      <c r="EV20" s="494"/>
      <c r="EW20" s="494"/>
      <c r="EX20" s="494"/>
      <c r="EY20" s="494"/>
      <c r="EZ20" s="494"/>
      <c r="FA20" s="494"/>
      <c r="FB20" s="494"/>
      <c r="FC20" s="494"/>
      <c r="FD20" s="494"/>
      <c r="FE20" s="494"/>
      <c r="FF20" s="494"/>
      <c r="FG20" s="494"/>
      <c r="FH20" s="494"/>
      <c r="FI20" s="494"/>
      <c r="FJ20" s="494"/>
      <c r="FK20" s="494"/>
      <c r="FL20" s="494"/>
      <c r="FM20" s="494"/>
      <c r="FN20" s="494"/>
      <c r="FO20" s="494"/>
      <c r="FP20" s="494"/>
      <c r="FQ20" s="494"/>
      <c r="FR20" s="494"/>
      <c r="FS20" s="494"/>
      <c r="FT20" s="494"/>
      <c r="FU20" s="494"/>
      <c r="FV20" s="494"/>
      <c r="FW20" s="494"/>
      <c r="FX20" s="494"/>
      <c r="FY20" s="494"/>
      <c r="FZ20" s="494"/>
      <c r="GA20" s="494"/>
      <c r="GB20" s="494"/>
      <c r="GC20" s="494"/>
      <c r="GD20" s="494"/>
      <c r="GE20" s="494"/>
      <c r="GF20" s="494"/>
      <c r="GG20" s="494"/>
      <c r="GH20" s="494"/>
      <c r="GI20" s="494"/>
      <c r="GJ20" s="494"/>
      <c r="GK20" s="494"/>
      <c r="GL20" s="494"/>
      <c r="GM20" s="494"/>
      <c r="GN20" s="494"/>
      <c r="GO20" s="494"/>
      <c r="GP20" s="494"/>
      <c r="GQ20" s="494"/>
      <c r="GR20" s="494"/>
      <c r="GS20" s="494"/>
      <c r="GT20" s="494"/>
      <c r="GU20" s="494"/>
      <c r="GV20" s="494"/>
      <c r="GW20" s="494"/>
      <c r="GX20" s="494"/>
      <c r="GY20" s="494"/>
      <c r="GZ20" s="494"/>
      <c r="HA20" s="494"/>
      <c r="HB20" s="494"/>
      <c r="HC20" s="494"/>
      <c r="HD20" s="494"/>
      <c r="HE20" s="494"/>
      <c r="HF20" s="494"/>
      <c r="HG20" s="494"/>
      <c r="HH20" s="494"/>
      <c r="HI20" s="494"/>
      <c r="HJ20" s="494"/>
      <c r="HK20" s="494"/>
      <c r="HL20" s="494"/>
      <c r="HM20" s="494"/>
      <c r="HN20" s="494"/>
      <c r="HO20" s="494"/>
      <c r="HP20" s="494"/>
      <c r="HQ20" s="494"/>
      <c r="HR20" s="494"/>
      <c r="HS20" s="494"/>
      <c r="HT20" s="494"/>
      <c r="HU20" s="494"/>
      <c r="HV20" s="494"/>
      <c r="HW20" s="494"/>
      <c r="HX20" s="494"/>
      <c r="HY20" s="494"/>
      <c r="HZ20" s="494"/>
      <c r="IA20" s="494"/>
      <c r="IB20" s="494"/>
      <c r="IC20" s="494"/>
      <c r="ID20" s="494"/>
      <c r="IE20" s="494"/>
      <c r="IF20" s="494"/>
      <c r="IG20" s="494"/>
      <c r="IH20" s="494"/>
      <c r="II20" s="494"/>
      <c r="IJ20" s="494"/>
      <c r="IK20" s="494"/>
      <c r="IL20" s="494"/>
      <c r="IM20" s="494"/>
      <c r="IN20" s="494"/>
      <c r="IO20" s="494"/>
      <c r="IP20" s="494"/>
      <c r="IQ20" s="494"/>
      <c r="IR20" s="494"/>
      <c r="IS20" s="494"/>
      <c r="IT20" s="494"/>
      <c r="IU20" s="494"/>
      <c r="IV20" s="494"/>
      <c r="IW20" s="494"/>
    </row>
    <row r="21" spans="1:257" s="512" customFormat="1" ht="17.649999999999999" hidden="1">
      <c r="A21" s="494"/>
      <c r="B21" s="494"/>
      <c r="C21" s="494"/>
      <c r="D21" s="494"/>
      <c r="E21" s="494"/>
      <c r="F21" s="494"/>
      <c r="G21" s="494"/>
      <c r="H21" s="494"/>
      <c r="J21" s="493"/>
      <c r="K21" s="493"/>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4"/>
      <c r="AK21" s="494"/>
      <c r="AL21" s="494"/>
      <c r="AM21" s="494"/>
      <c r="AN21" s="494"/>
      <c r="AO21" s="494"/>
      <c r="AP21" s="494"/>
      <c r="AQ21" s="494"/>
      <c r="AR21" s="494"/>
      <c r="AS21" s="494"/>
      <c r="AT21" s="494"/>
      <c r="AU21" s="494"/>
      <c r="AV21" s="494"/>
      <c r="AW21" s="494"/>
      <c r="AX21" s="494"/>
      <c r="AY21" s="494"/>
      <c r="AZ21" s="494"/>
      <c r="BA21" s="494"/>
      <c r="BB21" s="494"/>
      <c r="BC21" s="494"/>
      <c r="BD21" s="494"/>
      <c r="BE21" s="494"/>
      <c r="BF21" s="494"/>
      <c r="BG21" s="494"/>
      <c r="BH21" s="494"/>
      <c r="BI21" s="494"/>
      <c r="BJ21" s="494"/>
      <c r="BK21" s="494"/>
      <c r="BL21" s="494"/>
      <c r="BM21" s="494"/>
      <c r="BN21" s="494"/>
      <c r="BO21" s="494"/>
      <c r="BP21" s="494"/>
      <c r="BQ21" s="494"/>
      <c r="BR21" s="494"/>
      <c r="BS21" s="494"/>
      <c r="BT21" s="494"/>
      <c r="BU21" s="494"/>
      <c r="BV21" s="494"/>
      <c r="BW21" s="494"/>
      <c r="BX21" s="494"/>
      <c r="BY21" s="494"/>
      <c r="BZ21" s="494"/>
      <c r="CA21" s="494"/>
      <c r="CB21" s="494"/>
      <c r="CC21" s="494"/>
      <c r="CD21" s="494"/>
      <c r="CE21" s="494"/>
      <c r="CF21" s="494"/>
      <c r="CG21" s="494"/>
      <c r="CH21" s="494"/>
      <c r="CI21" s="494"/>
      <c r="CJ21" s="494"/>
      <c r="CK21" s="494"/>
      <c r="CL21" s="494"/>
      <c r="CM21" s="494"/>
      <c r="CN21" s="494"/>
      <c r="CO21" s="494"/>
      <c r="CP21" s="494"/>
      <c r="CQ21" s="494"/>
      <c r="CR21" s="494"/>
      <c r="CS21" s="494"/>
      <c r="CT21" s="494"/>
      <c r="CU21" s="494"/>
      <c r="CV21" s="494"/>
      <c r="CW21" s="494"/>
      <c r="CX21" s="494"/>
      <c r="CY21" s="494"/>
      <c r="CZ21" s="494"/>
      <c r="DA21" s="494"/>
      <c r="DB21" s="494"/>
      <c r="DC21" s="494"/>
      <c r="DD21" s="494"/>
      <c r="DE21" s="494"/>
      <c r="DF21" s="494"/>
      <c r="DG21" s="494"/>
      <c r="DH21" s="494"/>
      <c r="DI21" s="494"/>
      <c r="DJ21" s="494"/>
      <c r="DK21" s="494"/>
      <c r="DL21" s="494"/>
      <c r="DM21" s="494"/>
      <c r="DN21" s="494"/>
      <c r="DO21" s="494"/>
      <c r="DP21" s="494"/>
      <c r="DQ21" s="494"/>
      <c r="DR21" s="494"/>
      <c r="DS21" s="494"/>
      <c r="DT21" s="494"/>
      <c r="DU21" s="494"/>
      <c r="DV21" s="494"/>
      <c r="DW21" s="494"/>
      <c r="DX21" s="494"/>
      <c r="DY21" s="494"/>
      <c r="DZ21" s="494"/>
      <c r="EA21" s="494"/>
      <c r="EB21" s="494"/>
      <c r="EC21" s="494"/>
      <c r="ED21" s="494"/>
      <c r="EE21" s="494"/>
      <c r="EF21" s="494"/>
      <c r="EG21" s="494"/>
      <c r="EH21" s="494"/>
      <c r="EI21" s="494"/>
      <c r="EJ21" s="494"/>
      <c r="EK21" s="494"/>
      <c r="EL21" s="494"/>
      <c r="EM21" s="494"/>
      <c r="EN21" s="494"/>
      <c r="EO21" s="494"/>
      <c r="EP21" s="494"/>
      <c r="EQ21" s="494"/>
      <c r="ER21" s="494"/>
      <c r="ES21" s="494"/>
      <c r="ET21" s="494"/>
      <c r="EU21" s="494"/>
      <c r="EV21" s="494"/>
      <c r="EW21" s="494"/>
      <c r="EX21" s="494"/>
      <c r="EY21" s="494"/>
      <c r="EZ21" s="494"/>
      <c r="FA21" s="494"/>
      <c r="FB21" s="494"/>
      <c r="FC21" s="494"/>
      <c r="FD21" s="494"/>
      <c r="FE21" s="494"/>
      <c r="FF21" s="494"/>
      <c r="FG21" s="494"/>
      <c r="FH21" s="494"/>
      <c r="FI21" s="494"/>
      <c r="FJ21" s="494"/>
      <c r="FK21" s="494"/>
      <c r="FL21" s="494"/>
      <c r="FM21" s="494"/>
      <c r="FN21" s="494"/>
      <c r="FO21" s="494"/>
      <c r="FP21" s="494"/>
      <c r="FQ21" s="494"/>
      <c r="FR21" s="494"/>
      <c r="FS21" s="494"/>
      <c r="FT21" s="494"/>
      <c r="FU21" s="494"/>
      <c r="FV21" s="494"/>
      <c r="FW21" s="494"/>
      <c r="FX21" s="494"/>
      <c r="FY21" s="494"/>
      <c r="FZ21" s="494"/>
      <c r="GA21" s="494"/>
      <c r="GB21" s="494"/>
      <c r="GC21" s="494"/>
      <c r="GD21" s="494"/>
      <c r="GE21" s="494"/>
      <c r="GF21" s="494"/>
      <c r="GG21" s="494"/>
      <c r="GH21" s="494"/>
      <c r="GI21" s="494"/>
      <c r="GJ21" s="494"/>
      <c r="GK21" s="494"/>
      <c r="GL21" s="494"/>
      <c r="GM21" s="494"/>
      <c r="GN21" s="494"/>
      <c r="GO21" s="494"/>
      <c r="GP21" s="494"/>
      <c r="GQ21" s="494"/>
      <c r="GR21" s="494"/>
      <c r="GS21" s="494"/>
      <c r="GT21" s="494"/>
      <c r="GU21" s="494"/>
      <c r="GV21" s="494"/>
      <c r="GW21" s="494"/>
      <c r="GX21" s="494"/>
      <c r="GY21" s="494"/>
      <c r="GZ21" s="494"/>
      <c r="HA21" s="494"/>
      <c r="HB21" s="494"/>
      <c r="HC21" s="494"/>
      <c r="HD21" s="494"/>
      <c r="HE21" s="494"/>
      <c r="HF21" s="494"/>
      <c r="HG21" s="494"/>
      <c r="HH21" s="494"/>
      <c r="HI21" s="494"/>
      <c r="HJ21" s="494"/>
      <c r="HK21" s="494"/>
      <c r="HL21" s="494"/>
      <c r="HM21" s="494"/>
      <c r="HN21" s="494"/>
      <c r="HO21" s="494"/>
      <c r="HP21" s="494"/>
      <c r="HQ21" s="494"/>
      <c r="HR21" s="494"/>
      <c r="HS21" s="494"/>
      <c r="HT21" s="494"/>
      <c r="HU21" s="494"/>
      <c r="HV21" s="494"/>
      <c r="HW21" s="494"/>
      <c r="HX21" s="494"/>
      <c r="HY21" s="494"/>
      <c r="HZ21" s="494"/>
      <c r="IA21" s="494"/>
      <c r="IB21" s="494"/>
      <c r="IC21" s="494"/>
      <c r="ID21" s="494"/>
      <c r="IE21" s="494"/>
      <c r="IF21" s="494"/>
      <c r="IG21" s="494"/>
      <c r="IH21" s="494"/>
      <c r="II21" s="494"/>
      <c r="IJ21" s="494"/>
      <c r="IK21" s="494"/>
      <c r="IL21" s="494"/>
      <c r="IM21" s="494"/>
      <c r="IN21" s="494"/>
      <c r="IO21" s="494"/>
      <c r="IP21" s="494"/>
      <c r="IQ21" s="494"/>
      <c r="IR21" s="494"/>
      <c r="IS21" s="494"/>
      <c r="IT21" s="494"/>
      <c r="IU21" s="494"/>
      <c r="IV21" s="494"/>
      <c r="IW21" s="494"/>
    </row>
    <row r="22" spans="1:257" s="512" customFormat="1" ht="17.649999999999999" hidden="1">
      <c r="A22" s="493" t="s">
        <v>305</v>
      </c>
      <c r="B22" s="493"/>
      <c r="C22" s="497">
        <f>'[2]SUMMARY 2019.20'!$B$2</f>
        <v>43921</v>
      </c>
      <c r="D22" s="494"/>
      <c r="E22" s="494"/>
      <c r="F22" s="494"/>
      <c r="G22" s="494"/>
      <c r="H22" s="494"/>
      <c r="I22" s="494"/>
      <c r="J22" s="513"/>
      <c r="K22" s="514"/>
      <c r="L22" s="494"/>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3"/>
      <c r="AU22" s="493"/>
      <c r="AV22" s="493"/>
      <c r="AW22" s="493"/>
      <c r="AX22" s="493"/>
      <c r="AY22" s="493"/>
      <c r="AZ22" s="493"/>
      <c r="BA22" s="493"/>
      <c r="BB22" s="493"/>
      <c r="BC22" s="493"/>
      <c r="BD22" s="493"/>
      <c r="BE22" s="493"/>
      <c r="BF22" s="493"/>
      <c r="BG22" s="493"/>
      <c r="BH22" s="493"/>
      <c r="BI22" s="493"/>
      <c r="BJ22" s="493"/>
      <c r="BK22" s="493"/>
      <c r="BL22" s="493"/>
      <c r="BM22" s="493"/>
      <c r="BN22" s="493"/>
      <c r="BO22" s="493"/>
      <c r="BP22" s="493"/>
      <c r="BQ22" s="493"/>
      <c r="BR22" s="493"/>
      <c r="BS22" s="493"/>
      <c r="BT22" s="493"/>
      <c r="BU22" s="493"/>
      <c r="BV22" s="493"/>
      <c r="BW22" s="493"/>
      <c r="BX22" s="493"/>
      <c r="BY22" s="493"/>
      <c r="BZ22" s="493"/>
      <c r="CA22" s="493"/>
      <c r="CB22" s="493"/>
      <c r="CC22" s="493"/>
      <c r="CD22" s="493"/>
      <c r="CE22" s="493"/>
      <c r="CF22" s="493"/>
      <c r="CG22" s="493"/>
      <c r="CH22" s="493"/>
      <c r="CI22" s="493"/>
      <c r="CJ22" s="493"/>
      <c r="CK22" s="493"/>
      <c r="CL22" s="493"/>
      <c r="CM22" s="493"/>
      <c r="CN22" s="493"/>
      <c r="CO22" s="493"/>
      <c r="CP22" s="493"/>
      <c r="CQ22" s="493"/>
      <c r="CR22" s="493"/>
      <c r="CS22" s="493"/>
      <c r="CT22" s="493"/>
      <c r="CU22" s="493"/>
      <c r="CV22" s="493"/>
      <c r="CW22" s="493"/>
      <c r="CX22" s="493"/>
      <c r="CY22" s="493"/>
      <c r="CZ22" s="493"/>
      <c r="DA22" s="493"/>
      <c r="DB22" s="493"/>
      <c r="DC22" s="493"/>
      <c r="DD22" s="493"/>
      <c r="DE22" s="493"/>
      <c r="DF22" s="493"/>
      <c r="DG22" s="493"/>
      <c r="DH22" s="493"/>
      <c r="DI22" s="493"/>
      <c r="DJ22" s="493"/>
      <c r="DK22" s="493"/>
      <c r="DL22" s="493"/>
      <c r="DM22" s="493"/>
      <c r="DN22" s="493"/>
      <c r="DO22" s="493"/>
      <c r="DP22" s="493"/>
      <c r="DQ22" s="493"/>
      <c r="DR22" s="493"/>
      <c r="DS22" s="493"/>
      <c r="DT22" s="493"/>
      <c r="DU22" s="493"/>
      <c r="DV22" s="493"/>
      <c r="DW22" s="493"/>
      <c r="DX22" s="493"/>
      <c r="DY22" s="493"/>
      <c r="DZ22" s="493"/>
      <c r="EA22" s="493"/>
      <c r="EB22" s="493"/>
      <c r="EC22" s="493"/>
      <c r="ED22" s="493"/>
      <c r="EE22" s="493"/>
      <c r="EF22" s="493"/>
      <c r="EG22" s="493"/>
      <c r="EH22" s="493"/>
      <c r="EI22" s="493"/>
      <c r="EJ22" s="493"/>
      <c r="EK22" s="493"/>
      <c r="EL22" s="493"/>
      <c r="EM22" s="493"/>
      <c r="EN22" s="493"/>
      <c r="EO22" s="493"/>
      <c r="EP22" s="493"/>
      <c r="EQ22" s="493"/>
      <c r="ER22" s="493"/>
      <c r="ES22" s="493"/>
      <c r="ET22" s="493"/>
      <c r="EU22" s="493"/>
      <c r="EV22" s="493"/>
      <c r="EW22" s="493"/>
      <c r="EX22" s="493"/>
      <c r="EY22" s="493"/>
      <c r="EZ22" s="493"/>
      <c r="FA22" s="493"/>
      <c r="FB22" s="493"/>
      <c r="FC22" s="493"/>
      <c r="FD22" s="493"/>
      <c r="FE22" s="493"/>
      <c r="FF22" s="493"/>
      <c r="FG22" s="493"/>
      <c r="FH22" s="493"/>
      <c r="FI22" s="493"/>
      <c r="FJ22" s="493"/>
      <c r="FK22" s="493"/>
      <c r="FL22" s="493"/>
      <c r="FM22" s="493"/>
      <c r="FN22" s="493"/>
      <c r="FO22" s="493"/>
      <c r="FP22" s="493"/>
      <c r="FQ22" s="493"/>
      <c r="FR22" s="493"/>
      <c r="FS22" s="493"/>
      <c r="FT22" s="493"/>
      <c r="FU22" s="493"/>
      <c r="FV22" s="493"/>
      <c r="FW22" s="493"/>
      <c r="FX22" s="493"/>
      <c r="FY22" s="493"/>
      <c r="FZ22" s="493"/>
      <c r="GA22" s="493"/>
      <c r="GB22" s="493"/>
      <c r="GC22" s="493"/>
      <c r="GD22" s="493"/>
      <c r="GE22" s="493"/>
      <c r="GF22" s="493"/>
      <c r="GG22" s="493"/>
      <c r="GH22" s="493"/>
      <c r="GI22" s="493"/>
      <c r="GJ22" s="493"/>
      <c r="GK22" s="493"/>
      <c r="GL22" s="493"/>
      <c r="GM22" s="493"/>
      <c r="GN22" s="493"/>
      <c r="GO22" s="493"/>
      <c r="GP22" s="493"/>
      <c r="GQ22" s="493"/>
      <c r="GR22" s="493"/>
      <c r="GS22" s="493"/>
      <c r="GT22" s="493"/>
      <c r="GU22" s="493"/>
      <c r="GV22" s="493"/>
      <c r="GW22" s="493"/>
      <c r="GX22" s="493"/>
      <c r="GY22" s="493"/>
      <c r="GZ22" s="493"/>
      <c r="HA22" s="493"/>
      <c r="HB22" s="493"/>
      <c r="HC22" s="493"/>
      <c r="HD22" s="493"/>
      <c r="HE22" s="493"/>
      <c r="HF22" s="493"/>
      <c r="HG22" s="493"/>
      <c r="HH22" s="493"/>
      <c r="HI22" s="493"/>
      <c r="HJ22" s="493"/>
      <c r="HK22" s="493"/>
      <c r="HL22" s="493"/>
      <c r="HM22" s="493"/>
      <c r="HN22" s="493"/>
      <c r="HO22" s="493"/>
      <c r="HP22" s="493"/>
      <c r="HQ22" s="493"/>
      <c r="HR22" s="493"/>
      <c r="HS22" s="493"/>
      <c r="HT22" s="493"/>
      <c r="HU22" s="493"/>
      <c r="HV22" s="493"/>
      <c r="HW22" s="493"/>
      <c r="HX22" s="493"/>
      <c r="HY22" s="493"/>
      <c r="HZ22" s="493"/>
      <c r="IA22" s="493"/>
      <c r="IB22" s="493"/>
      <c r="IC22" s="493"/>
      <c r="ID22" s="493"/>
      <c r="IE22" s="493"/>
      <c r="IF22" s="493"/>
      <c r="IG22" s="493"/>
      <c r="IH22" s="493"/>
      <c r="II22" s="493"/>
      <c r="IJ22" s="493"/>
      <c r="IK22" s="493"/>
      <c r="IL22" s="493"/>
      <c r="IM22" s="493"/>
      <c r="IN22" s="493"/>
      <c r="IO22" s="493"/>
      <c r="IP22" s="493"/>
      <c r="IQ22" s="493"/>
      <c r="IR22" s="493"/>
      <c r="IS22" s="493"/>
      <c r="IT22" s="493"/>
      <c r="IU22" s="493"/>
      <c r="IV22" s="493"/>
      <c r="IW22" s="493"/>
    </row>
    <row r="23" spans="1:257" s="512" customFormat="1" ht="28.9" hidden="1" customHeight="1">
      <c r="A23" s="528" t="s">
        <v>306</v>
      </c>
      <c r="B23" s="528"/>
      <c r="C23" s="528"/>
      <c r="D23" s="528"/>
      <c r="E23" s="528"/>
      <c r="F23" s="528"/>
      <c r="G23" s="528"/>
      <c r="H23" s="528"/>
      <c r="I23" s="528"/>
      <c r="J23" s="528"/>
      <c r="K23" s="528"/>
      <c r="L23" s="528"/>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3"/>
      <c r="AU23" s="493"/>
      <c r="AV23" s="493"/>
      <c r="AW23" s="493"/>
      <c r="AX23" s="493"/>
      <c r="AY23" s="493"/>
      <c r="AZ23" s="493"/>
      <c r="BA23" s="493"/>
      <c r="BB23" s="493"/>
      <c r="BC23" s="493"/>
      <c r="BD23" s="493"/>
      <c r="BE23" s="493"/>
      <c r="BF23" s="493"/>
      <c r="BG23" s="493"/>
      <c r="BH23" s="493"/>
      <c r="BI23" s="493"/>
      <c r="BJ23" s="493"/>
      <c r="BK23" s="493"/>
      <c r="BL23" s="493"/>
      <c r="BM23" s="493"/>
      <c r="BN23" s="493"/>
      <c r="BO23" s="493"/>
      <c r="BP23" s="493"/>
      <c r="BQ23" s="493"/>
      <c r="BR23" s="493"/>
      <c r="BS23" s="493"/>
      <c r="BT23" s="493"/>
      <c r="BU23" s="493"/>
      <c r="BV23" s="493"/>
      <c r="BW23" s="493"/>
      <c r="BX23" s="493"/>
      <c r="BY23" s="493"/>
      <c r="BZ23" s="493"/>
      <c r="CA23" s="493"/>
      <c r="CB23" s="493"/>
      <c r="CC23" s="493"/>
      <c r="CD23" s="493"/>
      <c r="CE23" s="493"/>
      <c r="CF23" s="493"/>
      <c r="CG23" s="493"/>
      <c r="CH23" s="493"/>
      <c r="CI23" s="493"/>
      <c r="CJ23" s="493"/>
      <c r="CK23" s="493"/>
      <c r="CL23" s="493"/>
      <c r="CM23" s="493"/>
      <c r="CN23" s="493"/>
      <c r="CO23" s="493"/>
      <c r="CP23" s="493"/>
      <c r="CQ23" s="493"/>
      <c r="CR23" s="493"/>
      <c r="CS23" s="493"/>
      <c r="CT23" s="493"/>
      <c r="CU23" s="493"/>
      <c r="CV23" s="493"/>
      <c r="CW23" s="493"/>
      <c r="CX23" s="493"/>
      <c r="CY23" s="493"/>
      <c r="CZ23" s="493"/>
      <c r="DA23" s="493"/>
      <c r="DB23" s="493"/>
      <c r="DC23" s="493"/>
      <c r="DD23" s="493"/>
      <c r="DE23" s="493"/>
      <c r="DF23" s="493"/>
      <c r="DG23" s="493"/>
      <c r="DH23" s="493"/>
      <c r="DI23" s="493"/>
      <c r="DJ23" s="493"/>
      <c r="DK23" s="493"/>
      <c r="DL23" s="493"/>
      <c r="DM23" s="493"/>
      <c r="DN23" s="493"/>
      <c r="DO23" s="493"/>
      <c r="DP23" s="493"/>
      <c r="DQ23" s="493"/>
      <c r="DR23" s="493"/>
      <c r="DS23" s="493"/>
      <c r="DT23" s="493"/>
      <c r="DU23" s="493"/>
      <c r="DV23" s="493"/>
      <c r="DW23" s="493"/>
      <c r="DX23" s="493"/>
      <c r="DY23" s="493"/>
      <c r="DZ23" s="493"/>
      <c r="EA23" s="493"/>
      <c r="EB23" s="493"/>
      <c r="EC23" s="493"/>
      <c r="ED23" s="493"/>
      <c r="EE23" s="493"/>
      <c r="EF23" s="493"/>
      <c r="EG23" s="493"/>
      <c r="EH23" s="493"/>
      <c r="EI23" s="493"/>
      <c r="EJ23" s="493"/>
      <c r="EK23" s="493"/>
      <c r="EL23" s="493"/>
      <c r="EM23" s="493"/>
      <c r="EN23" s="493"/>
      <c r="EO23" s="493"/>
      <c r="EP23" s="493"/>
      <c r="EQ23" s="493"/>
      <c r="ER23" s="493"/>
      <c r="ES23" s="493"/>
      <c r="ET23" s="493"/>
      <c r="EU23" s="493"/>
      <c r="EV23" s="493"/>
      <c r="EW23" s="493"/>
      <c r="EX23" s="493"/>
      <c r="EY23" s="493"/>
      <c r="EZ23" s="493"/>
      <c r="FA23" s="493"/>
      <c r="FB23" s="493"/>
      <c r="FC23" s="493"/>
      <c r="FD23" s="493"/>
      <c r="FE23" s="493"/>
      <c r="FF23" s="493"/>
      <c r="FG23" s="493"/>
      <c r="FH23" s="493"/>
      <c r="FI23" s="493"/>
      <c r="FJ23" s="493"/>
      <c r="FK23" s="493"/>
      <c r="FL23" s="493"/>
      <c r="FM23" s="493"/>
      <c r="FN23" s="493"/>
      <c r="FO23" s="493"/>
      <c r="FP23" s="493"/>
      <c r="FQ23" s="493"/>
      <c r="FR23" s="493"/>
      <c r="FS23" s="493"/>
      <c r="FT23" s="493"/>
      <c r="FU23" s="493"/>
      <c r="FV23" s="493"/>
      <c r="FW23" s="493"/>
      <c r="FX23" s="493"/>
      <c r="FY23" s="493"/>
      <c r="FZ23" s="493"/>
      <c r="GA23" s="493"/>
      <c r="GB23" s="493"/>
      <c r="GC23" s="493"/>
      <c r="GD23" s="493"/>
      <c r="GE23" s="493"/>
      <c r="GF23" s="493"/>
      <c r="GG23" s="493"/>
      <c r="GH23" s="493"/>
      <c r="GI23" s="493"/>
      <c r="GJ23" s="493"/>
      <c r="GK23" s="493"/>
      <c r="GL23" s="493"/>
      <c r="GM23" s="493"/>
      <c r="GN23" s="493"/>
      <c r="GO23" s="493"/>
      <c r="GP23" s="493"/>
      <c r="GQ23" s="493"/>
      <c r="GR23" s="493"/>
      <c r="GS23" s="493"/>
      <c r="GT23" s="493"/>
      <c r="GU23" s="493"/>
      <c r="GV23" s="493"/>
      <c r="GW23" s="493"/>
      <c r="GX23" s="493"/>
      <c r="GY23" s="493"/>
      <c r="GZ23" s="493"/>
      <c r="HA23" s="493"/>
      <c r="HB23" s="493"/>
      <c r="HC23" s="493"/>
      <c r="HD23" s="493"/>
      <c r="HE23" s="493"/>
      <c r="HF23" s="493"/>
      <c r="HG23" s="493"/>
      <c r="HH23" s="493"/>
      <c r="HI23" s="493"/>
      <c r="HJ23" s="493"/>
      <c r="HK23" s="493"/>
      <c r="HL23" s="493"/>
      <c r="HM23" s="493"/>
      <c r="HN23" s="493"/>
      <c r="HO23" s="493"/>
      <c r="HP23" s="493"/>
      <c r="HQ23" s="493"/>
      <c r="HR23" s="493"/>
      <c r="HS23" s="493"/>
      <c r="HT23" s="493"/>
      <c r="HU23" s="493"/>
      <c r="HV23" s="493"/>
      <c r="HW23" s="493"/>
      <c r="HX23" s="493"/>
      <c r="HY23" s="493"/>
      <c r="HZ23" s="493"/>
      <c r="IA23" s="493"/>
      <c r="IB23" s="493"/>
      <c r="IC23" s="493"/>
      <c r="ID23" s="493"/>
      <c r="IE23" s="493"/>
      <c r="IF23" s="493"/>
      <c r="IG23" s="493"/>
      <c r="IH23" s="493"/>
      <c r="II23" s="493"/>
      <c r="IJ23" s="493"/>
      <c r="IK23" s="493"/>
      <c r="IL23" s="493"/>
      <c r="IM23" s="493"/>
      <c r="IN23" s="493"/>
      <c r="IO23" s="493"/>
      <c r="IP23" s="493"/>
      <c r="IQ23" s="493"/>
      <c r="IR23" s="493"/>
      <c r="IS23" s="493"/>
      <c r="IT23" s="493"/>
      <c r="IU23" s="493"/>
      <c r="IV23" s="493"/>
      <c r="IW23" s="493"/>
    </row>
    <row r="24" spans="1:257" s="512" customFormat="1" ht="17.649999999999999" hidden="1">
      <c r="A24" s="494"/>
      <c r="B24" s="494"/>
      <c r="C24" s="494"/>
      <c r="D24" s="494"/>
      <c r="E24" s="494"/>
      <c r="F24" s="494"/>
      <c r="G24" s="494"/>
      <c r="H24" s="494"/>
      <c r="I24" s="494"/>
      <c r="J24" s="513"/>
      <c r="K24" s="514"/>
      <c r="L24" s="494"/>
      <c r="M24" s="493"/>
      <c r="N24" s="493"/>
      <c r="O24" s="493"/>
      <c r="P24" s="493"/>
      <c r="Q24" s="493"/>
      <c r="R24" s="493"/>
      <c r="S24" s="493"/>
      <c r="T24" s="493"/>
      <c r="U24" s="493"/>
      <c r="V24" s="493"/>
      <c r="W24" s="493"/>
      <c r="X24" s="493"/>
      <c r="Y24" s="493"/>
      <c r="Z24" s="493"/>
      <c r="AA24" s="493"/>
      <c r="AB24" s="493"/>
      <c r="AC24" s="493"/>
      <c r="AD24" s="493"/>
      <c r="AE24" s="493"/>
      <c r="AF24" s="493"/>
      <c r="AG24" s="493"/>
      <c r="AH24" s="493"/>
      <c r="AI24" s="493"/>
      <c r="AJ24" s="493"/>
      <c r="AK24" s="493"/>
      <c r="AL24" s="493"/>
      <c r="AM24" s="493"/>
      <c r="AN24" s="493"/>
      <c r="AO24" s="493"/>
      <c r="AP24" s="493"/>
      <c r="AQ24" s="493"/>
      <c r="AR24" s="493"/>
      <c r="AS24" s="493"/>
      <c r="AT24" s="493"/>
      <c r="AU24" s="493"/>
      <c r="AV24" s="493"/>
      <c r="AW24" s="493"/>
      <c r="AX24" s="493"/>
      <c r="AY24" s="493"/>
      <c r="AZ24" s="493"/>
      <c r="BA24" s="493"/>
      <c r="BB24" s="493"/>
      <c r="BC24" s="493"/>
      <c r="BD24" s="493"/>
      <c r="BE24" s="493"/>
      <c r="BF24" s="493"/>
      <c r="BG24" s="493"/>
      <c r="BH24" s="493"/>
      <c r="BI24" s="493"/>
      <c r="BJ24" s="493"/>
      <c r="BK24" s="493"/>
      <c r="BL24" s="493"/>
      <c r="BM24" s="493"/>
      <c r="BN24" s="493"/>
      <c r="BO24" s="493"/>
      <c r="BP24" s="493"/>
      <c r="BQ24" s="493"/>
      <c r="BR24" s="493"/>
      <c r="BS24" s="493"/>
      <c r="BT24" s="493"/>
      <c r="BU24" s="493"/>
      <c r="BV24" s="493"/>
      <c r="BW24" s="493"/>
      <c r="BX24" s="493"/>
      <c r="BY24" s="493"/>
      <c r="BZ24" s="493"/>
      <c r="CA24" s="493"/>
      <c r="CB24" s="493"/>
      <c r="CC24" s="493"/>
      <c r="CD24" s="493"/>
      <c r="CE24" s="493"/>
      <c r="CF24" s="493"/>
      <c r="CG24" s="493"/>
      <c r="CH24" s="493"/>
      <c r="CI24" s="493"/>
      <c r="CJ24" s="493"/>
      <c r="CK24" s="493"/>
      <c r="CL24" s="493"/>
      <c r="CM24" s="493"/>
      <c r="CN24" s="493"/>
      <c r="CO24" s="493"/>
      <c r="CP24" s="493"/>
      <c r="CQ24" s="493"/>
      <c r="CR24" s="493"/>
      <c r="CS24" s="493"/>
      <c r="CT24" s="493"/>
      <c r="CU24" s="493"/>
      <c r="CV24" s="493"/>
      <c r="CW24" s="493"/>
      <c r="CX24" s="493"/>
      <c r="CY24" s="493"/>
      <c r="CZ24" s="493"/>
      <c r="DA24" s="493"/>
      <c r="DB24" s="493"/>
      <c r="DC24" s="493"/>
      <c r="DD24" s="493"/>
      <c r="DE24" s="493"/>
      <c r="DF24" s="493"/>
      <c r="DG24" s="493"/>
      <c r="DH24" s="493"/>
      <c r="DI24" s="493"/>
      <c r="DJ24" s="493"/>
      <c r="DK24" s="493"/>
      <c r="DL24" s="493"/>
      <c r="DM24" s="493"/>
      <c r="DN24" s="493"/>
      <c r="DO24" s="493"/>
      <c r="DP24" s="493"/>
      <c r="DQ24" s="493"/>
      <c r="DR24" s="493"/>
      <c r="DS24" s="493"/>
      <c r="DT24" s="493"/>
      <c r="DU24" s="493"/>
      <c r="DV24" s="493"/>
      <c r="DW24" s="493"/>
      <c r="DX24" s="493"/>
      <c r="DY24" s="493"/>
      <c r="DZ24" s="493"/>
      <c r="EA24" s="493"/>
      <c r="EB24" s="493"/>
      <c r="EC24" s="493"/>
      <c r="ED24" s="493"/>
      <c r="EE24" s="493"/>
      <c r="EF24" s="493"/>
      <c r="EG24" s="493"/>
      <c r="EH24" s="493"/>
      <c r="EI24" s="493"/>
      <c r="EJ24" s="493"/>
      <c r="EK24" s="493"/>
      <c r="EL24" s="493"/>
      <c r="EM24" s="493"/>
      <c r="EN24" s="493"/>
      <c r="EO24" s="493"/>
      <c r="EP24" s="493"/>
      <c r="EQ24" s="493"/>
      <c r="ER24" s="493"/>
      <c r="ES24" s="493"/>
      <c r="ET24" s="493"/>
      <c r="EU24" s="493"/>
      <c r="EV24" s="493"/>
      <c r="EW24" s="493"/>
      <c r="EX24" s="493"/>
      <c r="EY24" s="493"/>
      <c r="EZ24" s="493"/>
      <c r="FA24" s="493"/>
      <c r="FB24" s="493"/>
      <c r="FC24" s="493"/>
      <c r="FD24" s="493"/>
      <c r="FE24" s="493"/>
      <c r="FF24" s="493"/>
      <c r="FG24" s="493"/>
      <c r="FH24" s="493"/>
      <c r="FI24" s="493"/>
      <c r="FJ24" s="493"/>
      <c r="FK24" s="493"/>
      <c r="FL24" s="493"/>
      <c r="FM24" s="493"/>
      <c r="FN24" s="493"/>
      <c r="FO24" s="493"/>
      <c r="FP24" s="493"/>
      <c r="FQ24" s="493"/>
      <c r="FR24" s="493"/>
      <c r="FS24" s="493"/>
      <c r="FT24" s="493"/>
      <c r="FU24" s="493"/>
      <c r="FV24" s="493"/>
      <c r="FW24" s="493"/>
      <c r="FX24" s="493"/>
      <c r="FY24" s="493"/>
      <c r="FZ24" s="493"/>
      <c r="GA24" s="493"/>
      <c r="GB24" s="493"/>
      <c r="GC24" s="493"/>
      <c r="GD24" s="493"/>
      <c r="GE24" s="493"/>
      <c r="GF24" s="493"/>
      <c r="GG24" s="493"/>
      <c r="GH24" s="493"/>
      <c r="GI24" s="493"/>
      <c r="GJ24" s="493"/>
      <c r="GK24" s="493"/>
      <c r="GL24" s="493"/>
      <c r="GM24" s="493"/>
      <c r="GN24" s="493"/>
      <c r="GO24" s="493"/>
      <c r="GP24" s="493"/>
      <c r="GQ24" s="493"/>
      <c r="GR24" s="493"/>
      <c r="GS24" s="493"/>
      <c r="GT24" s="493"/>
      <c r="GU24" s="493"/>
      <c r="GV24" s="493"/>
      <c r="GW24" s="493"/>
      <c r="GX24" s="493"/>
      <c r="GY24" s="493"/>
      <c r="GZ24" s="493"/>
      <c r="HA24" s="493"/>
      <c r="HB24" s="493"/>
      <c r="HC24" s="493"/>
      <c r="HD24" s="493"/>
      <c r="HE24" s="493"/>
      <c r="HF24" s="493"/>
      <c r="HG24" s="493"/>
      <c r="HH24" s="493"/>
      <c r="HI24" s="493"/>
      <c r="HJ24" s="493"/>
      <c r="HK24" s="493"/>
      <c r="HL24" s="493"/>
      <c r="HM24" s="493"/>
      <c r="HN24" s="493"/>
      <c r="HO24" s="493"/>
      <c r="HP24" s="493"/>
      <c r="HQ24" s="493"/>
      <c r="HR24" s="493"/>
      <c r="HS24" s="493"/>
      <c r="HT24" s="493"/>
      <c r="HU24" s="493"/>
      <c r="HV24" s="493"/>
      <c r="HW24" s="493"/>
      <c r="HX24" s="493"/>
      <c r="HY24" s="493"/>
      <c r="HZ24" s="493"/>
      <c r="IA24" s="493"/>
      <c r="IB24" s="493"/>
      <c r="IC24" s="493"/>
      <c r="ID24" s="493"/>
      <c r="IE24" s="493"/>
      <c r="IF24" s="493"/>
      <c r="IG24" s="493"/>
      <c r="IH24" s="493"/>
      <c r="II24" s="493"/>
      <c r="IJ24" s="493"/>
      <c r="IK24" s="493"/>
      <c r="IL24" s="493"/>
      <c r="IM24" s="493"/>
      <c r="IN24" s="493"/>
      <c r="IO24" s="493"/>
      <c r="IP24" s="493"/>
      <c r="IQ24" s="493"/>
      <c r="IR24" s="493"/>
      <c r="IS24" s="493"/>
      <c r="IT24" s="493"/>
      <c r="IU24" s="493"/>
      <c r="IV24" s="493"/>
      <c r="IW24" s="493"/>
    </row>
    <row r="25" spans="1:257" s="512" customFormat="1" ht="52.9" hidden="1">
      <c r="A25" s="499" t="s">
        <v>207</v>
      </c>
      <c r="B25" s="499" t="s">
        <v>208</v>
      </c>
      <c r="C25" s="499" t="s">
        <v>209</v>
      </c>
      <c r="D25" s="499" t="s">
        <v>210</v>
      </c>
      <c r="E25" s="499"/>
      <c r="F25" s="499" t="s">
        <v>212</v>
      </c>
      <c r="G25" s="499"/>
      <c r="H25" s="499" t="s">
        <v>307</v>
      </c>
      <c r="I25" s="500"/>
      <c r="J25" s="503" t="s">
        <v>308</v>
      </c>
      <c r="K25" s="503" t="s">
        <v>53</v>
      </c>
      <c r="L25" s="503" t="s">
        <v>309</v>
      </c>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3"/>
      <c r="AJ25" s="493"/>
      <c r="AK25" s="493"/>
      <c r="AL25" s="493"/>
      <c r="AM25" s="493"/>
      <c r="AN25" s="493"/>
      <c r="AO25" s="493"/>
      <c r="AP25" s="493"/>
      <c r="AQ25" s="493"/>
      <c r="AR25" s="493"/>
      <c r="AS25" s="493"/>
      <c r="AT25" s="493"/>
      <c r="AU25" s="493"/>
      <c r="AV25" s="493"/>
      <c r="AW25" s="493"/>
      <c r="AX25" s="493"/>
      <c r="AY25" s="493"/>
      <c r="AZ25" s="493"/>
      <c r="BA25" s="493"/>
      <c r="BB25" s="493"/>
      <c r="BC25" s="493"/>
      <c r="BD25" s="493"/>
      <c r="BE25" s="493"/>
      <c r="BF25" s="493"/>
      <c r="BG25" s="493"/>
      <c r="BH25" s="493"/>
      <c r="BI25" s="493"/>
      <c r="BJ25" s="493"/>
      <c r="BK25" s="493"/>
      <c r="BL25" s="493"/>
      <c r="BM25" s="493"/>
      <c r="BN25" s="493"/>
      <c r="BO25" s="493"/>
      <c r="BP25" s="493"/>
      <c r="BQ25" s="493"/>
      <c r="BR25" s="493"/>
      <c r="BS25" s="493"/>
      <c r="BT25" s="493"/>
      <c r="BU25" s="493"/>
      <c r="BV25" s="493"/>
      <c r="BW25" s="493"/>
      <c r="BX25" s="493"/>
      <c r="BY25" s="493"/>
      <c r="BZ25" s="493"/>
      <c r="CA25" s="493"/>
      <c r="CB25" s="493"/>
      <c r="CC25" s="493"/>
      <c r="CD25" s="493"/>
      <c r="CE25" s="493"/>
      <c r="CF25" s="493"/>
      <c r="CG25" s="493"/>
      <c r="CH25" s="493"/>
      <c r="CI25" s="493"/>
      <c r="CJ25" s="493"/>
      <c r="CK25" s="493"/>
      <c r="CL25" s="493"/>
      <c r="CM25" s="493"/>
      <c r="CN25" s="493"/>
      <c r="CO25" s="493"/>
      <c r="CP25" s="493"/>
      <c r="CQ25" s="493"/>
      <c r="CR25" s="493"/>
      <c r="CS25" s="493"/>
      <c r="CT25" s="493"/>
      <c r="CU25" s="493"/>
      <c r="CV25" s="493"/>
      <c r="CW25" s="493"/>
      <c r="CX25" s="493"/>
      <c r="CY25" s="493"/>
      <c r="CZ25" s="493"/>
      <c r="DA25" s="493"/>
      <c r="DB25" s="493"/>
      <c r="DC25" s="493"/>
      <c r="DD25" s="493"/>
      <c r="DE25" s="493"/>
      <c r="DF25" s="493"/>
      <c r="DG25" s="493"/>
      <c r="DH25" s="493"/>
      <c r="DI25" s="493"/>
      <c r="DJ25" s="493"/>
      <c r="DK25" s="493"/>
      <c r="DL25" s="493"/>
      <c r="DM25" s="493"/>
      <c r="DN25" s="493"/>
      <c r="DO25" s="493"/>
      <c r="DP25" s="493"/>
      <c r="DQ25" s="493"/>
      <c r="DR25" s="493"/>
      <c r="DS25" s="493"/>
      <c r="DT25" s="493"/>
      <c r="DU25" s="493"/>
      <c r="DV25" s="493"/>
      <c r="DW25" s="493"/>
      <c r="DX25" s="493"/>
      <c r="DY25" s="493"/>
      <c r="DZ25" s="493"/>
      <c r="EA25" s="493"/>
      <c r="EB25" s="493"/>
      <c r="EC25" s="493"/>
      <c r="ED25" s="493"/>
      <c r="EE25" s="493"/>
      <c r="EF25" s="493"/>
      <c r="EG25" s="493"/>
      <c r="EH25" s="493"/>
      <c r="EI25" s="493"/>
      <c r="EJ25" s="493"/>
      <c r="EK25" s="493"/>
      <c r="EL25" s="493"/>
      <c r="EM25" s="493"/>
      <c r="EN25" s="493"/>
      <c r="EO25" s="493"/>
      <c r="EP25" s="493"/>
      <c r="EQ25" s="493"/>
      <c r="ER25" s="493"/>
      <c r="ES25" s="493"/>
      <c r="ET25" s="493"/>
      <c r="EU25" s="493"/>
      <c r="EV25" s="493"/>
      <c r="EW25" s="493"/>
      <c r="EX25" s="493"/>
      <c r="EY25" s="493"/>
      <c r="EZ25" s="493"/>
      <c r="FA25" s="493"/>
      <c r="FB25" s="493"/>
      <c r="FC25" s="493"/>
      <c r="FD25" s="493"/>
      <c r="FE25" s="493"/>
      <c r="FF25" s="493"/>
      <c r="FG25" s="493"/>
      <c r="FH25" s="493"/>
      <c r="FI25" s="493"/>
      <c r="FJ25" s="493"/>
      <c r="FK25" s="493"/>
      <c r="FL25" s="493"/>
      <c r="FM25" s="493"/>
      <c r="FN25" s="493"/>
      <c r="FO25" s="493"/>
      <c r="FP25" s="493"/>
      <c r="FQ25" s="493"/>
      <c r="FR25" s="493"/>
      <c r="FS25" s="493"/>
      <c r="FT25" s="493"/>
      <c r="FU25" s="493"/>
      <c r="FV25" s="493"/>
      <c r="FW25" s="493"/>
      <c r="FX25" s="493"/>
      <c r="FY25" s="493"/>
      <c r="FZ25" s="493"/>
      <c r="GA25" s="493"/>
      <c r="GB25" s="493"/>
      <c r="GC25" s="493"/>
      <c r="GD25" s="493"/>
      <c r="GE25" s="493"/>
      <c r="GF25" s="493"/>
      <c r="GG25" s="493"/>
      <c r="GH25" s="493"/>
      <c r="GI25" s="493"/>
      <c r="GJ25" s="493"/>
      <c r="GK25" s="493"/>
      <c r="GL25" s="493"/>
      <c r="GM25" s="493"/>
      <c r="GN25" s="493"/>
      <c r="GO25" s="493"/>
      <c r="GP25" s="493"/>
      <c r="GQ25" s="493"/>
      <c r="GR25" s="493"/>
      <c r="GS25" s="493"/>
      <c r="GT25" s="493"/>
      <c r="GU25" s="493"/>
      <c r="GV25" s="493"/>
      <c r="GW25" s="493"/>
      <c r="GX25" s="493"/>
      <c r="GY25" s="493"/>
      <c r="GZ25" s="493"/>
      <c r="HA25" s="493"/>
      <c r="HB25" s="493"/>
      <c r="HC25" s="493"/>
      <c r="HD25" s="493"/>
      <c r="HE25" s="493"/>
      <c r="HF25" s="493"/>
      <c r="HG25" s="493"/>
      <c r="HH25" s="493"/>
      <c r="HI25" s="493"/>
      <c r="HJ25" s="493"/>
      <c r="HK25" s="493"/>
      <c r="HL25" s="493"/>
      <c r="HM25" s="493"/>
      <c r="HN25" s="493"/>
      <c r="HO25" s="493"/>
      <c r="HP25" s="493"/>
      <c r="HQ25" s="493"/>
      <c r="HR25" s="493"/>
      <c r="HS25" s="493"/>
      <c r="HT25" s="493"/>
      <c r="HU25" s="493"/>
      <c r="HV25" s="493"/>
      <c r="HW25" s="493"/>
      <c r="HX25" s="493"/>
      <c r="HY25" s="493"/>
      <c r="HZ25" s="493"/>
      <c r="IA25" s="493"/>
      <c r="IB25" s="493"/>
      <c r="IC25" s="493"/>
      <c r="ID25" s="493"/>
      <c r="IE25" s="493"/>
      <c r="IF25" s="493"/>
      <c r="IG25" s="493"/>
      <c r="IH25" s="493"/>
      <c r="II25" s="493"/>
      <c r="IJ25" s="493"/>
      <c r="IK25" s="493"/>
      <c r="IL25" s="493"/>
      <c r="IM25" s="493"/>
      <c r="IN25" s="493"/>
      <c r="IO25" s="493"/>
      <c r="IP25" s="493"/>
      <c r="IQ25" s="493"/>
      <c r="IR25" s="493"/>
      <c r="IS25" s="493"/>
      <c r="IT25" s="493"/>
      <c r="IU25" s="493"/>
      <c r="IV25" s="493"/>
      <c r="IW25" s="493"/>
    </row>
    <row r="26" spans="1:257" s="493" customFormat="1" ht="28.9" hidden="1" customHeight="1">
      <c r="A26" s="515"/>
      <c r="B26" s="515"/>
      <c r="C26" s="515">
        <v>33.200000000000003</v>
      </c>
      <c r="D26" s="515"/>
      <c r="E26" s="515"/>
      <c r="F26" s="515"/>
      <c r="G26" s="515"/>
      <c r="H26" s="516">
        <f>SUM(A26:F26)</f>
        <v>33.200000000000003</v>
      </c>
      <c r="J26" s="517" t="s">
        <v>470</v>
      </c>
      <c r="K26" s="511">
        <v>43906</v>
      </c>
      <c r="L26" s="518" t="s">
        <v>471</v>
      </c>
      <c r="M26" s="506"/>
      <c r="R26" s="506"/>
    </row>
    <row r="27" spans="1:257" s="493" customFormat="1" ht="28.9" hidden="1" customHeight="1">
      <c r="C27" s="493">
        <v>-22.9</v>
      </c>
      <c r="H27" s="516">
        <f t="shared" ref="H27:H30" si="1">SUM(A27:F27)</f>
        <v>-22.9</v>
      </c>
      <c r="J27" s="510" t="s">
        <v>405</v>
      </c>
      <c r="K27" s="511">
        <v>43906</v>
      </c>
      <c r="L27" s="519" t="s">
        <v>472</v>
      </c>
      <c r="M27" s="520">
        <f>SUM(H26:H27)</f>
        <v>10.300000000000004</v>
      </c>
      <c r="O27" s="507"/>
      <c r="Q27" s="521"/>
    </row>
    <row r="28" spans="1:257" s="493" customFormat="1" ht="17.649999999999999" hidden="1">
      <c r="H28" s="494">
        <f t="shared" si="1"/>
        <v>0</v>
      </c>
      <c r="J28" s="510"/>
      <c r="K28" s="511"/>
      <c r="L28" s="507"/>
      <c r="O28" s="507"/>
      <c r="Q28" s="521"/>
    </row>
    <row r="29" spans="1:257" s="493" customFormat="1" ht="17.649999999999999" hidden="1">
      <c r="H29" s="494">
        <f t="shared" si="1"/>
        <v>0</v>
      </c>
      <c r="J29" s="510"/>
      <c r="K29" s="511"/>
      <c r="L29" s="507"/>
      <c r="O29" s="507"/>
      <c r="Q29" s="521"/>
    </row>
    <row r="30" spans="1:257" s="493" customFormat="1" ht="17.649999999999999" hidden="1">
      <c r="H30" s="494">
        <f t="shared" si="1"/>
        <v>0</v>
      </c>
      <c r="J30" s="510"/>
      <c r="K30" s="511"/>
      <c r="L30" s="507"/>
      <c r="O30" s="507"/>
      <c r="Q30" s="521"/>
    </row>
    <row r="31" spans="1:257" s="493" customFormat="1" ht="28.9" hidden="1" customHeight="1" thickBot="1">
      <c r="A31" s="508">
        <f t="shared" ref="A31:H31" si="2">SUM(A26:A30)</f>
        <v>0</v>
      </c>
      <c r="B31" s="508">
        <f t="shared" si="2"/>
        <v>0</v>
      </c>
      <c r="C31" s="508">
        <f t="shared" si="2"/>
        <v>10.300000000000004</v>
      </c>
      <c r="D31" s="508">
        <f t="shared" si="2"/>
        <v>0</v>
      </c>
      <c r="E31" s="508"/>
      <c r="F31" s="508">
        <f t="shared" si="2"/>
        <v>0</v>
      </c>
      <c r="G31" s="508"/>
      <c r="H31" s="508">
        <f t="shared" si="2"/>
        <v>10.300000000000004</v>
      </c>
      <c r="I31" s="500"/>
      <c r="J31" s="510"/>
      <c r="K31" s="511"/>
    </row>
    <row r="32" spans="1:257" s="504" customFormat="1" hidden="1"/>
    <row r="33" spans="1:12" s="504" customFormat="1" hidden="1"/>
    <row r="34" spans="1:12" s="504" customFormat="1" hidden="1"/>
    <row r="35" spans="1:12" s="504" customFormat="1" ht="17.649999999999999" hidden="1">
      <c r="A35" s="522" t="s">
        <v>468</v>
      </c>
      <c r="B35" s="522"/>
      <c r="C35" s="522"/>
      <c r="D35" s="522"/>
      <c r="E35" s="522"/>
      <c r="F35" s="522"/>
      <c r="G35" s="522"/>
      <c r="H35" s="522"/>
      <c r="I35" s="493"/>
      <c r="J35" s="510"/>
      <c r="K35" s="511"/>
      <c r="L35" s="493"/>
    </row>
    <row r="36" spans="1:12" s="504" customFormat="1" ht="17.649999999999999" hidden="1" customHeight="1">
      <c r="A36" s="531" t="s">
        <v>469</v>
      </c>
      <c r="B36" s="531"/>
      <c r="C36" s="531"/>
      <c r="D36" s="531"/>
      <c r="E36" s="531"/>
      <c r="F36" s="531"/>
      <c r="G36" s="531"/>
      <c r="H36" s="531"/>
      <c r="I36" s="512"/>
      <c r="J36" s="493"/>
      <c r="K36" s="493"/>
      <c r="L36" s="494"/>
    </row>
    <row r="37" spans="1:12" s="504" customFormat="1" ht="17.649999999999999" hidden="1">
      <c r="A37" s="522" t="s">
        <v>332</v>
      </c>
      <c r="B37" s="522"/>
      <c r="C37" s="522"/>
      <c r="D37" s="522"/>
      <c r="E37" s="522"/>
      <c r="F37" s="522"/>
      <c r="G37" s="522"/>
      <c r="H37" s="522"/>
      <c r="I37" s="512"/>
      <c r="J37" s="493"/>
      <c r="K37" s="493"/>
      <c r="L37" s="494"/>
    </row>
    <row r="38" spans="1:12" s="504" customFormat="1" ht="17.649999999999999" hidden="1">
      <c r="A38" s="494"/>
      <c r="B38" s="494"/>
      <c r="C38" s="494"/>
      <c r="D38" s="494"/>
      <c r="E38" s="494"/>
      <c r="F38" s="494"/>
      <c r="G38" s="494"/>
      <c r="H38" s="494"/>
      <c r="I38" s="512"/>
      <c r="J38" s="493"/>
      <c r="K38" s="493"/>
      <c r="L38" s="494"/>
    </row>
    <row r="39" spans="1:12" s="504" customFormat="1" ht="17.649999999999999" hidden="1">
      <c r="A39" s="493" t="s">
        <v>305</v>
      </c>
      <c r="B39" s="493"/>
      <c r="C39" s="497">
        <f>'SUMMARY 2021-22'!$C$2</f>
        <v>44651</v>
      </c>
      <c r="D39" s="494"/>
      <c r="E39" s="494"/>
      <c r="F39" s="494"/>
      <c r="G39" s="494"/>
      <c r="H39" s="494"/>
      <c r="I39" s="494"/>
      <c r="J39" s="513"/>
      <c r="K39" s="514"/>
      <c r="L39" s="494"/>
    </row>
    <row r="40" spans="1:12" s="504" customFormat="1" ht="17.25" hidden="1" customHeight="1">
      <c r="A40" s="528" t="s">
        <v>306</v>
      </c>
      <c r="B40" s="528"/>
      <c r="C40" s="528"/>
      <c r="D40" s="528"/>
      <c r="E40" s="528"/>
      <c r="F40" s="528"/>
      <c r="G40" s="528"/>
      <c r="H40" s="528"/>
      <c r="I40" s="528"/>
      <c r="J40" s="528"/>
      <c r="K40" s="528"/>
      <c r="L40" s="528"/>
    </row>
    <row r="41" spans="1:12" s="504" customFormat="1" ht="17.649999999999999" hidden="1">
      <c r="A41" s="494"/>
      <c r="B41" s="494"/>
      <c r="C41" s="494"/>
      <c r="D41" s="494"/>
      <c r="E41" s="494"/>
      <c r="F41" s="494"/>
      <c r="G41" s="494"/>
      <c r="H41" s="494"/>
      <c r="I41" s="494"/>
      <c r="J41" s="513"/>
      <c r="K41" s="514"/>
      <c r="L41" s="494"/>
    </row>
    <row r="42" spans="1:12" s="504" customFormat="1" ht="52.9" hidden="1">
      <c r="A42" s="499" t="s">
        <v>207</v>
      </c>
      <c r="B42" s="499" t="s">
        <v>208</v>
      </c>
      <c r="C42" s="499" t="s">
        <v>209</v>
      </c>
      <c r="D42" s="499" t="s">
        <v>210</v>
      </c>
      <c r="E42" s="499"/>
      <c r="F42" s="499" t="s">
        <v>212</v>
      </c>
      <c r="G42" s="499"/>
      <c r="H42" s="499" t="s">
        <v>307</v>
      </c>
      <c r="I42" s="500"/>
      <c r="J42" s="503" t="s">
        <v>308</v>
      </c>
      <c r="K42" s="503" t="s">
        <v>53</v>
      </c>
      <c r="L42" s="503" t="s">
        <v>309</v>
      </c>
    </row>
    <row r="43" spans="1:12" s="504" customFormat="1" ht="17.649999999999999" hidden="1">
      <c r="A43" s="515"/>
      <c r="B43" s="515"/>
      <c r="C43" s="515"/>
      <c r="D43" s="515"/>
      <c r="E43" s="515"/>
      <c r="F43" s="515"/>
      <c r="G43" s="515"/>
      <c r="H43" s="494">
        <f>SUM(A43:F43)</f>
        <v>0</v>
      </c>
      <c r="I43" s="493"/>
      <c r="J43" s="517"/>
      <c r="K43" s="511"/>
      <c r="L43" s="498"/>
    </row>
    <row r="44" spans="1:12" s="504" customFormat="1" ht="17.649999999999999" hidden="1">
      <c r="A44" s="493"/>
      <c r="B44" s="493"/>
      <c r="C44" s="493"/>
      <c r="D44" s="493"/>
      <c r="E44" s="493"/>
      <c r="F44" s="493"/>
      <c r="G44" s="493"/>
      <c r="H44" s="494">
        <f t="shared" ref="H44:H47" si="3">SUM(A44:F44)</f>
        <v>0</v>
      </c>
      <c r="I44" s="493"/>
      <c r="J44" s="510"/>
      <c r="K44" s="511"/>
      <c r="L44" s="507"/>
    </row>
    <row r="45" spans="1:12" s="504" customFormat="1" ht="17.649999999999999" hidden="1">
      <c r="A45" s="493"/>
      <c r="B45" s="493"/>
      <c r="C45" s="493"/>
      <c r="D45" s="493"/>
      <c r="E45" s="493"/>
      <c r="F45" s="493"/>
      <c r="G45" s="493"/>
      <c r="H45" s="494">
        <f t="shared" si="3"/>
        <v>0</v>
      </c>
      <c r="I45" s="493"/>
      <c r="J45" s="510"/>
      <c r="K45" s="511"/>
      <c r="L45" s="507"/>
    </row>
    <row r="46" spans="1:12" s="504" customFormat="1" ht="17.649999999999999" hidden="1">
      <c r="A46" s="493"/>
      <c r="B46" s="493"/>
      <c r="C46" s="493"/>
      <c r="D46" s="493"/>
      <c r="E46" s="493"/>
      <c r="F46" s="493"/>
      <c r="G46" s="493"/>
      <c r="H46" s="494">
        <f t="shared" si="3"/>
        <v>0</v>
      </c>
      <c r="I46" s="493"/>
      <c r="J46" s="510"/>
      <c r="K46" s="511"/>
      <c r="L46" s="507"/>
    </row>
    <row r="47" spans="1:12" s="504" customFormat="1" ht="17.649999999999999" hidden="1">
      <c r="A47" s="493"/>
      <c r="B47" s="493"/>
      <c r="C47" s="493"/>
      <c r="D47" s="493"/>
      <c r="E47" s="493"/>
      <c r="F47" s="493"/>
      <c r="G47" s="493"/>
      <c r="H47" s="494">
        <f t="shared" si="3"/>
        <v>0</v>
      </c>
      <c r="I47" s="493"/>
      <c r="J47" s="510"/>
      <c r="K47" s="511"/>
      <c r="L47" s="507"/>
    </row>
    <row r="48" spans="1:12" s="504" customFormat="1" ht="18" hidden="1" thickBot="1">
      <c r="A48" s="508">
        <f t="shared" ref="A48:F48" si="4">SUM(A43:A47)</f>
        <v>0</v>
      </c>
      <c r="B48" s="508">
        <f t="shared" si="4"/>
        <v>0</v>
      </c>
      <c r="C48" s="508">
        <f t="shared" si="4"/>
        <v>0</v>
      </c>
      <c r="D48" s="508">
        <f t="shared" si="4"/>
        <v>0</v>
      </c>
      <c r="E48" s="508"/>
      <c r="F48" s="508">
        <f t="shared" si="4"/>
        <v>0</v>
      </c>
      <c r="G48" s="508"/>
      <c r="H48" s="508">
        <f t="shared" ref="H48" si="5">SUM(H43:H47)</f>
        <v>0</v>
      </c>
      <c r="I48" s="500"/>
      <c r="J48" s="510"/>
      <c r="K48" s="511"/>
      <c r="L48" s="493"/>
    </row>
    <row r="49" spans="1:51" s="504" customFormat="1" hidden="1"/>
    <row r="50" spans="1:51" s="504" customFormat="1" hidden="1"/>
    <row r="51" spans="1:51" s="504" customFormat="1" hidden="1"/>
    <row r="52" spans="1:51" s="512" customFormat="1" ht="17.649999999999999" hidden="1">
      <c r="A52" s="523" t="s">
        <v>468</v>
      </c>
      <c r="B52" s="523"/>
      <c r="C52" s="523"/>
      <c r="D52" s="523"/>
      <c r="E52" s="523"/>
      <c r="F52" s="523"/>
      <c r="G52" s="523"/>
      <c r="H52" s="523"/>
      <c r="I52" s="523"/>
      <c r="J52" s="523"/>
      <c r="K52" s="511"/>
      <c r="L52" s="493"/>
      <c r="M52" s="493"/>
      <c r="N52" s="493"/>
      <c r="O52" s="507"/>
      <c r="P52" s="493"/>
      <c r="Q52" s="521"/>
      <c r="R52" s="493"/>
      <c r="S52" s="493"/>
      <c r="T52" s="493"/>
      <c r="U52" s="493"/>
      <c r="V52" s="493"/>
      <c r="W52" s="493"/>
      <c r="X52" s="493"/>
      <c r="Y52" s="493"/>
      <c r="Z52" s="493"/>
      <c r="AA52" s="493"/>
      <c r="AB52" s="493"/>
      <c r="AC52" s="493"/>
      <c r="AD52" s="493"/>
      <c r="AE52" s="493"/>
      <c r="AF52" s="493"/>
      <c r="AG52" s="493"/>
      <c r="AH52" s="493"/>
      <c r="AI52" s="493"/>
      <c r="AJ52" s="493"/>
      <c r="AK52" s="493"/>
      <c r="AL52" s="493"/>
      <c r="AM52" s="493"/>
      <c r="AN52" s="493"/>
      <c r="AO52" s="493"/>
      <c r="AP52" s="493"/>
      <c r="AQ52" s="493"/>
      <c r="AR52" s="493"/>
      <c r="AS52" s="493"/>
      <c r="AT52" s="493"/>
      <c r="AU52" s="493"/>
      <c r="AV52" s="493"/>
      <c r="AW52" s="493"/>
      <c r="AX52" s="493"/>
      <c r="AY52" s="493"/>
    </row>
    <row r="53" spans="1:51" s="512" customFormat="1" ht="17.649999999999999" hidden="1">
      <c r="A53" s="524" t="s">
        <v>473</v>
      </c>
      <c r="B53" s="523"/>
      <c r="C53" s="523"/>
      <c r="D53" s="524"/>
      <c r="E53" s="524"/>
      <c r="F53" s="524"/>
      <c r="G53" s="524"/>
      <c r="H53" s="524"/>
      <c r="I53" s="524"/>
      <c r="J53" s="524"/>
      <c r="K53" s="514"/>
      <c r="L53" s="494"/>
      <c r="M53" s="493"/>
      <c r="N53" s="493"/>
      <c r="O53" s="507"/>
      <c r="P53" s="493"/>
      <c r="Q53" s="521"/>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3"/>
      <c r="AU53" s="493"/>
      <c r="AV53" s="493"/>
      <c r="AW53" s="493"/>
      <c r="AX53" s="493"/>
      <c r="AY53" s="493"/>
    </row>
    <row r="54" spans="1:51" s="512" customFormat="1" ht="17.649999999999999" hidden="1">
      <c r="A54" s="523" t="s">
        <v>474</v>
      </c>
      <c r="B54" s="523"/>
      <c r="C54" s="523"/>
      <c r="D54" s="523"/>
      <c r="E54" s="523"/>
      <c r="F54" s="523"/>
      <c r="G54" s="523"/>
      <c r="H54" s="523"/>
      <c r="I54" s="523"/>
      <c r="J54" s="523"/>
      <c r="K54" s="514"/>
      <c r="L54" s="494"/>
      <c r="M54" s="493"/>
      <c r="N54" s="493"/>
      <c r="O54" s="507"/>
      <c r="P54" s="493"/>
      <c r="Q54" s="521"/>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3"/>
      <c r="AU54" s="493"/>
      <c r="AV54" s="493"/>
      <c r="AW54" s="493"/>
      <c r="AX54" s="493"/>
      <c r="AY54" s="493"/>
    </row>
    <row r="55" spans="1:51" s="512" customFormat="1" ht="17.649999999999999" hidden="1">
      <c r="A55" s="494"/>
      <c r="B55" s="494"/>
      <c r="C55" s="494"/>
      <c r="D55" s="494"/>
      <c r="E55" s="494"/>
      <c r="F55" s="494"/>
      <c r="G55" s="494"/>
      <c r="H55" s="494"/>
      <c r="I55" s="494"/>
      <c r="J55" s="513"/>
      <c r="K55" s="514"/>
      <c r="L55" s="494"/>
      <c r="M55" s="493"/>
      <c r="N55" s="493"/>
      <c r="O55" s="507"/>
      <c r="P55" s="493"/>
      <c r="Q55" s="521"/>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row>
    <row r="56" spans="1:51" s="512" customFormat="1" ht="17.649999999999999" hidden="1">
      <c r="A56" s="493" t="s">
        <v>305</v>
      </c>
      <c r="B56" s="493"/>
      <c r="C56" s="497">
        <f>'SUMMARY 2021-22'!$C$2</f>
        <v>44651</v>
      </c>
      <c r="D56" s="494"/>
      <c r="E56" s="494"/>
      <c r="F56" s="494"/>
      <c r="G56" s="494"/>
      <c r="H56" s="494"/>
      <c r="I56" s="494"/>
      <c r="J56" s="513"/>
      <c r="K56" s="514"/>
      <c r="L56" s="494"/>
      <c r="M56" s="493"/>
      <c r="N56" s="493"/>
      <c r="O56" s="507"/>
      <c r="P56" s="493"/>
      <c r="Q56" s="521"/>
      <c r="R56" s="493"/>
      <c r="S56" s="493"/>
      <c r="T56" s="493"/>
      <c r="U56" s="493"/>
      <c r="V56" s="493"/>
      <c r="W56" s="493"/>
      <c r="X56" s="493"/>
      <c r="Y56" s="493"/>
      <c r="Z56" s="493"/>
      <c r="AA56" s="493"/>
      <c r="AB56" s="493"/>
      <c r="AC56" s="493"/>
      <c r="AD56" s="493"/>
      <c r="AE56" s="493"/>
      <c r="AF56" s="493"/>
      <c r="AG56" s="493"/>
      <c r="AH56" s="493"/>
      <c r="AI56" s="493"/>
      <c r="AJ56" s="493"/>
      <c r="AK56" s="493"/>
      <c r="AL56" s="493"/>
      <c r="AM56" s="493"/>
      <c r="AN56" s="493"/>
      <c r="AO56" s="493"/>
      <c r="AP56" s="493"/>
      <c r="AQ56" s="493"/>
      <c r="AR56" s="493"/>
      <c r="AS56" s="493"/>
      <c r="AT56" s="493"/>
      <c r="AU56" s="493"/>
      <c r="AV56" s="493"/>
      <c r="AW56" s="493"/>
      <c r="AX56" s="493"/>
      <c r="AY56" s="493"/>
    </row>
    <row r="57" spans="1:51" s="512" customFormat="1" ht="28.9" hidden="1" customHeight="1">
      <c r="A57" s="528" t="s">
        <v>306</v>
      </c>
      <c r="B57" s="528"/>
      <c r="C57" s="528"/>
      <c r="D57" s="528"/>
      <c r="E57" s="528"/>
      <c r="F57" s="528"/>
      <c r="G57" s="528"/>
      <c r="H57" s="528"/>
      <c r="I57" s="528"/>
      <c r="J57" s="528"/>
      <c r="K57" s="528"/>
      <c r="L57" s="528"/>
      <c r="M57" s="493"/>
      <c r="N57" s="493"/>
      <c r="O57" s="507"/>
      <c r="P57" s="493"/>
      <c r="Q57" s="521"/>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row>
    <row r="58" spans="1:51" s="512" customFormat="1" ht="17.649999999999999" hidden="1">
      <c r="A58" s="494"/>
      <c r="B58" s="494"/>
      <c r="C58" s="494"/>
      <c r="D58" s="494"/>
      <c r="E58" s="494"/>
      <c r="F58" s="494"/>
      <c r="G58" s="494"/>
      <c r="H58" s="494"/>
      <c r="I58" s="494"/>
      <c r="J58" s="513"/>
      <c r="K58" s="514"/>
      <c r="L58" s="494"/>
      <c r="M58" s="493"/>
      <c r="N58" s="493"/>
      <c r="O58" s="507"/>
      <c r="P58" s="493"/>
      <c r="Q58" s="521"/>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3"/>
      <c r="AU58" s="493"/>
      <c r="AV58" s="493"/>
      <c r="AW58" s="493"/>
      <c r="AX58" s="493"/>
      <c r="AY58" s="493"/>
    </row>
    <row r="59" spans="1:51" s="512" customFormat="1" ht="52.9" hidden="1">
      <c r="A59" s="499" t="s">
        <v>207</v>
      </c>
      <c r="B59" s="499" t="s">
        <v>208</v>
      </c>
      <c r="C59" s="499" t="s">
        <v>209</v>
      </c>
      <c r="D59" s="499" t="s">
        <v>210</v>
      </c>
      <c r="E59" s="499" t="s">
        <v>211</v>
      </c>
      <c r="F59" s="499" t="s">
        <v>212</v>
      </c>
      <c r="G59" s="499"/>
      <c r="H59" s="499" t="s">
        <v>307</v>
      </c>
      <c r="I59" s="500"/>
      <c r="J59" s="503" t="s">
        <v>308</v>
      </c>
      <c r="K59" s="503" t="s">
        <v>53</v>
      </c>
      <c r="L59" s="503" t="s">
        <v>309</v>
      </c>
      <c r="M59" s="493"/>
      <c r="N59" s="493"/>
      <c r="O59" s="507"/>
      <c r="P59" s="493"/>
      <c r="Q59" s="521"/>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3"/>
      <c r="AU59" s="493"/>
      <c r="AV59" s="493"/>
      <c r="AW59" s="493"/>
      <c r="AX59" s="493"/>
      <c r="AY59" s="493"/>
    </row>
    <row r="60" spans="1:51" s="512" customFormat="1" ht="17.649999999999999" hidden="1">
      <c r="A60" s="493"/>
      <c r="B60" s="493"/>
      <c r="C60" s="493"/>
      <c r="D60" s="493"/>
      <c r="E60" s="493"/>
      <c r="F60" s="493"/>
      <c r="G60" s="493"/>
      <c r="H60" s="494">
        <f>SUM(A60:F60)</f>
        <v>0</v>
      </c>
      <c r="I60" s="493"/>
      <c r="J60" s="517"/>
      <c r="K60" s="511"/>
      <c r="L60" s="498"/>
      <c r="M60" s="493"/>
      <c r="N60" s="493"/>
      <c r="O60" s="507"/>
      <c r="P60" s="493"/>
      <c r="Q60" s="521"/>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3"/>
      <c r="AO60" s="493"/>
      <c r="AP60" s="493"/>
      <c r="AQ60" s="493"/>
      <c r="AR60" s="493"/>
      <c r="AS60" s="493"/>
      <c r="AT60" s="493"/>
      <c r="AU60" s="493"/>
      <c r="AV60" s="493"/>
      <c r="AW60" s="493"/>
      <c r="AX60" s="493"/>
      <c r="AY60" s="493"/>
    </row>
    <row r="61" spans="1:51" s="512" customFormat="1" ht="17.649999999999999" hidden="1">
      <c r="A61" s="515"/>
      <c r="B61" s="515"/>
      <c r="C61" s="515"/>
      <c r="D61" s="515"/>
      <c r="E61" s="515"/>
      <c r="F61" s="515"/>
      <c r="G61" s="515"/>
      <c r="H61" s="494">
        <f>SUM(A61:F61)</f>
        <v>0</v>
      </c>
      <c r="I61" s="493"/>
      <c r="J61" s="517"/>
      <c r="K61" s="511"/>
      <c r="L61" s="498"/>
      <c r="M61" s="493"/>
      <c r="N61" s="493"/>
      <c r="O61" s="507"/>
      <c r="P61" s="493"/>
      <c r="Q61" s="521"/>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row>
    <row r="62" spans="1:51" s="512" customFormat="1" ht="17.649999999999999" hidden="1">
      <c r="A62" s="493"/>
      <c r="B62" s="493"/>
      <c r="C62" s="493"/>
      <c r="D62" s="493"/>
      <c r="E62" s="493"/>
      <c r="F62" s="493"/>
      <c r="G62" s="493"/>
      <c r="H62" s="494">
        <f>SUM(A62:F62)</f>
        <v>0</v>
      </c>
      <c r="I62" s="493"/>
      <c r="J62" s="517"/>
      <c r="K62" s="511"/>
      <c r="L62" s="507"/>
      <c r="M62" s="493"/>
      <c r="N62" s="493"/>
      <c r="O62" s="507"/>
      <c r="P62" s="493"/>
      <c r="Q62" s="521"/>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3"/>
      <c r="AU62" s="493"/>
      <c r="AV62" s="493"/>
      <c r="AW62" s="493"/>
      <c r="AX62" s="493"/>
      <c r="AY62" s="493"/>
    </row>
    <row r="63" spans="1:51" s="512" customFormat="1" ht="17.649999999999999" hidden="1">
      <c r="A63" s="493"/>
      <c r="B63" s="493"/>
      <c r="C63" s="493"/>
      <c r="D63" s="493"/>
      <c r="E63" s="493"/>
      <c r="F63" s="493"/>
      <c r="G63" s="493"/>
      <c r="H63" s="494">
        <f t="shared" ref="H63:H64" si="6">SUM(A63:F63)</f>
        <v>0</v>
      </c>
      <c r="I63" s="493"/>
      <c r="J63" s="517"/>
      <c r="K63" s="511"/>
      <c r="L63" s="498"/>
      <c r="M63" s="493"/>
      <c r="N63" s="493"/>
      <c r="O63" s="507"/>
      <c r="P63" s="493"/>
      <c r="Q63" s="521"/>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3"/>
      <c r="AU63" s="493"/>
      <c r="AV63" s="493"/>
      <c r="AW63" s="493"/>
      <c r="AX63" s="493"/>
      <c r="AY63" s="493"/>
    </row>
    <row r="64" spans="1:51" s="512" customFormat="1" ht="17.649999999999999" hidden="1">
      <c r="A64" s="493"/>
      <c r="B64" s="493"/>
      <c r="C64" s="493"/>
      <c r="D64" s="493"/>
      <c r="E64" s="493"/>
      <c r="F64" s="493"/>
      <c r="G64" s="493"/>
      <c r="H64" s="494">
        <f t="shared" si="6"/>
        <v>0</v>
      </c>
      <c r="I64" s="493"/>
      <c r="J64" s="517"/>
      <c r="K64" s="511"/>
      <c r="L64" s="498"/>
      <c r="M64" s="493"/>
      <c r="N64" s="493"/>
      <c r="O64" s="507"/>
      <c r="P64" s="493"/>
      <c r="Q64" s="521"/>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3"/>
      <c r="AU64" s="493"/>
      <c r="AV64" s="493"/>
      <c r="AW64" s="493"/>
      <c r="AX64" s="493"/>
      <c r="AY64" s="493"/>
    </row>
    <row r="65" spans="1:51" s="512" customFormat="1" ht="17.649999999999999" hidden="1">
      <c r="A65" s="493"/>
      <c r="B65" s="493"/>
      <c r="C65" s="493"/>
      <c r="D65" s="493"/>
      <c r="E65" s="493"/>
      <c r="F65" s="493"/>
      <c r="G65" s="493"/>
      <c r="H65" s="494">
        <f>SUM(A65:F65)</f>
        <v>0</v>
      </c>
      <c r="I65" s="493"/>
      <c r="J65" s="517"/>
      <c r="K65" s="511"/>
      <c r="L65" s="507"/>
      <c r="M65" s="493"/>
      <c r="N65" s="493"/>
      <c r="O65" s="507"/>
      <c r="P65" s="493"/>
      <c r="Q65" s="521"/>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3"/>
      <c r="AU65" s="493"/>
      <c r="AV65" s="493"/>
      <c r="AW65" s="493"/>
      <c r="AX65" s="493"/>
      <c r="AY65" s="493"/>
    </row>
    <row r="66" spans="1:51" s="512" customFormat="1" ht="18" hidden="1" thickBot="1">
      <c r="A66" s="508">
        <f t="shared" ref="A66:F66" si="7">SUM(A60:A65)</f>
        <v>0</v>
      </c>
      <c r="B66" s="508">
        <f t="shared" si="7"/>
        <v>0</v>
      </c>
      <c r="C66" s="508">
        <f t="shared" si="7"/>
        <v>0</v>
      </c>
      <c r="D66" s="508">
        <f t="shared" si="7"/>
        <v>0</v>
      </c>
      <c r="E66" s="508">
        <f t="shared" si="7"/>
        <v>0</v>
      </c>
      <c r="F66" s="508">
        <f t="shared" si="7"/>
        <v>0</v>
      </c>
      <c r="G66" s="508"/>
      <c r="H66" s="508">
        <f>SUM(H60:H65)</f>
        <v>0</v>
      </c>
      <c r="I66" s="500"/>
      <c r="J66" s="510"/>
      <c r="K66" s="511"/>
      <c r="L66" s="493"/>
      <c r="M66" s="493"/>
      <c r="N66" s="493"/>
      <c r="O66" s="507"/>
      <c r="P66" s="493"/>
      <c r="Q66" s="521"/>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3"/>
      <c r="AU66" s="493"/>
      <c r="AV66" s="493"/>
      <c r="AW66" s="493"/>
      <c r="AX66" s="493"/>
      <c r="AY66" s="493"/>
    </row>
    <row r="67" spans="1:51" s="504" customFormat="1" ht="28.9" hidden="1" customHeight="1"/>
    <row r="68" spans="1:51" s="504" customFormat="1" hidden="1"/>
    <row r="69" spans="1:51" s="504" customFormat="1" ht="17.649999999999999">
      <c r="A69" s="525" t="s">
        <v>468</v>
      </c>
      <c r="B69" s="525"/>
      <c r="C69" s="525"/>
      <c r="D69" s="525"/>
      <c r="E69" s="525"/>
      <c r="F69" s="525"/>
      <c r="G69" s="525"/>
      <c r="H69" s="525"/>
      <c r="I69" s="525"/>
      <c r="J69" s="525"/>
      <c r="K69" s="511"/>
      <c r="L69" s="493"/>
    </row>
    <row r="70" spans="1:51" s="504" customFormat="1" ht="17.649999999999999">
      <c r="A70" s="526" t="s">
        <v>475</v>
      </c>
      <c r="B70" s="525"/>
      <c r="C70" s="525"/>
      <c r="D70" s="526"/>
      <c r="E70" s="526"/>
      <c r="F70" s="526"/>
      <c r="G70" s="526"/>
      <c r="H70" s="526"/>
      <c r="I70" s="526"/>
      <c r="J70" s="526"/>
      <c r="K70" s="514"/>
      <c r="L70" s="494"/>
    </row>
    <row r="71" spans="1:51" s="504" customFormat="1" ht="17.649999999999999">
      <c r="A71" s="525" t="s">
        <v>476</v>
      </c>
      <c r="B71" s="525"/>
      <c r="C71" s="525"/>
      <c r="D71" s="525"/>
      <c r="E71" s="525"/>
      <c r="F71" s="525"/>
      <c r="G71" s="525"/>
      <c r="H71" s="525"/>
      <c r="I71" s="525"/>
      <c r="J71" s="525"/>
      <c r="K71" s="514"/>
      <c r="L71" s="494"/>
    </row>
    <row r="72" spans="1:51" s="504" customFormat="1" ht="17.649999999999999">
      <c r="A72" s="494"/>
      <c r="B72" s="494"/>
      <c r="C72" s="494"/>
      <c r="D72" s="494"/>
      <c r="E72" s="494"/>
      <c r="F72" s="494"/>
      <c r="G72" s="494"/>
      <c r="H72" s="494"/>
      <c r="I72" s="494"/>
      <c r="J72" s="513"/>
      <c r="K72" s="514"/>
      <c r="L72" s="494"/>
    </row>
    <row r="73" spans="1:51" s="504" customFormat="1" ht="17.649999999999999">
      <c r="A73" s="493" t="s">
        <v>305</v>
      </c>
      <c r="B73" s="493"/>
      <c r="C73" s="497">
        <v>45016</v>
      </c>
      <c r="D73" s="494"/>
      <c r="E73" s="494"/>
      <c r="F73" s="494"/>
      <c r="G73" s="494"/>
      <c r="H73" s="494"/>
      <c r="I73" s="494"/>
      <c r="J73" s="513"/>
      <c r="K73" s="514"/>
      <c r="L73" s="494"/>
    </row>
    <row r="74" spans="1:51" s="504" customFormat="1" ht="84.75" customHeight="1">
      <c r="A74" s="510" t="s">
        <v>306</v>
      </c>
      <c r="B74" s="510"/>
      <c r="C74" s="510"/>
      <c r="D74" s="510"/>
      <c r="E74" s="510"/>
      <c r="F74" s="510"/>
      <c r="G74" s="510"/>
      <c r="H74" s="510"/>
      <c r="I74" s="510"/>
      <c r="J74" s="510"/>
      <c r="K74" s="510"/>
      <c r="L74" s="510"/>
    </row>
    <row r="75" spans="1:51" s="504" customFormat="1" ht="17.649999999999999">
      <c r="A75" s="494"/>
      <c r="B75" s="494"/>
      <c r="C75" s="494"/>
      <c r="D75" s="494"/>
      <c r="E75" s="494"/>
      <c r="F75" s="494"/>
      <c r="G75" s="494"/>
      <c r="H75" s="494"/>
      <c r="I75" s="494"/>
      <c r="J75" s="513"/>
      <c r="K75" s="514"/>
      <c r="L75" s="494"/>
    </row>
    <row r="76" spans="1:51" s="504" customFormat="1" ht="52.9">
      <c r="A76" s="499" t="s">
        <v>207</v>
      </c>
      <c r="B76" s="499" t="s">
        <v>208</v>
      </c>
      <c r="C76" s="499" t="s">
        <v>209</v>
      </c>
      <c r="D76" s="499" t="s">
        <v>210</v>
      </c>
      <c r="E76" s="499" t="s">
        <v>211</v>
      </c>
      <c r="F76" s="499" t="s">
        <v>212</v>
      </c>
      <c r="G76" s="499"/>
      <c r="H76" s="499" t="s">
        <v>307</v>
      </c>
      <c r="I76" s="500"/>
      <c r="J76" s="503" t="s">
        <v>308</v>
      </c>
      <c r="K76" s="503" t="s">
        <v>53</v>
      </c>
      <c r="L76" s="503" t="s">
        <v>309</v>
      </c>
    </row>
    <row r="77" spans="1:51" s="504" customFormat="1" ht="17.649999999999999">
      <c r="A77" s="493"/>
      <c r="B77" s="493"/>
      <c r="C77" s="493"/>
      <c r="D77" s="493"/>
      <c r="E77" s="493"/>
      <c r="F77" s="493"/>
      <c r="G77" s="493"/>
      <c r="H77" s="494">
        <f>SUM(A77:F77)</f>
        <v>0</v>
      </c>
      <c r="I77" s="493"/>
      <c r="J77" s="517"/>
      <c r="K77" s="511"/>
      <c r="L77" s="498"/>
    </row>
    <row r="78" spans="1:51" s="504" customFormat="1" ht="17.649999999999999">
      <c r="A78" s="515"/>
      <c r="B78" s="515"/>
      <c r="C78" s="515"/>
      <c r="D78" s="515"/>
      <c r="E78" s="515"/>
      <c r="F78" s="515"/>
      <c r="G78" s="515"/>
      <c r="H78" s="494">
        <f>SUM(A78:F78)</f>
        <v>0</v>
      </c>
      <c r="I78" s="493"/>
      <c r="J78" s="517"/>
      <c r="K78" s="511"/>
      <c r="L78" s="498"/>
    </row>
    <row r="79" spans="1:51" s="504" customFormat="1" ht="17.649999999999999">
      <c r="A79" s="493"/>
      <c r="B79" s="493"/>
      <c r="C79" s="493"/>
      <c r="D79" s="493"/>
      <c r="E79" s="493"/>
      <c r="F79" s="493"/>
      <c r="G79" s="493"/>
      <c r="H79" s="494">
        <f>SUM(A79:F79)</f>
        <v>0</v>
      </c>
      <c r="I79" s="493"/>
      <c r="J79" s="517"/>
      <c r="K79" s="511"/>
      <c r="L79" s="507"/>
    </row>
    <row r="80" spans="1:51" s="504" customFormat="1" ht="17.649999999999999">
      <c r="A80" s="493"/>
      <c r="B80" s="493"/>
      <c r="C80" s="493"/>
      <c r="D80" s="493"/>
      <c r="E80" s="493"/>
      <c r="F80" s="493"/>
      <c r="G80" s="493"/>
      <c r="H80" s="494">
        <f t="shared" ref="H80:H81" si="8">SUM(A80:F80)</f>
        <v>0</v>
      </c>
      <c r="I80" s="493"/>
      <c r="J80" s="517"/>
      <c r="K80" s="511"/>
      <c r="L80" s="498"/>
    </row>
    <row r="81" spans="1:12" s="504" customFormat="1" ht="17.649999999999999">
      <c r="A81" s="493"/>
      <c r="B81" s="493"/>
      <c r="C81" s="493"/>
      <c r="D81" s="493"/>
      <c r="E81" s="493"/>
      <c r="F81" s="493"/>
      <c r="G81" s="493"/>
      <c r="H81" s="494">
        <f t="shared" si="8"/>
        <v>0</v>
      </c>
      <c r="I81" s="493"/>
      <c r="J81" s="517"/>
      <c r="K81" s="511"/>
      <c r="L81" s="498"/>
    </row>
    <row r="82" spans="1:12" s="504" customFormat="1" ht="17.649999999999999">
      <c r="A82" s="493"/>
      <c r="B82" s="493"/>
      <c r="C82" s="493"/>
      <c r="D82" s="493"/>
      <c r="E82" s="493"/>
      <c r="F82" s="493"/>
      <c r="G82" s="493"/>
      <c r="H82" s="494">
        <f>SUM(A82:F82)</f>
        <v>0</v>
      </c>
      <c r="I82" s="493"/>
      <c r="J82" s="517"/>
      <c r="K82" s="511"/>
      <c r="L82" s="507"/>
    </row>
    <row r="83" spans="1:12" s="504" customFormat="1" ht="18" thickBot="1">
      <c r="A83" s="508">
        <f t="shared" ref="A83:F83" si="9">SUM(A77:A82)</f>
        <v>0</v>
      </c>
      <c r="B83" s="508">
        <f t="shared" si="9"/>
        <v>0</v>
      </c>
      <c r="C83" s="508">
        <f t="shared" si="9"/>
        <v>0</v>
      </c>
      <c r="D83" s="508">
        <f t="shared" si="9"/>
        <v>0</v>
      </c>
      <c r="E83" s="508">
        <f t="shared" si="9"/>
        <v>0</v>
      </c>
      <c r="F83" s="508">
        <f t="shared" si="9"/>
        <v>0</v>
      </c>
      <c r="G83" s="508"/>
      <c r="H83" s="508">
        <f>SUM(H77:H82)</f>
        <v>0</v>
      </c>
      <c r="I83" s="500"/>
      <c r="J83" s="510"/>
      <c r="K83" s="511"/>
      <c r="L83" s="493"/>
    </row>
    <row r="84" spans="1:12" s="504" customFormat="1"/>
    <row r="85" spans="1:12" s="504" customFormat="1"/>
    <row r="86" spans="1:12" s="504" customFormat="1"/>
    <row r="87" spans="1:12" s="504" customFormat="1"/>
    <row r="88" spans="1:12" s="504" customFormat="1"/>
    <row r="89" spans="1:12" s="504" customFormat="1"/>
    <row r="90" spans="1:12" s="504" customFormat="1"/>
    <row r="91" spans="1:12" s="504" customFormat="1"/>
    <row r="92" spans="1:12" s="504" customFormat="1"/>
    <row r="93" spans="1:12" s="504" customFormat="1"/>
    <row r="94" spans="1:12" s="504" customFormat="1"/>
    <row r="95" spans="1:12" s="504" customFormat="1"/>
    <row r="96" spans="1:12" s="504" customFormat="1"/>
    <row r="97" s="504" customFormat="1"/>
    <row r="98" s="504" customFormat="1"/>
    <row r="99" s="504" customFormat="1"/>
    <row r="100" s="504" customFormat="1"/>
    <row r="101" s="504" customFormat="1"/>
    <row r="102" s="504" customFormat="1"/>
    <row r="103" s="504" customFormat="1"/>
    <row r="104" s="504" customFormat="1"/>
    <row r="105" s="504" customFormat="1"/>
    <row r="106" s="504" customFormat="1"/>
    <row r="107" s="504" customFormat="1"/>
    <row r="108" s="504" customFormat="1"/>
    <row r="109" s="504" customFormat="1"/>
    <row r="110" s="504" customFormat="1"/>
    <row r="111" s="504" customFormat="1"/>
    <row r="112" s="504" customFormat="1"/>
    <row r="113" s="504" customFormat="1"/>
    <row r="114" s="504" customFormat="1"/>
    <row r="115" s="504" customFormat="1"/>
    <row r="116" s="504" customFormat="1"/>
    <row r="117" s="504" customFormat="1"/>
    <row r="118" s="504" customFormat="1"/>
    <row r="119" s="504" customFormat="1"/>
    <row r="120" s="504" customFormat="1"/>
    <row r="121" s="504" customFormat="1"/>
    <row r="122" s="504" customFormat="1"/>
    <row r="123" s="504" customFormat="1"/>
    <row r="124" s="504" customFormat="1"/>
    <row r="125" s="504" customFormat="1"/>
    <row r="126" s="504" customFormat="1"/>
    <row r="127" s="504" customFormat="1"/>
    <row r="128" s="504" customFormat="1"/>
    <row r="129" s="504" customFormat="1"/>
    <row r="130" s="504" customFormat="1"/>
    <row r="131" s="504" customFormat="1"/>
    <row r="132" s="504" customFormat="1"/>
    <row r="133" s="504" customFormat="1"/>
    <row r="134" s="504" customFormat="1"/>
    <row r="135" s="504" customFormat="1"/>
    <row r="136" s="504" customFormat="1"/>
    <row r="137" s="504" customFormat="1"/>
    <row r="138" s="504" customFormat="1"/>
    <row r="139" s="504" customFormat="1"/>
    <row r="140" s="504" customFormat="1"/>
    <row r="141" s="504" customFormat="1"/>
    <row r="142" s="504" customFormat="1"/>
    <row r="143" s="504" customFormat="1"/>
    <row r="144" s="504" customFormat="1"/>
    <row r="145" s="504" customFormat="1"/>
    <row r="146" s="504" customFormat="1"/>
    <row r="147" s="504" customFormat="1"/>
    <row r="148" s="504" customFormat="1"/>
    <row r="149" s="504" customFormat="1"/>
    <row r="150" s="504" customFormat="1"/>
    <row r="151" s="504" customFormat="1"/>
    <row r="152" s="504" customFormat="1"/>
    <row r="153" s="504" customFormat="1"/>
    <row r="154" s="504" customFormat="1"/>
    <row r="155" s="504" customFormat="1"/>
    <row r="156" s="504" customFormat="1"/>
    <row r="157" s="504" customFormat="1"/>
    <row r="158" s="504" customFormat="1"/>
    <row r="159" s="504" customFormat="1"/>
    <row r="160" s="504" customFormat="1"/>
    <row r="161" s="504" customFormat="1"/>
    <row r="162" s="504" customFormat="1"/>
    <row r="163" s="504" customFormat="1"/>
    <row r="164" s="504" customFormat="1"/>
    <row r="165" s="504" customFormat="1"/>
    <row r="166" s="504" customFormat="1"/>
    <row r="167" s="504" customFormat="1"/>
    <row r="168" s="504" customFormat="1"/>
    <row r="169" s="504" customFormat="1"/>
    <row r="170" s="504" customFormat="1"/>
    <row r="171" s="504" customFormat="1"/>
    <row r="172" s="504" customFormat="1"/>
    <row r="173" s="504" customFormat="1"/>
    <row r="174" s="504" customFormat="1"/>
    <row r="175" s="504" customFormat="1"/>
    <row r="176" s="504" customFormat="1"/>
    <row r="177" s="504" customFormat="1"/>
    <row r="178" s="504" customFormat="1"/>
    <row r="179" s="504" customFormat="1"/>
    <row r="180" s="504" customFormat="1"/>
    <row r="181" s="504" customFormat="1"/>
    <row r="182" s="504" customFormat="1"/>
    <row r="183" s="504" customFormat="1"/>
    <row r="184" s="504" customFormat="1"/>
    <row r="185" s="504" customFormat="1"/>
    <row r="186" s="504" customFormat="1"/>
    <row r="187" s="504" customFormat="1"/>
    <row r="188" s="504" customFormat="1"/>
    <row r="189" s="504" customFormat="1"/>
    <row r="190" s="504" customFormat="1"/>
    <row r="191" s="504" customFormat="1"/>
    <row r="192" s="504" customFormat="1"/>
    <row r="193" s="504" customFormat="1"/>
    <row r="194" s="504" customFormat="1"/>
    <row r="195" s="504" customFormat="1"/>
    <row r="196" s="504" customFormat="1"/>
    <row r="197" s="504" customFormat="1"/>
    <row r="198" s="504" customFormat="1"/>
    <row r="199" s="504" customFormat="1"/>
    <row r="200" s="504" customFormat="1"/>
    <row r="201" s="504" customFormat="1"/>
    <row r="202" s="504" customFormat="1"/>
    <row r="203" s="504" customFormat="1"/>
    <row r="204" s="504" customFormat="1"/>
    <row r="205" s="504" customFormat="1"/>
    <row r="206" s="504" customFormat="1"/>
    <row r="207" s="504" customFormat="1"/>
    <row r="208" s="504" customFormat="1"/>
    <row r="209" s="504" customFormat="1"/>
    <row r="210" s="504" customFormat="1"/>
    <row r="211" s="504" customFormat="1"/>
    <row r="212" s="504" customFormat="1"/>
    <row r="213" s="504" customFormat="1"/>
    <row r="214" s="504" customFormat="1"/>
    <row r="215" s="504" customFormat="1"/>
    <row r="216" s="504" customFormat="1"/>
    <row r="217" s="504" customFormat="1"/>
    <row r="218" s="504" customFormat="1"/>
    <row r="219" s="504" customFormat="1"/>
    <row r="220" s="504" customFormat="1"/>
    <row r="221" s="504" customFormat="1"/>
    <row r="222" s="504" customFormat="1"/>
    <row r="223" s="504" customFormat="1"/>
    <row r="224" s="504" customFormat="1"/>
    <row r="225" s="504" customFormat="1"/>
    <row r="226" s="504" customFormat="1"/>
    <row r="227" s="504" customFormat="1"/>
    <row r="228" s="504" customFormat="1"/>
    <row r="229" s="504" customFormat="1"/>
    <row r="230" s="504" customFormat="1"/>
    <row r="231" s="504" customFormat="1"/>
    <row r="232" s="504" customFormat="1"/>
    <row r="233" s="504" customFormat="1"/>
    <row r="234" s="504" customFormat="1"/>
    <row r="235" s="504" customFormat="1"/>
    <row r="236" s="504" customFormat="1"/>
    <row r="237" s="504" customFormat="1"/>
    <row r="238" s="504" customFormat="1"/>
    <row r="239" s="504" customFormat="1"/>
    <row r="240" s="504" customFormat="1"/>
    <row r="241" s="504" customFormat="1"/>
    <row r="242" s="504" customFormat="1"/>
    <row r="243" s="504" customFormat="1"/>
    <row r="244" s="504" customFormat="1"/>
    <row r="245" s="504" customFormat="1"/>
    <row r="246" s="504" customFormat="1"/>
    <row r="247" s="504" customFormat="1"/>
    <row r="248" s="504" customFormat="1"/>
    <row r="249" s="504" customFormat="1"/>
    <row r="250" s="504" customFormat="1"/>
    <row r="251" s="504" customFormat="1"/>
    <row r="252" s="504" customFormat="1"/>
    <row r="253" s="504" customFormat="1"/>
    <row r="254" s="504" customFormat="1"/>
    <row r="255" s="504" customFormat="1"/>
    <row r="256" s="504" customFormat="1"/>
    <row r="257" s="504" customFormat="1"/>
    <row r="258" s="504" customFormat="1"/>
    <row r="259" s="504" customFormat="1"/>
    <row r="260" s="504" customFormat="1"/>
    <row r="261" s="504" customFormat="1"/>
    <row r="262" s="504" customFormat="1"/>
    <row r="263" s="504" customFormat="1"/>
    <row r="264" s="504" customFormat="1"/>
    <row r="265" s="504" customFormat="1"/>
    <row r="266" s="504" customFormat="1"/>
    <row r="267" s="504" customFormat="1"/>
    <row r="268" s="504" customFormat="1"/>
    <row r="269" s="504" customFormat="1"/>
    <row r="270" s="504" customFormat="1"/>
    <row r="271" s="504" customFormat="1"/>
    <row r="272" s="504" customFormat="1"/>
    <row r="273" s="504" customFormat="1"/>
    <row r="274" s="504" customFormat="1"/>
    <row r="275" s="504" customFormat="1"/>
    <row r="276" s="504" customFormat="1"/>
    <row r="277" s="504" customFormat="1"/>
    <row r="278" s="504" customFormat="1"/>
    <row r="279" s="504" customFormat="1"/>
    <row r="280" s="504" customFormat="1"/>
    <row r="281" s="504" customFormat="1"/>
    <row r="282" s="504" customFormat="1"/>
    <row r="283" s="504" customFormat="1"/>
    <row r="284" s="504" customFormat="1"/>
    <row r="285" s="504" customFormat="1"/>
    <row r="286" s="504" customFormat="1"/>
    <row r="287" s="504" customFormat="1"/>
    <row r="288" s="504" customFormat="1"/>
    <row r="289" s="504" customFormat="1"/>
    <row r="290" s="504" customFormat="1"/>
    <row r="291" s="504" customFormat="1"/>
    <row r="292" s="504" customFormat="1"/>
    <row r="293" s="504" customFormat="1"/>
    <row r="294" s="504" customFormat="1"/>
    <row r="295" s="504" customFormat="1"/>
    <row r="296" s="504" customFormat="1"/>
    <row r="297" s="504" customFormat="1"/>
    <row r="298" s="504" customFormat="1"/>
    <row r="299" s="504" customFormat="1"/>
    <row r="300" s="504" customFormat="1"/>
    <row r="301" s="504" customFormat="1"/>
    <row r="302" s="504" customFormat="1"/>
    <row r="303" s="504" customFormat="1"/>
    <row r="304" s="504" customFormat="1"/>
    <row r="305" s="504" customFormat="1"/>
    <row r="306" s="504" customFormat="1"/>
    <row r="307" s="504" customFormat="1"/>
    <row r="308" s="504" customFormat="1"/>
    <row r="309" s="504" customFormat="1"/>
    <row r="310" s="504" customFormat="1"/>
    <row r="311" s="504" customFormat="1"/>
    <row r="312" s="504" customFormat="1"/>
    <row r="313" s="504" customFormat="1"/>
    <row r="314" s="504" customFormat="1"/>
    <row r="315" s="504" customFormat="1"/>
    <row r="316" s="504" customFormat="1"/>
    <row r="317" s="504" customFormat="1"/>
    <row r="318" s="504" customFormat="1"/>
    <row r="319" s="504" customFormat="1"/>
    <row r="320" s="504" customFormat="1"/>
    <row r="321" s="504" customFormat="1"/>
    <row r="322" s="504" customFormat="1"/>
    <row r="323" s="504" customFormat="1"/>
    <row r="324" s="504" customFormat="1"/>
    <row r="325" s="504" customFormat="1"/>
    <row r="326" s="504" customFormat="1"/>
    <row r="327" s="504" customFormat="1"/>
    <row r="328" s="504" customFormat="1"/>
    <row r="329" s="504" customFormat="1"/>
    <row r="330" s="504" customFormat="1"/>
    <row r="331" s="504" customFormat="1"/>
    <row r="332" s="504" customFormat="1"/>
    <row r="333" s="504" customFormat="1"/>
    <row r="334" s="504" customFormat="1"/>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477</v>
      </c>
      <c r="O65">
        <v>23.61</v>
      </c>
    </row>
    <row r="66" spans="3:15" ht="14.25">
      <c r="C66" s="151" t="s">
        <v>478</v>
      </c>
    </row>
    <row r="67" spans="3:15" ht="14.25">
      <c r="C67" s="151" t="s">
        <v>479</v>
      </c>
    </row>
    <row r="68" spans="3:15" ht="14.25">
      <c r="C68" s="151" t="s">
        <v>480</v>
      </c>
      <c r="O68">
        <v>5.97</v>
      </c>
    </row>
    <row r="69" spans="3:15" ht="14.25">
      <c r="C69" s="151" t="s">
        <v>481</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482</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483</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484</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485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486</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487</v>
      </c>
      <c r="B1" s="100"/>
      <c r="C1" s="100"/>
      <c r="D1" s="100"/>
      <c r="E1" s="100"/>
      <c r="J1" s="3"/>
      <c r="K1" s="7"/>
      <c r="M1" s="77"/>
    </row>
    <row r="2" spans="1:65" s="2" customFormat="1" ht="29.25" hidden="1" customHeight="1">
      <c r="A2" s="539" t="s">
        <v>475</v>
      </c>
      <c r="B2" s="539"/>
      <c r="C2" s="539"/>
      <c r="D2" s="539"/>
      <c r="E2" s="539"/>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38" t="s">
        <v>306</v>
      </c>
      <c r="B6" s="538"/>
      <c r="C6" s="538"/>
      <c r="D6" s="538"/>
      <c r="E6" s="538"/>
      <c r="F6" s="538"/>
      <c r="G6" s="538"/>
      <c r="H6" s="538"/>
      <c r="I6" s="538"/>
      <c r="J6" s="538"/>
      <c r="K6" s="538"/>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488</v>
      </c>
      <c r="J9" s="10">
        <v>42992</v>
      </c>
      <c r="K9" s="8" t="s">
        <v>489</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490</v>
      </c>
      <c r="J10" s="10">
        <v>43048</v>
      </c>
      <c r="K10" s="8" t="s">
        <v>491</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492</v>
      </c>
      <c r="J11" s="10">
        <v>43048</v>
      </c>
      <c r="K11" s="8" t="s">
        <v>493</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494</v>
      </c>
      <c r="J12" s="10">
        <v>43048</v>
      </c>
      <c r="K12" s="8" t="s">
        <v>495</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496</v>
      </c>
      <c r="J13" s="140">
        <v>43048</v>
      </c>
      <c r="K13" s="139" t="s">
        <v>497</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498</v>
      </c>
      <c r="J14" s="140">
        <v>43048</v>
      </c>
      <c r="K14" s="139" t="s">
        <v>499</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500</v>
      </c>
      <c r="J15" s="140">
        <v>42673</v>
      </c>
      <c r="K15" s="141" t="s">
        <v>501</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502</v>
      </c>
      <c r="J16" s="140">
        <v>42677</v>
      </c>
      <c r="K16" s="141" t="s">
        <v>503</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504</v>
      </c>
      <c r="J17" s="10">
        <v>43144</v>
      </c>
      <c r="K17" s="8" t="s">
        <v>505</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506</v>
      </c>
      <c r="J18" s="10">
        <v>43139</v>
      </c>
      <c r="K18" s="8" t="s">
        <v>507</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487</v>
      </c>
      <c r="B23" s="158"/>
      <c r="C23" s="158"/>
      <c r="D23" s="158"/>
      <c r="E23" s="158"/>
      <c r="G23" s="2"/>
      <c r="J23" s="10"/>
      <c r="M23" s="166"/>
      <c r="N23" s="169"/>
    </row>
    <row r="24" spans="1:65" s="2" customFormat="1" ht="30" customHeight="1">
      <c r="A24" s="540" t="s">
        <v>508</v>
      </c>
      <c r="B24" s="540"/>
      <c r="C24" s="540"/>
      <c r="D24" s="540"/>
      <c r="E24" s="540"/>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38" t="s">
        <v>306</v>
      </c>
      <c r="B28" s="538"/>
      <c r="C28" s="538"/>
      <c r="D28" s="538"/>
      <c r="E28" s="538"/>
      <c r="F28" s="538"/>
      <c r="G28" s="538"/>
      <c r="H28" s="538"/>
      <c r="I28" s="538"/>
      <c r="J28" s="538"/>
      <c r="K28" s="538"/>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509</v>
      </c>
      <c r="J31" s="10">
        <v>43265</v>
      </c>
      <c r="K31" s="8" t="s">
        <v>510</v>
      </c>
      <c r="L31" s="126" t="s">
        <v>425</v>
      </c>
      <c r="M31" s="80"/>
      <c r="O31" s="132"/>
    </row>
    <row r="32" spans="1:65" s="64" customFormat="1" ht="18" customHeight="1">
      <c r="C32" s="64">
        <v>86.28</v>
      </c>
      <c r="G32" s="2">
        <f>SUM(A32:F32)</f>
        <v>86.28</v>
      </c>
      <c r="I32" s="5" t="s">
        <v>511</v>
      </c>
      <c r="J32" s="53">
        <v>43349</v>
      </c>
      <c r="K32" s="218" t="s">
        <v>512</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32">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33"/>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33"/>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33"/>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41" t="s">
        <v>513</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c r="BJ1" s="542"/>
      <c r="BK1" s="542"/>
      <c r="BL1" s="542"/>
      <c r="BM1" s="542"/>
      <c r="BN1" s="542"/>
      <c r="BO1" s="542"/>
      <c r="BP1" s="542"/>
      <c r="BQ1" s="542"/>
      <c r="BR1" s="542"/>
      <c r="BS1" s="542"/>
      <c r="BT1" s="542"/>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514</v>
      </c>
      <c r="C4" s="220" t="s">
        <v>515</v>
      </c>
      <c r="D4" s="220" t="s">
        <v>169</v>
      </c>
      <c r="E4" s="220" t="s">
        <v>516</v>
      </c>
      <c r="F4" s="220" t="s">
        <v>171</v>
      </c>
      <c r="G4" s="220">
        <v>931599103</v>
      </c>
      <c r="H4" s="220" t="s">
        <v>517</v>
      </c>
      <c r="I4" s="220" t="s">
        <v>518</v>
      </c>
      <c r="J4" s="220" t="s">
        <v>519</v>
      </c>
      <c r="K4" s="221" t="s">
        <v>5</v>
      </c>
      <c r="L4" s="221" t="s">
        <v>520</v>
      </c>
      <c r="M4" s="222" t="s">
        <v>183</v>
      </c>
      <c r="N4" s="222" t="s">
        <v>183</v>
      </c>
      <c r="O4" s="220" t="s">
        <v>521</v>
      </c>
      <c r="P4" s="220" t="s">
        <v>179</v>
      </c>
      <c r="Q4" s="220" t="s">
        <v>180</v>
      </c>
      <c r="R4" s="220" t="s">
        <v>522</v>
      </c>
      <c r="S4" s="220" t="s">
        <v>182</v>
      </c>
      <c r="T4" s="220" t="s">
        <v>183</v>
      </c>
      <c r="U4" s="220" t="s">
        <v>167</v>
      </c>
      <c r="V4" s="220" t="s">
        <v>183</v>
      </c>
      <c r="W4" s="220" t="s">
        <v>523</v>
      </c>
      <c r="X4" s="220" t="s">
        <v>524</v>
      </c>
      <c r="Y4" s="220"/>
      <c r="Z4" s="220"/>
      <c r="AA4" s="220"/>
      <c r="AB4" s="220"/>
      <c r="AC4" s="220" t="s">
        <v>525</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526</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527</v>
      </c>
      <c r="BX4" s="229">
        <v>0</v>
      </c>
      <c r="BY4" s="220"/>
      <c r="BZ4" s="220" t="s">
        <v>528</v>
      </c>
    </row>
    <row r="5" spans="1:78" s="230" customFormat="1" ht="14.25">
      <c r="A5" s="220" t="s">
        <v>166</v>
      </c>
      <c r="B5" s="220" t="s">
        <v>514</v>
      </c>
      <c r="C5" s="220" t="s">
        <v>515</v>
      </c>
      <c r="D5" s="220" t="s">
        <v>169</v>
      </c>
      <c r="E5" s="220" t="s">
        <v>516</v>
      </c>
      <c r="F5" s="220" t="s">
        <v>171</v>
      </c>
      <c r="G5" s="220">
        <v>931599128</v>
      </c>
      <c r="H5" s="220" t="s">
        <v>172</v>
      </c>
      <c r="I5" s="220" t="s">
        <v>173</v>
      </c>
      <c r="J5" s="220" t="s">
        <v>529</v>
      </c>
      <c r="K5" s="221" t="s">
        <v>5</v>
      </c>
      <c r="L5" s="221" t="s">
        <v>520</v>
      </c>
      <c r="M5" s="222" t="s">
        <v>183</v>
      </c>
      <c r="N5" s="222" t="s">
        <v>183</v>
      </c>
      <c r="O5" s="220" t="s">
        <v>521</v>
      </c>
      <c r="P5" s="220" t="s">
        <v>179</v>
      </c>
      <c r="Q5" s="220" t="s">
        <v>180</v>
      </c>
      <c r="R5" s="220" t="s">
        <v>522</v>
      </c>
      <c r="S5" s="220" t="s">
        <v>182</v>
      </c>
      <c r="T5" s="220" t="s">
        <v>183</v>
      </c>
      <c r="U5" s="220" t="s">
        <v>167</v>
      </c>
      <c r="V5" s="220" t="s">
        <v>183</v>
      </c>
      <c r="W5" s="220" t="s">
        <v>523</v>
      </c>
      <c r="X5" s="220" t="s">
        <v>524</v>
      </c>
      <c r="Y5" s="220"/>
      <c r="Z5" s="220"/>
      <c r="AA5" s="220"/>
      <c r="AB5" s="220"/>
      <c r="AC5" s="220" t="s">
        <v>530</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526</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531</v>
      </c>
      <c r="BX5" s="229">
        <v>0</v>
      </c>
      <c r="BY5" s="220"/>
      <c r="BZ5" s="220" t="s">
        <v>532</v>
      </c>
    </row>
    <row r="6" spans="1:78" s="230" customFormat="1" ht="14.25">
      <c r="A6" s="220" t="s">
        <v>166</v>
      </c>
      <c r="B6" s="220" t="s">
        <v>514</v>
      </c>
      <c r="C6" s="220" t="s">
        <v>515</v>
      </c>
      <c r="D6" s="220" t="s">
        <v>169</v>
      </c>
      <c r="E6" s="220" t="s">
        <v>516</v>
      </c>
      <c r="F6" s="220" t="s">
        <v>171</v>
      </c>
      <c r="G6" s="220">
        <v>931599154</v>
      </c>
      <c r="H6" s="220" t="s">
        <v>172</v>
      </c>
      <c r="I6" s="220" t="s">
        <v>173</v>
      </c>
      <c r="J6" s="220" t="s">
        <v>529</v>
      </c>
      <c r="K6" s="221" t="s">
        <v>5</v>
      </c>
      <c r="L6" s="221" t="s">
        <v>520</v>
      </c>
      <c r="M6" s="222" t="s">
        <v>183</v>
      </c>
      <c r="N6" s="222" t="s">
        <v>183</v>
      </c>
      <c r="O6" s="220" t="s">
        <v>521</v>
      </c>
      <c r="P6" s="220" t="s">
        <v>179</v>
      </c>
      <c r="Q6" s="220" t="s">
        <v>180</v>
      </c>
      <c r="R6" s="220" t="s">
        <v>522</v>
      </c>
      <c r="S6" s="220" t="s">
        <v>182</v>
      </c>
      <c r="T6" s="220" t="s">
        <v>183</v>
      </c>
      <c r="U6" s="220" t="s">
        <v>167</v>
      </c>
      <c r="V6" s="220" t="s">
        <v>183</v>
      </c>
      <c r="W6" s="220" t="s">
        <v>523</v>
      </c>
      <c r="X6" s="220" t="s">
        <v>524</v>
      </c>
      <c r="Y6" s="220"/>
      <c r="Z6" s="220"/>
      <c r="AA6" s="220"/>
      <c r="AB6" s="220"/>
      <c r="AC6" s="220" t="s">
        <v>533</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526</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531</v>
      </c>
      <c r="BX6" s="229">
        <v>0</v>
      </c>
      <c r="BY6" s="220"/>
      <c r="BZ6" s="220" t="s">
        <v>532</v>
      </c>
    </row>
    <row r="7" spans="1:78" s="230" customFormat="1" ht="14.25">
      <c r="A7" s="220" t="s">
        <v>166</v>
      </c>
      <c r="B7" s="220" t="s">
        <v>514</v>
      </c>
      <c r="C7" s="220" t="s">
        <v>515</v>
      </c>
      <c r="D7" s="220" t="s">
        <v>169</v>
      </c>
      <c r="E7" s="220" t="s">
        <v>516</v>
      </c>
      <c r="F7" s="220" t="s">
        <v>171</v>
      </c>
      <c r="G7" s="220">
        <v>931599168</v>
      </c>
      <c r="H7" s="220" t="s">
        <v>172</v>
      </c>
      <c r="I7" s="220" t="s">
        <v>173</v>
      </c>
      <c r="J7" s="220" t="s">
        <v>529</v>
      </c>
      <c r="K7" s="221" t="s">
        <v>5</v>
      </c>
      <c r="L7" s="221" t="s">
        <v>520</v>
      </c>
      <c r="M7" s="222" t="s">
        <v>183</v>
      </c>
      <c r="N7" s="222" t="s">
        <v>183</v>
      </c>
      <c r="O7" s="220" t="s">
        <v>521</v>
      </c>
      <c r="P7" s="220" t="s">
        <v>179</v>
      </c>
      <c r="Q7" s="220" t="s">
        <v>180</v>
      </c>
      <c r="R7" s="220" t="s">
        <v>522</v>
      </c>
      <c r="S7" s="220" t="s">
        <v>182</v>
      </c>
      <c r="T7" s="220" t="s">
        <v>183</v>
      </c>
      <c r="U7" s="220" t="s">
        <v>167</v>
      </c>
      <c r="V7" s="220" t="s">
        <v>183</v>
      </c>
      <c r="W7" s="220" t="s">
        <v>523</v>
      </c>
      <c r="X7" s="220" t="s">
        <v>524</v>
      </c>
      <c r="Y7" s="220"/>
      <c r="Z7" s="220"/>
      <c r="AA7" s="220"/>
      <c r="AB7" s="220"/>
      <c r="AC7" s="220" t="s">
        <v>534</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526</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531</v>
      </c>
      <c r="BX7" s="229">
        <v>0</v>
      </c>
      <c r="BY7" s="220"/>
      <c r="BZ7" s="220" t="s">
        <v>532</v>
      </c>
    </row>
    <row r="8" spans="1:78" s="230" customFormat="1" ht="19.5" customHeight="1">
      <c r="A8" s="220" t="s">
        <v>166</v>
      </c>
      <c r="B8" s="220" t="s">
        <v>514</v>
      </c>
      <c r="C8" s="220" t="s">
        <v>515</v>
      </c>
      <c r="D8" s="220" t="s">
        <v>169</v>
      </c>
      <c r="E8" s="220" t="s">
        <v>516</v>
      </c>
      <c r="F8" s="220" t="s">
        <v>171</v>
      </c>
      <c r="G8" s="220">
        <v>931599213</v>
      </c>
      <c r="H8" s="220" t="s">
        <v>172</v>
      </c>
      <c r="I8" s="220" t="s">
        <v>173</v>
      </c>
      <c r="J8" s="220" t="s">
        <v>529</v>
      </c>
      <c r="K8" s="221" t="s">
        <v>5</v>
      </c>
      <c r="L8" s="221" t="s">
        <v>520</v>
      </c>
      <c r="M8" s="222" t="s">
        <v>183</v>
      </c>
      <c r="N8" s="222" t="s">
        <v>183</v>
      </c>
      <c r="O8" s="220" t="s">
        <v>521</v>
      </c>
      <c r="P8" s="220" t="s">
        <v>179</v>
      </c>
      <c r="Q8" s="220" t="s">
        <v>180</v>
      </c>
      <c r="R8" s="220" t="s">
        <v>522</v>
      </c>
      <c r="S8" s="220" t="s">
        <v>182</v>
      </c>
      <c r="T8" s="220" t="s">
        <v>183</v>
      </c>
      <c r="U8" s="220" t="s">
        <v>167</v>
      </c>
      <c r="V8" s="220" t="s">
        <v>183</v>
      </c>
      <c r="W8" s="220" t="s">
        <v>523</v>
      </c>
      <c r="X8" s="220" t="s">
        <v>524</v>
      </c>
      <c r="Y8" s="220"/>
      <c r="Z8" s="220"/>
      <c r="AA8" s="220"/>
      <c r="AB8" s="220"/>
      <c r="AC8" s="220" t="s">
        <v>535</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526</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531</v>
      </c>
      <c r="BX8" s="229">
        <v>0</v>
      </c>
      <c r="BY8" s="220" t="s">
        <v>536</v>
      </c>
      <c r="BZ8" s="220" t="s">
        <v>532</v>
      </c>
    </row>
    <row r="9" spans="1:78" s="230" customFormat="1" ht="19.5" customHeight="1">
      <c r="A9" s="220" t="s">
        <v>166</v>
      </c>
      <c r="B9" s="220" t="s">
        <v>514</v>
      </c>
      <c r="C9" s="220" t="s">
        <v>515</v>
      </c>
      <c r="D9" s="220" t="s">
        <v>169</v>
      </c>
      <c r="E9" s="220" t="s">
        <v>516</v>
      </c>
      <c r="F9" s="220" t="s">
        <v>171</v>
      </c>
      <c r="G9" s="220">
        <v>931599352</v>
      </c>
      <c r="H9" s="220" t="s">
        <v>172</v>
      </c>
      <c r="I9" s="220" t="s">
        <v>173</v>
      </c>
      <c r="J9" s="220" t="s">
        <v>529</v>
      </c>
      <c r="K9" s="221" t="s">
        <v>5</v>
      </c>
      <c r="L9" s="221" t="s">
        <v>520</v>
      </c>
      <c r="M9" s="222" t="s">
        <v>183</v>
      </c>
      <c r="N9" s="222" t="s">
        <v>183</v>
      </c>
      <c r="O9" s="220" t="s">
        <v>521</v>
      </c>
      <c r="P9" s="220" t="s">
        <v>179</v>
      </c>
      <c r="Q9" s="220" t="s">
        <v>180</v>
      </c>
      <c r="R9" s="220" t="s">
        <v>522</v>
      </c>
      <c r="S9" s="220" t="s">
        <v>182</v>
      </c>
      <c r="T9" s="220" t="s">
        <v>183</v>
      </c>
      <c r="U9" s="220" t="s">
        <v>167</v>
      </c>
      <c r="V9" s="220" t="s">
        <v>183</v>
      </c>
      <c r="W9" s="220" t="s">
        <v>523</v>
      </c>
      <c r="X9" s="220" t="s">
        <v>524</v>
      </c>
      <c r="Y9" s="220"/>
      <c r="Z9" s="220"/>
      <c r="AA9" s="220"/>
      <c r="AB9" s="220"/>
      <c r="AC9" s="220" t="s">
        <v>537</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526</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531</v>
      </c>
      <c r="BX9" s="229">
        <v>0</v>
      </c>
      <c r="BY9" s="220" t="s">
        <v>538</v>
      </c>
      <c r="BZ9" s="220" t="s">
        <v>532</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539</v>
      </c>
      <c r="B3" s="174" t="s">
        <v>540</v>
      </c>
      <c r="C3" s="174" t="s">
        <v>541</v>
      </c>
      <c r="D3" s="174" t="s">
        <v>542</v>
      </c>
      <c r="E3" s="174" t="s">
        <v>543</v>
      </c>
      <c r="F3" s="175" t="s">
        <v>544</v>
      </c>
      <c r="G3" s="174" t="s">
        <v>545</v>
      </c>
      <c r="H3" s="174" t="s">
        <v>546</v>
      </c>
      <c r="I3" s="174" t="s">
        <v>547</v>
      </c>
      <c r="J3" s="174" t="s">
        <v>548</v>
      </c>
      <c r="K3" s="174" t="s">
        <v>549</v>
      </c>
      <c r="L3" s="174" t="s">
        <v>550</v>
      </c>
      <c r="M3" s="174" t="s">
        <v>551</v>
      </c>
      <c r="N3" s="174" t="s">
        <v>552</v>
      </c>
      <c r="O3" s="175" t="s">
        <v>553</v>
      </c>
      <c r="P3" s="176" t="s">
        <v>554</v>
      </c>
      <c r="Q3" s="175" t="s">
        <v>555</v>
      </c>
      <c r="R3" s="174" t="s">
        <v>556</v>
      </c>
      <c r="S3" s="174" t="s">
        <v>557</v>
      </c>
      <c r="T3" s="174" t="s">
        <v>558</v>
      </c>
      <c r="U3" s="175" t="s">
        <v>559</v>
      </c>
      <c r="V3" s="175" t="s">
        <v>560</v>
      </c>
      <c r="W3" s="174" t="s">
        <v>561</v>
      </c>
      <c r="X3" s="174" t="s">
        <v>562</v>
      </c>
      <c r="Y3" s="174" t="s">
        <v>563</v>
      </c>
      <c r="Z3" s="175" t="s">
        <v>564</v>
      </c>
      <c r="AA3" s="175" t="s">
        <v>565</v>
      </c>
      <c r="AB3" s="175" t="s">
        <v>566</v>
      </c>
      <c r="AC3" s="175" t="s">
        <v>567</v>
      </c>
      <c r="AD3" s="175" t="s">
        <v>568</v>
      </c>
      <c r="AE3" s="175" t="s">
        <v>569</v>
      </c>
      <c r="AF3" s="175" t="s">
        <v>570</v>
      </c>
      <c r="AG3" s="175" t="s">
        <v>571</v>
      </c>
      <c r="AH3" s="175" t="s">
        <v>572</v>
      </c>
      <c r="AI3" s="175" t="s">
        <v>573</v>
      </c>
      <c r="AJ3" s="177" t="s">
        <v>574</v>
      </c>
      <c r="AK3" s="177" t="s">
        <v>575</v>
      </c>
      <c r="AL3" s="177" t="s">
        <v>576</v>
      </c>
      <c r="AM3" s="177" t="s">
        <v>577</v>
      </c>
      <c r="AN3" s="177" t="s">
        <v>578</v>
      </c>
      <c r="AO3" s="177" t="s">
        <v>579</v>
      </c>
      <c r="AP3" s="177" t="s">
        <v>580</v>
      </c>
      <c r="AQ3" s="177" t="s">
        <v>581</v>
      </c>
      <c r="AR3" s="177" t="s">
        <v>582</v>
      </c>
      <c r="AS3" s="177" t="s">
        <v>583</v>
      </c>
      <c r="AT3" s="177" t="s">
        <v>584</v>
      </c>
      <c r="AU3" s="177" t="s">
        <v>585</v>
      </c>
      <c r="AV3" s="177" t="s">
        <v>586</v>
      </c>
      <c r="AW3" s="177" t="s">
        <v>587</v>
      </c>
      <c r="AX3" s="177" t="s">
        <v>588</v>
      </c>
      <c r="AY3" s="177" t="s">
        <v>589</v>
      </c>
      <c r="AZ3" s="177" t="s">
        <v>590</v>
      </c>
      <c r="BA3" s="177" t="s">
        <v>591</v>
      </c>
    </row>
    <row r="4" spans="1:53" s="203" customFormat="1" ht="14.25">
      <c r="A4" s="197" t="s">
        <v>169</v>
      </c>
      <c r="B4" s="197" t="s">
        <v>592</v>
      </c>
      <c r="C4" s="198">
        <v>43328</v>
      </c>
      <c r="D4" s="199"/>
      <c r="E4" s="197" t="s">
        <v>593</v>
      </c>
      <c r="F4" s="197" t="s">
        <v>594</v>
      </c>
      <c r="G4" s="197" t="s">
        <v>595</v>
      </c>
      <c r="H4" s="197" t="s">
        <v>596</v>
      </c>
      <c r="I4" s="197" t="s">
        <v>597</v>
      </c>
      <c r="J4" s="197" t="s">
        <v>598</v>
      </c>
      <c r="K4" s="197" t="s">
        <v>599</v>
      </c>
      <c r="L4" s="197" t="s">
        <v>600</v>
      </c>
      <c r="M4" s="197" t="s">
        <v>601</v>
      </c>
      <c r="N4" s="197" t="s">
        <v>602</v>
      </c>
      <c r="O4" s="199"/>
      <c r="P4" s="205">
        <v>43354</v>
      </c>
      <c r="Q4" s="197" t="s">
        <v>603</v>
      </c>
      <c r="R4" s="197" t="s">
        <v>604</v>
      </c>
      <c r="S4" s="197" t="s">
        <v>605</v>
      </c>
      <c r="T4" s="197" t="s">
        <v>606</v>
      </c>
      <c r="U4" s="199"/>
      <c r="V4" s="197" t="s">
        <v>607</v>
      </c>
      <c r="W4" s="197" t="s">
        <v>608</v>
      </c>
      <c r="X4" s="200">
        <v>0</v>
      </c>
      <c r="Y4" s="201">
        <v>0</v>
      </c>
      <c r="Z4" s="201">
        <v>0</v>
      </c>
      <c r="AA4" s="201">
        <v>0</v>
      </c>
      <c r="AB4" s="197" t="s">
        <v>609</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610</v>
      </c>
      <c r="AS4" s="197" t="s">
        <v>610</v>
      </c>
      <c r="AT4" s="197" t="s">
        <v>610</v>
      </c>
      <c r="AU4" s="197" t="s">
        <v>610</v>
      </c>
      <c r="AV4" s="199"/>
      <c r="AW4" s="199"/>
      <c r="AX4" s="197" t="s">
        <v>611</v>
      </c>
      <c r="AY4" s="197" t="s">
        <v>612</v>
      </c>
      <c r="AZ4" s="199"/>
      <c r="BA4" s="199"/>
    </row>
    <row r="5" spans="1:53" s="203" customFormat="1" ht="14.25">
      <c r="A5" s="197" t="s">
        <v>169</v>
      </c>
      <c r="B5" s="197" t="s">
        <v>592</v>
      </c>
      <c r="C5" s="198">
        <v>43328</v>
      </c>
      <c r="D5" s="199"/>
      <c r="E5" s="197" t="s">
        <v>593</v>
      </c>
      <c r="F5" s="197" t="s">
        <v>594</v>
      </c>
      <c r="G5" s="197" t="s">
        <v>595</v>
      </c>
      <c r="H5" s="197" t="s">
        <v>596</v>
      </c>
      <c r="I5" s="197" t="s">
        <v>597</v>
      </c>
      <c r="J5" s="197" t="s">
        <v>598</v>
      </c>
      <c r="K5" s="197" t="s">
        <v>599</v>
      </c>
      <c r="L5" s="197" t="s">
        <v>600</v>
      </c>
      <c r="M5" s="197" t="s">
        <v>601</v>
      </c>
      <c r="N5" s="197" t="s">
        <v>602</v>
      </c>
      <c r="O5" s="199"/>
      <c r="P5" s="205">
        <v>43354</v>
      </c>
      <c r="Q5" s="197" t="s">
        <v>603</v>
      </c>
      <c r="R5" s="197" t="s">
        <v>604</v>
      </c>
      <c r="S5" s="197" t="s">
        <v>613</v>
      </c>
      <c r="T5" s="197" t="s">
        <v>614</v>
      </c>
      <c r="U5" s="199"/>
      <c r="V5" s="197" t="s">
        <v>607</v>
      </c>
      <c r="W5" s="197" t="s">
        <v>613</v>
      </c>
      <c r="X5" s="200">
        <v>0</v>
      </c>
      <c r="Y5" s="201">
        <v>0</v>
      </c>
      <c r="Z5" s="201">
        <v>0</v>
      </c>
      <c r="AA5" s="201">
        <v>0</v>
      </c>
      <c r="AB5" s="197" t="s">
        <v>609</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610</v>
      </c>
      <c r="AS5" s="197" t="s">
        <v>610</v>
      </c>
      <c r="AT5" s="197" t="s">
        <v>610</v>
      </c>
      <c r="AU5" s="197" t="s">
        <v>610</v>
      </c>
      <c r="AV5" s="199"/>
      <c r="AW5" s="199"/>
      <c r="AX5" s="197" t="s">
        <v>611</v>
      </c>
      <c r="AY5" s="197" t="s">
        <v>612</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487</v>
      </c>
      <c r="B1" s="158"/>
      <c r="C1" s="158"/>
      <c r="D1" s="158"/>
      <c r="E1" s="158"/>
      <c r="G1" s="2"/>
      <c r="J1" s="10"/>
      <c r="M1" s="166"/>
      <c r="N1" s="169"/>
    </row>
    <row r="2" spans="1:14" s="2" customFormat="1" ht="30" customHeight="1">
      <c r="A2" s="540" t="s">
        <v>475</v>
      </c>
      <c r="B2" s="540"/>
      <c r="C2" s="540"/>
      <c r="D2" s="540"/>
      <c r="E2" s="540"/>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38" t="s">
        <v>306</v>
      </c>
      <c r="B6" s="538"/>
      <c r="C6" s="538"/>
      <c r="D6" s="538"/>
      <c r="E6" s="538"/>
      <c r="F6" s="538"/>
      <c r="G6" s="538"/>
      <c r="H6" s="538"/>
      <c r="I6" s="538"/>
      <c r="J6" s="538"/>
      <c r="K6" s="538"/>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511</v>
      </c>
      <c r="J10" s="213">
        <v>43349</v>
      </c>
      <c r="K10" s="215" t="s">
        <v>512</v>
      </c>
      <c r="M10" s="214"/>
    </row>
    <row r="20" spans="1:53">
      <c r="A20" s="174" t="s">
        <v>539</v>
      </c>
      <c r="B20" s="174" t="s">
        <v>540</v>
      </c>
      <c r="C20" s="174" t="s">
        <v>541</v>
      </c>
      <c r="D20" s="174" t="s">
        <v>542</v>
      </c>
      <c r="E20" s="174" t="s">
        <v>543</v>
      </c>
      <c r="F20" s="175" t="s">
        <v>544</v>
      </c>
      <c r="G20" s="176" t="s">
        <v>545</v>
      </c>
      <c r="H20" s="174" t="s">
        <v>546</v>
      </c>
      <c r="I20" s="174" t="s">
        <v>547</v>
      </c>
      <c r="J20" s="174" t="s">
        <v>548</v>
      </c>
      <c r="K20" s="174" t="s">
        <v>549</v>
      </c>
      <c r="L20" s="174" t="s">
        <v>550</v>
      </c>
      <c r="M20" s="174" t="s">
        <v>551</v>
      </c>
      <c r="N20" s="174" t="s">
        <v>552</v>
      </c>
      <c r="O20" s="175" t="s">
        <v>553</v>
      </c>
      <c r="P20" s="174" t="s">
        <v>554</v>
      </c>
      <c r="Q20" s="175" t="s">
        <v>555</v>
      </c>
      <c r="R20" s="174" t="s">
        <v>556</v>
      </c>
      <c r="S20" s="174" t="s">
        <v>557</v>
      </c>
      <c r="T20" s="174" t="s">
        <v>558</v>
      </c>
      <c r="U20" s="175" t="s">
        <v>559</v>
      </c>
      <c r="V20" s="175" t="s">
        <v>560</v>
      </c>
      <c r="W20" s="174" t="s">
        <v>561</v>
      </c>
      <c r="X20" s="174" t="s">
        <v>562</v>
      </c>
      <c r="Y20" s="174" t="s">
        <v>563</v>
      </c>
      <c r="Z20" s="175" t="s">
        <v>564</v>
      </c>
      <c r="AA20" s="175" t="s">
        <v>565</v>
      </c>
      <c r="AB20" s="175" t="s">
        <v>566</v>
      </c>
      <c r="AC20" s="175" t="s">
        <v>567</v>
      </c>
      <c r="AD20" s="175" t="s">
        <v>568</v>
      </c>
      <c r="AE20" s="175" t="s">
        <v>569</v>
      </c>
      <c r="AF20" s="175" t="s">
        <v>570</v>
      </c>
      <c r="AG20" s="175" t="s">
        <v>571</v>
      </c>
      <c r="AH20" s="175" t="s">
        <v>572</v>
      </c>
      <c r="AI20" s="175" t="s">
        <v>573</v>
      </c>
      <c r="AJ20" s="177" t="s">
        <v>574</v>
      </c>
      <c r="AK20" s="177" t="s">
        <v>575</v>
      </c>
      <c r="AL20" s="177" t="s">
        <v>576</v>
      </c>
      <c r="AM20" s="177" t="s">
        <v>577</v>
      </c>
      <c r="AN20" s="177" t="s">
        <v>578</v>
      </c>
      <c r="AO20" s="177" t="s">
        <v>579</v>
      </c>
      <c r="AP20" s="177" t="s">
        <v>580</v>
      </c>
      <c r="AQ20" s="211" t="s">
        <v>581</v>
      </c>
      <c r="AR20" s="177" t="s">
        <v>582</v>
      </c>
      <c r="AS20" s="177" t="s">
        <v>583</v>
      </c>
      <c r="AT20" s="177" t="s">
        <v>584</v>
      </c>
      <c r="AU20" s="177" t="s">
        <v>585</v>
      </c>
      <c r="AV20" s="177" t="s">
        <v>586</v>
      </c>
      <c r="AW20" s="177" t="s">
        <v>587</v>
      </c>
      <c r="AX20" s="177" t="s">
        <v>588</v>
      </c>
      <c r="AY20" s="177" t="s">
        <v>589</v>
      </c>
      <c r="AZ20" s="177" t="s">
        <v>590</v>
      </c>
      <c r="BA20" s="177" t="s">
        <v>591</v>
      </c>
    </row>
    <row r="21" spans="1:53" s="204" customFormat="1">
      <c r="A21" s="193" t="s">
        <v>169</v>
      </c>
      <c r="B21" s="193" t="s">
        <v>615</v>
      </c>
      <c r="C21" s="192">
        <v>43342</v>
      </c>
      <c r="D21" s="207"/>
      <c r="E21" s="193" t="s">
        <v>616</v>
      </c>
      <c r="F21" s="193" t="s">
        <v>617</v>
      </c>
      <c r="G21" s="193" t="s">
        <v>618</v>
      </c>
      <c r="H21" s="193" t="s">
        <v>619</v>
      </c>
      <c r="I21" s="193" t="s">
        <v>620</v>
      </c>
      <c r="J21" s="193" t="s">
        <v>598</v>
      </c>
      <c r="K21" s="193" t="s">
        <v>621</v>
      </c>
      <c r="L21" s="207"/>
      <c r="M21" s="193" t="s">
        <v>622</v>
      </c>
      <c r="N21" s="207"/>
      <c r="O21" s="207"/>
      <c r="P21" s="192">
        <v>43349</v>
      </c>
      <c r="Q21" s="193" t="s">
        <v>623</v>
      </c>
      <c r="R21" s="193" t="s">
        <v>624</v>
      </c>
      <c r="S21" s="193" t="s">
        <v>625</v>
      </c>
      <c r="T21" s="193" t="s">
        <v>626</v>
      </c>
      <c r="U21" s="193" t="s">
        <v>627</v>
      </c>
      <c r="V21" s="207"/>
      <c r="W21" s="193" t="s">
        <v>628</v>
      </c>
      <c r="X21" s="208">
        <v>0</v>
      </c>
      <c r="Y21" s="209">
        <v>0</v>
      </c>
      <c r="Z21" s="209">
        <v>0</v>
      </c>
      <c r="AA21" s="209">
        <v>0</v>
      </c>
      <c r="AB21" s="193" t="s">
        <v>609</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610</v>
      </c>
      <c r="AS21" s="193" t="s">
        <v>610</v>
      </c>
      <c r="AT21" s="193" t="s">
        <v>610</v>
      </c>
      <c r="AU21" s="193" t="s">
        <v>610</v>
      </c>
      <c r="AV21" s="207"/>
      <c r="AW21" s="207"/>
      <c r="AX21" s="193" t="s">
        <v>611</v>
      </c>
      <c r="AY21" s="193" t="s">
        <v>612</v>
      </c>
      <c r="AZ21" s="207"/>
      <c r="BA21" s="193" t="s">
        <v>619</v>
      </c>
    </row>
    <row r="22" spans="1:53" s="204" customFormat="1">
      <c r="A22" s="193" t="s">
        <v>169</v>
      </c>
      <c r="B22" s="193" t="s">
        <v>615</v>
      </c>
      <c r="C22" s="192">
        <v>43342</v>
      </c>
      <c r="D22" s="207"/>
      <c r="E22" s="193" t="s">
        <v>616</v>
      </c>
      <c r="F22" s="193" t="s">
        <v>629</v>
      </c>
      <c r="G22" s="193" t="s">
        <v>618</v>
      </c>
      <c r="H22" s="193" t="s">
        <v>619</v>
      </c>
      <c r="I22" s="193" t="s">
        <v>620</v>
      </c>
      <c r="J22" s="193" t="s">
        <v>598</v>
      </c>
      <c r="K22" s="193" t="s">
        <v>621</v>
      </c>
      <c r="L22" s="207"/>
      <c r="M22" s="193" t="s">
        <v>622</v>
      </c>
      <c r="N22" s="207"/>
      <c r="O22" s="207"/>
      <c r="P22" s="192">
        <v>43349</v>
      </c>
      <c r="Q22" s="193" t="s">
        <v>624</v>
      </c>
      <c r="R22" s="193" t="s">
        <v>623</v>
      </c>
      <c r="S22" s="193" t="s">
        <v>625</v>
      </c>
      <c r="T22" s="193" t="s">
        <v>626</v>
      </c>
      <c r="U22" s="193" t="s">
        <v>627</v>
      </c>
      <c r="V22" s="207"/>
      <c r="W22" s="193" t="s">
        <v>628</v>
      </c>
      <c r="X22" s="208">
        <v>0</v>
      </c>
      <c r="Y22" s="209">
        <v>0</v>
      </c>
      <c r="Z22" s="209">
        <v>0</v>
      </c>
      <c r="AA22" s="209">
        <v>0</v>
      </c>
      <c r="AB22" s="193" t="s">
        <v>609</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610</v>
      </c>
      <c r="AS22" s="193" t="s">
        <v>610</v>
      </c>
      <c r="AT22" s="193" t="s">
        <v>610</v>
      </c>
      <c r="AU22" s="193" t="s">
        <v>610</v>
      </c>
      <c r="AV22" s="207"/>
      <c r="AW22" s="207"/>
      <c r="AX22" s="193" t="s">
        <v>611</v>
      </c>
      <c r="AY22" s="193" t="s">
        <v>612</v>
      </c>
      <c r="AZ22" s="207"/>
      <c r="BA22" s="193" t="s">
        <v>619</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630</v>
      </c>
      <c r="B1" s="158"/>
      <c r="C1" s="158"/>
      <c r="D1" s="158"/>
      <c r="E1" s="158"/>
      <c r="G1" s="2"/>
      <c r="J1" s="10"/>
      <c r="M1" s="166"/>
      <c r="N1" s="169"/>
    </row>
    <row r="2" spans="1:53" s="2" customFormat="1" ht="13.15">
      <c r="A2" s="540" t="s">
        <v>281</v>
      </c>
      <c r="B2" s="540"/>
      <c r="C2" s="540"/>
      <c r="D2" s="540"/>
      <c r="E2" s="540"/>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38" t="s">
        <v>306</v>
      </c>
      <c r="B6" s="538"/>
      <c r="C6" s="538"/>
      <c r="D6" s="538"/>
      <c r="E6" s="538"/>
      <c r="F6" s="538"/>
      <c r="G6" s="538"/>
      <c r="H6" s="538"/>
      <c r="I6" s="538"/>
      <c r="J6" s="538"/>
      <c r="K6" s="538"/>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631</v>
      </c>
      <c r="J9" s="190">
        <v>43416</v>
      </c>
      <c r="K9" s="143" t="s">
        <v>632</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539</v>
      </c>
      <c r="B13" s="174" t="s">
        <v>540</v>
      </c>
      <c r="C13" s="174" t="s">
        <v>541</v>
      </c>
      <c r="D13" s="174" t="s">
        <v>542</v>
      </c>
      <c r="E13" s="174" t="s">
        <v>543</v>
      </c>
      <c r="F13" s="175" t="s">
        <v>544</v>
      </c>
      <c r="G13" s="176" t="s">
        <v>545</v>
      </c>
      <c r="H13" s="174" t="s">
        <v>546</v>
      </c>
      <c r="I13" s="174" t="s">
        <v>547</v>
      </c>
      <c r="J13" s="174" t="s">
        <v>548</v>
      </c>
      <c r="K13" s="174" t="s">
        <v>549</v>
      </c>
      <c r="L13" s="174" t="s">
        <v>550</v>
      </c>
      <c r="M13" s="174" t="s">
        <v>551</v>
      </c>
      <c r="N13" s="174" t="s">
        <v>552</v>
      </c>
      <c r="O13" s="175" t="s">
        <v>553</v>
      </c>
      <c r="P13" s="176" t="s">
        <v>554</v>
      </c>
      <c r="Q13" s="175" t="s">
        <v>555</v>
      </c>
      <c r="R13" s="174" t="s">
        <v>556</v>
      </c>
      <c r="S13" s="174" t="s">
        <v>557</v>
      </c>
      <c r="T13" s="174" t="s">
        <v>558</v>
      </c>
      <c r="U13" s="175" t="s">
        <v>559</v>
      </c>
      <c r="V13" s="175" t="s">
        <v>560</v>
      </c>
      <c r="W13" s="174" t="s">
        <v>561</v>
      </c>
      <c r="X13" s="174" t="s">
        <v>562</v>
      </c>
      <c r="Y13" s="174" t="s">
        <v>563</v>
      </c>
      <c r="Z13" s="175" t="s">
        <v>564</v>
      </c>
      <c r="AA13" s="175" t="s">
        <v>565</v>
      </c>
      <c r="AB13" s="175" t="s">
        <v>566</v>
      </c>
      <c r="AC13" s="175" t="s">
        <v>567</v>
      </c>
      <c r="AD13" s="175" t="s">
        <v>568</v>
      </c>
      <c r="AE13" s="175" t="s">
        <v>569</v>
      </c>
      <c r="AF13" s="175" t="s">
        <v>570</v>
      </c>
      <c r="AG13" s="175" t="s">
        <v>571</v>
      </c>
      <c r="AH13" s="175" t="s">
        <v>572</v>
      </c>
      <c r="AI13" s="175" t="s">
        <v>573</v>
      </c>
      <c r="AJ13" s="177" t="s">
        <v>574</v>
      </c>
      <c r="AK13" s="177" t="s">
        <v>575</v>
      </c>
      <c r="AL13" s="177" t="s">
        <v>576</v>
      </c>
      <c r="AM13" s="177" t="s">
        <v>577</v>
      </c>
      <c r="AN13" s="177" t="s">
        <v>578</v>
      </c>
      <c r="AO13" s="177" t="s">
        <v>579</v>
      </c>
      <c r="AP13" s="177" t="s">
        <v>580</v>
      </c>
      <c r="AQ13" s="177" t="s">
        <v>581</v>
      </c>
      <c r="AR13" s="177" t="s">
        <v>582</v>
      </c>
      <c r="AS13" s="177" t="s">
        <v>583</v>
      </c>
      <c r="AT13" s="177" t="s">
        <v>584</v>
      </c>
      <c r="AU13" s="177" t="s">
        <v>585</v>
      </c>
      <c r="AV13" s="177" t="s">
        <v>586</v>
      </c>
      <c r="AW13" s="177" t="s">
        <v>587</v>
      </c>
      <c r="AX13" s="177" t="s">
        <v>588</v>
      </c>
      <c r="AY13" s="177" t="s">
        <v>589</v>
      </c>
      <c r="AZ13" s="177" t="s">
        <v>590</v>
      </c>
      <c r="BA13" s="177" t="s">
        <v>591</v>
      </c>
    </row>
    <row r="14" spans="1:53" s="186" customFormat="1" ht="10.5">
      <c r="A14" s="179" t="s">
        <v>169</v>
      </c>
      <c r="B14" s="179" t="s">
        <v>633</v>
      </c>
      <c r="C14" s="180">
        <v>43284</v>
      </c>
      <c r="D14" s="181"/>
      <c r="E14" s="182" t="s">
        <v>634</v>
      </c>
      <c r="F14" s="179">
        <v>71781512</v>
      </c>
      <c r="G14" s="193" t="s">
        <v>635</v>
      </c>
      <c r="H14" s="179" t="s">
        <v>636</v>
      </c>
      <c r="I14" s="179" t="s">
        <v>637</v>
      </c>
      <c r="J14" s="179" t="s">
        <v>638</v>
      </c>
      <c r="K14" s="179" t="s">
        <v>599</v>
      </c>
      <c r="L14" s="179">
        <v>1688</v>
      </c>
      <c r="M14" s="179" t="s">
        <v>601</v>
      </c>
      <c r="N14" s="179" t="s">
        <v>639</v>
      </c>
      <c r="O14" s="179"/>
      <c r="P14" s="192">
        <v>43416</v>
      </c>
      <c r="Q14" s="179" t="s">
        <v>603</v>
      </c>
      <c r="R14" s="179" t="s">
        <v>604</v>
      </c>
      <c r="S14" s="179" t="s">
        <v>605</v>
      </c>
      <c r="T14" s="179" t="s">
        <v>614</v>
      </c>
      <c r="U14" s="181"/>
      <c r="V14" s="179" t="s">
        <v>607</v>
      </c>
      <c r="W14" s="179" t="s">
        <v>608</v>
      </c>
      <c r="X14" s="183">
        <v>0</v>
      </c>
      <c r="Y14" s="184">
        <v>0</v>
      </c>
      <c r="Z14" s="184">
        <v>0</v>
      </c>
      <c r="AA14" s="184">
        <v>0</v>
      </c>
      <c r="AB14" s="179" t="s">
        <v>609</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610</v>
      </c>
      <c r="AS14" s="179" t="s">
        <v>610</v>
      </c>
      <c r="AT14" s="179" t="s">
        <v>610</v>
      </c>
      <c r="AU14" s="179" t="s">
        <v>610</v>
      </c>
      <c r="AV14" s="181"/>
      <c r="AW14" s="179" t="s">
        <v>640</v>
      </c>
      <c r="AX14" s="179"/>
      <c r="AY14" s="179">
        <v>520410</v>
      </c>
      <c r="AZ14" s="181"/>
      <c r="BA14" s="181"/>
    </row>
    <row r="15" spans="1:53" s="186" customFormat="1" ht="10.5">
      <c r="A15" s="179" t="s">
        <v>169</v>
      </c>
      <c r="B15" s="179" t="s">
        <v>633</v>
      </c>
      <c r="C15" s="180">
        <v>43284</v>
      </c>
      <c r="D15" s="181"/>
      <c r="E15" s="182" t="s">
        <v>634</v>
      </c>
      <c r="F15" s="179">
        <v>71781512</v>
      </c>
      <c r="G15" s="193" t="s">
        <v>635</v>
      </c>
      <c r="H15" s="179" t="s">
        <v>636</v>
      </c>
      <c r="I15" s="179" t="s">
        <v>637</v>
      </c>
      <c r="J15" s="179" t="s">
        <v>638</v>
      </c>
      <c r="K15" s="179" t="s">
        <v>599</v>
      </c>
      <c r="L15" s="179">
        <v>1688</v>
      </c>
      <c r="M15" s="179" t="s">
        <v>601</v>
      </c>
      <c r="N15" s="179" t="s">
        <v>639</v>
      </c>
      <c r="O15" s="181"/>
      <c r="P15" s="192">
        <v>43416</v>
      </c>
      <c r="Q15" s="179" t="s">
        <v>641</v>
      </c>
      <c r="R15" s="179" t="s">
        <v>604</v>
      </c>
      <c r="S15" s="179" t="s">
        <v>613</v>
      </c>
      <c r="T15" s="179" t="s">
        <v>614</v>
      </c>
      <c r="U15" s="181"/>
      <c r="V15" s="179" t="s">
        <v>607</v>
      </c>
      <c r="W15" s="179" t="s">
        <v>613</v>
      </c>
      <c r="X15" s="183">
        <v>0</v>
      </c>
      <c r="Y15" s="184">
        <v>0</v>
      </c>
      <c r="Z15" s="184">
        <v>0</v>
      </c>
      <c r="AA15" s="184">
        <v>0</v>
      </c>
      <c r="AB15" s="179" t="s">
        <v>609</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610</v>
      </c>
      <c r="AS15" s="179" t="s">
        <v>610</v>
      </c>
      <c r="AT15" s="179" t="s">
        <v>610</v>
      </c>
      <c r="AU15" s="179" t="s">
        <v>610</v>
      </c>
      <c r="AV15" s="181"/>
      <c r="AW15" s="179" t="s">
        <v>640</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448</v>
      </c>
      <c r="B1" s="13"/>
      <c r="C1" s="13"/>
      <c r="D1" s="13"/>
      <c r="E1" s="13"/>
      <c r="J1" s="10"/>
    </row>
    <row r="2" spans="1:11" s="2" customFormat="1" ht="13.5" customHeight="1">
      <c r="A2" s="37" t="s">
        <v>282</v>
      </c>
      <c r="B2" s="13"/>
      <c r="C2" s="13"/>
      <c r="D2" s="37"/>
      <c r="E2" s="37"/>
      <c r="J2" s="3"/>
    </row>
    <row r="3" spans="1:11" s="2" customFormat="1" ht="13.5" customHeight="1">
      <c r="A3" s="13" t="s">
        <v>642</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38" t="s">
        <v>306</v>
      </c>
      <c r="B6" s="538"/>
      <c r="C6" s="538"/>
      <c r="D6" s="538"/>
      <c r="E6" s="538"/>
      <c r="F6" s="538"/>
      <c r="G6" s="538"/>
      <c r="H6" s="538"/>
      <c r="I6" s="538"/>
      <c r="J6" s="538"/>
      <c r="K6" s="538"/>
    </row>
    <row r="7" spans="1:11" s="2" customFormat="1" ht="11.25" customHeight="1">
      <c r="A7" s="12"/>
    </row>
    <row r="8" spans="1:11" s="26" customFormat="1" ht="39.4">
      <c r="A8" s="24" t="s">
        <v>643</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644</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642</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38" t="s">
        <v>306</v>
      </c>
      <c r="B6" s="538"/>
      <c r="C6" s="538"/>
      <c r="D6" s="538"/>
      <c r="E6" s="538"/>
      <c r="F6" s="538"/>
      <c r="G6" s="538"/>
      <c r="H6" s="538"/>
      <c r="I6" s="538"/>
      <c r="J6" s="538"/>
      <c r="K6" s="538"/>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43" t="s">
        <v>645</v>
      </c>
      <c r="B1" s="543"/>
      <c r="C1" s="543"/>
      <c r="D1" s="543"/>
      <c r="E1" s="543"/>
      <c r="F1" s="543"/>
      <c r="G1" s="543"/>
      <c r="H1" s="543"/>
      <c r="I1" s="543"/>
      <c r="J1" s="543"/>
      <c r="K1" s="543"/>
      <c r="L1" s="543"/>
      <c r="M1" s="543"/>
      <c r="N1" s="543"/>
      <c r="O1" s="543"/>
      <c r="P1" s="543"/>
      <c r="Q1" s="543"/>
      <c r="R1" s="543"/>
      <c r="S1" s="543"/>
      <c r="T1" s="543"/>
    </row>
    <row r="2" spans="1:30" s="18" customFormat="1" ht="49.5" customHeight="1">
      <c r="A2" s="44"/>
      <c r="B2" s="44"/>
      <c r="C2" s="44"/>
      <c r="D2" s="44"/>
      <c r="E2" s="44">
        <f>172.58/4</f>
        <v>43.145000000000003</v>
      </c>
      <c r="F2" s="44"/>
      <c r="G2" s="108">
        <v>43.145000000000003</v>
      </c>
      <c r="H2" s="4"/>
      <c r="I2" s="136" t="s">
        <v>646</v>
      </c>
      <c r="J2" s="10">
        <v>43045</v>
      </c>
      <c r="K2" s="8" t="s">
        <v>647</v>
      </c>
      <c r="L2" s="41"/>
      <c r="M2" s="81"/>
      <c r="N2" s="74"/>
      <c r="O2" s="135" t="s">
        <v>320</v>
      </c>
      <c r="P2" s="41"/>
      <c r="Q2" s="4" t="s">
        <v>648</v>
      </c>
      <c r="R2" s="16" t="s">
        <v>649</v>
      </c>
      <c r="S2" s="41"/>
      <c r="T2" s="41"/>
      <c r="U2" s="152" t="s">
        <v>650</v>
      </c>
      <c r="V2" s="41"/>
      <c r="W2" s="41"/>
      <c r="X2" s="41"/>
      <c r="Y2" s="41"/>
      <c r="Z2" s="41"/>
      <c r="AA2" s="41"/>
      <c r="AB2" s="41"/>
      <c r="AC2" s="41"/>
      <c r="AD2" s="41"/>
    </row>
    <row r="3" spans="1:30" ht="14.25">
      <c r="A3" s="151"/>
    </row>
    <row r="4" spans="1:30" ht="35.25" customHeight="1">
      <c r="A4" s="543" t="s">
        <v>651</v>
      </c>
      <c r="B4" s="543"/>
      <c r="C4" s="543"/>
      <c r="D4" s="543"/>
      <c r="E4" s="543"/>
      <c r="F4" s="543"/>
      <c r="G4" s="543"/>
      <c r="H4" s="543"/>
      <c r="I4" s="543"/>
      <c r="J4" s="543"/>
      <c r="K4" s="543"/>
      <c r="L4" s="543"/>
      <c r="M4" s="543"/>
      <c r="N4" s="543"/>
      <c r="O4" s="543"/>
      <c r="P4" s="543"/>
      <c r="Q4" s="543"/>
      <c r="R4" s="543"/>
      <c r="S4" s="543"/>
      <c r="T4" s="543"/>
    </row>
    <row r="5" spans="1:30" ht="35.25" customHeight="1">
      <c r="A5" s="543" t="s">
        <v>652</v>
      </c>
      <c r="B5" s="543"/>
      <c r="C5" s="543"/>
      <c r="D5" s="543"/>
      <c r="E5" s="543"/>
      <c r="F5" s="543"/>
      <c r="G5" s="543"/>
      <c r="H5" s="543"/>
      <c r="I5" s="543"/>
      <c r="J5" s="543"/>
      <c r="K5" s="543"/>
      <c r="L5" s="543"/>
      <c r="M5" s="543"/>
      <c r="N5" s="543"/>
      <c r="O5" s="543"/>
      <c r="P5" s="543"/>
      <c r="Q5" s="543"/>
      <c r="R5" s="543"/>
      <c r="S5" s="543"/>
      <c r="T5" s="543"/>
    </row>
    <row r="6" spans="1:30" s="41" customFormat="1" ht="39">
      <c r="A6" s="44"/>
      <c r="B6" s="44"/>
      <c r="C6" s="44"/>
      <c r="D6" s="44"/>
      <c r="E6" s="44">
        <v>0.97</v>
      </c>
      <c r="F6" s="44"/>
      <c r="G6" s="154">
        <f t="shared" ref="G6:G8" si="0">SUM(A6:E6)</f>
        <v>0.97</v>
      </c>
      <c r="H6" s="4"/>
      <c r="I6" s="75" t="s">
        <v>360</v>
      </c>
      <c r="J6" s="10">
        <v>43075</v>
      </c>
      <c r="K6" s="8" t="s">
        <v>653</v>
      </c>
      <c r="L6" s="132" t="s">
        <v>359</v>
      </c>
      <c r="N6" s="153" t="s">
        <v>654</v>
      </c>
      <c r="U6" s="152" t="s">
        <v>650</v>
      </c>
    </row>
    <row r="7" spans="1:30" s="41" customFormat="1" ht="51.75">
      <c r="A7" s="44"/>
      <c r="B7" s="44"/>
      <c r="C7" s="44"/>
      <c r="D7" s="44"/>
      <c r="E7" s="44">
        <v>6.46</v>
      </c>
      <c r="F7" s="44"/>
      <c r="G7" s="154">
        <f t="shared" si="0"/>
        <v>6.46</v>
      </c>
      <c r="H7" s="4"/>
      <c r="I7" s="75" t="s">
        <v>360</v>
      </c>
      <c r="J7" s="10">
        <v>43075</v>
      </c>
      <c r="K7" s="8" t="s">
        <v>655</v>
      </c>
      <c r="L7" s="132" t="s">
        <v>359</v>
      </c>
      <c r="N7" s="133" t="s">
        <v>656</v>
      </c>
      <c r="O7" s="44">
        <f>(41.43+3.78)</f>
        <v>45.21</v>
      </c>
      <c r="P7" s="134">
        <v>8</v>
      </c>
      <c r="Q7" s="4">
        <f t="shared" ref="Q7" si="1">O7/P7</f>
        <v>5.6512500000000001</v>
      </c>
      <c r="R7" s="4"/>
      <c r="U7" s="152" t="s">
        <v>650</v>
      </c>
    </row>
    <row r="8" spans="1:30" s="41" customFormat="1" ht="51.75">
      <c r="A8" s="44"/>
      <c r="B8" s="44"/>
      <c r="C8" s="44"/>
      <c r="D8" s="44"/>
      <c r="E8" s="44">
        <v>20.239999999999998</v>
      </c>
      <c r="F8" s="44"/>
      <c r="G8" s="154">
        <f t="shared" si="0"/>
        <v>20.239999999999998</v>
      </c>
      <c r="H8" s="4"/>
      <c r="I8" s="75" t="s">
        <v>657</v>
      </c>
      <c r="J8" s="10">
        <v>43073</v>
      </c>
      <c r="K8" s="8" t="s">
        <v>658</v>
      </c>
      <c r="L8" s="135" t="s">
        <v>320</v>
      </c>
      <c r="N8" s="153" t="s">
        <v>659</v>
      </c>
      <c r="O8" s="4"/>
      <c r="P8" s="134"/>
      <c r="Q8" s="4"/>
      <c r="R8" s="4"/>
      <c r="S8" s="4"/>
      <c r="T8" s="4"/>
      <c r="U8" s="152" t="s">
        <v>650</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657</v>
      </c>
      <c r="J11" s="10">
        <v>43074</v>
      </c>
      <c r="K11" s="8" t="s">
        <v>660</v>
      </c>
      <c r="L11" s="135" t="s">
        <v>320</v>
      </c>
      <c r="N11" s="133" t="s">
        <v>661</v>
      </c>
      <c r="U11" s="152" t="s">
        <v>662</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414</v>
      </c>
      <c r="B1" s="112"/>
      <c r="C1" s="112"/>
      <c r="D1" s="112"/>
    </row>
    <row r="2" spans="1:43" ht="13.15">
      <c r="A2" s="111" t="s">
        <v>415</v>
      </c>
      <c r="B2" s="112"/>
      <c r="C2" s="112"/>
      <c r="D2" s="112"/>
      <c r="F2" s="118" t="s">
        <v>663</v>
      </c>
      <c r="G2" s="118"/>
      <c r="H2" s="118"/>
    </row>
    <row r="3" spans="1:43">
      <c r="A3" s="112"/>
      <c r="B3" s="112"/>
      <c r="C3" s="112"/>
      <c r="D3" s="112"/>
    </row>
    <row r="4" spans="1:43" ht="13.15">
      <c r="A4" s="109" t="s">
        <v>664</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665</v>
      </c>
      <c r="S18" s="119" t="s">
        <v>665</v>
      </c>
      <c r="T18" s="119" t="s">
        <v>665</v>
      </c>
    </row>
    <row r="19" spans="18:21">
      <c r="R19">
        <v>202.48</v>
      </c>
      <c r="S19">
        <v>20</v>
      </c>
      <c r="T19">
        <f>SUM(R19:S19)</f>
        <v>222.48</v>
      </c>
      <c r="U19" t="s">
        <v>666</v>
      </c>
    </row>
    <row r="20" spans="18:21">
      <c r="R20">
        <v>143.77000000000001</v>
      </c>
      <c r="S20">
        <v>20</v>
      </c>
      <c r="T20">
        <f>SUM(R20:S20)</f>
        <v>163.77000000000001</v>
      </c>
      <c r="U20" t="s">
        <v>414</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667</v>
      </c>
      <c r="B1" s="112"/>
      <c r="C1" s="112"/>
      <c r="D1" s="112"/>
    </row>
    <row r="2" spans="1:43" ht="13.15">
      <c r="A2" s="111" t="s">
        <v>668</v>
      </c>
      <c r="B2" s="112"/>
      <c r="C2" s="112"/>
      <c r="D2" s="112"/>
      <c r="F2" s="118" t="s">
        <v>663</v>
      </c>
      <c r="G2" s="118"/>
      <c r="H2" s="118"/>
    </row>
    <row r="3" spans="1:43">
      <c r="A3" s="112"/>
      <c r="B3" s="112"/>
      <c r="C3" s="112"/>
      <c r="D3" s="112"/>
    </row>
    <row r="4" spans="1:43" s="64" customFormat="1" ht="13.15">
      <c r="A4" s="12" t="s">
        <v>664</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669</v>
      </c>
    </row>
    <row r="56" spans="1:9" ht="13.15">
      <c r="A56" s="121" t="s">
        <v>670</v>
      </c>
      <c r="B56" s="122">
        <v>2160.37</v>
      </c>
      <c r="C56" s="123">
        <v>3100961586</v>
      </c>
      <c r="D56" s="124">
        <v>43061</v>
      </c>
      <c r="E56" s="125" t="s">
        <v>671</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482</v>
      </c>
      <c r="B1" s="86"/>
      <c r="C1" s="86"/>
      <c r="D1" s="86"/>
      <c r="E1" s="2"/>
      <c r="F1" s="2"/>
      <c r="G1" s="2"/>
      <c r="H1" s="2"/>
      <c r="I1" s="2"/>
      <c r="J1" s="3"/>
      <c r="K1" s="7"/>
    </row>
    <row r="2" spans="1:13" s="2" customFormat="1" ht="14.25">
      <c r="A2" s="86" t="s">
        <v>483</v>
      </c>
      <c r="B2" s="86"/>
      <c r="C2" s="86"/>
      <c r="D2" s="86"/>
      <c r="E2" s="4"/>
      <c r="F2" s="4"/>
      <c r="G2" s="4"/>
      <c r="H2" s="4"/>
      <c r="I2" s="4"/>
      <c r="J2" s="10"/>
      <c r="K2" s="8"/>
    </row>
    <row r="3" spans="1:13" s="4" customFormat="1" ht="14.25">
      <c r="A3" s="86" t="s">
        <v>672</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673</v>
      </c>
      <c r="J5" s="10">
        <v>42614</v>
      </c>
      <c r="K5" s="8" t="s">
        <v>674</v>
      </c>
    </row>
    <row r="6" spans="1:13" s="16" customFormat="1" ht="26.25" customHeight="1">
      <c r="A6" s="44"/>
      <c r="B6" s="44"/>
      <c r="C6" s="2"/>
      <c r="D6" s="44"/>
      <c r="E6" s="44">
        <f>905.06/18</f>
        <v>50.281111111111109</v>
      </c>
      <c r="F6" s="44"/>
      <c r="G6" s="4">
        <f>SUM(A6:E6)</f>
        <v>50.281111111111109</v>
      </c>
      <c r="H6" s="4"/>
      <c r="I6" s="4" t="s">
        <v>675</v>
      </c>
      <c r="J6" s="10">
        <v>42688</v>
      </c>
      <c r="K6" s="8" t="s">
        <v>676</v>
      </c>
    </row>
    <row r="7" spans="1:13" s="16" customFormat="1" ht="30.75" customHeight="1">
      <c r="A7" s="44"/>
      <c r="B7" s="44"/>
      <c r="C7" s="2"/>
      <c r="D7" s="44"/>
      <c r="E7" s="44">
        <f>(136.58+184.3+27.45)/8</f>
        <v>43.541249999999998</v>
      </c>
      <c r="F7" s="44"/>
      <c r="G7" s="4">
        <f>SUM(A7:E7)</f>
        <v>43.541249999999998</v>
      </c>
      <c r="H7" s="4"/>
      <c r="I7" s="4" t="s">
        <v>677</v>
      </c>
      <c r="J7" s="42" t="s">
        <v>678</v>
      </c>
      <c r="K7" s="8" t="s">
        <v>679</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642</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673</v>
      </c>
      <c r="J16" s="10">
        <v>42598</v>
      </c>
      <c r="K16" s="8" t="s">
        <v>674</v>
      </c>
    </row>
    <row r="17" spans="1:13" s="16" customFormat="1" ht="27" customHeight="1">
      <c r="A17" s="44"/>
      <c r="B17" s="44"/>
      <c r="C17" s="2"/>
      <c r="D17" s="44"/>
      <c r="E17" s="44">
        <f>905.06/18</f>
        <v>50.281111111111109</v>
      </c>
      <c r="F17" s="44"/>
      <c r="G17" s="4">
        <f>SUM(A17:E17)</f>
        <v>50.281111111111109</v>
      </c>
      <c r="H17" s="4"/>
      <c r="I17" s="4" t="s">
        <v>675</v>
      </c>
      <c r="J17" s="10">
        <v>42688</v>
      </c>
      <c r="K17" s="8" t="s">
        <v>676</v>
      </c>
    </row>
    <row r="18" spans="1:13" s="16" customFormat="1" ht="30.75" customHeight="1">
      <c r="A18" s="44"/>
      <c r="B18" s="44"/>
      <c r="C18" s="2"/>
      <c r="D18" s="44"/>
      <c r="E18" s="44">
        <f>(136.58+184.3+27.45)/8</f>
        <v>43.541249999999998</v>
      </c>
      <c r="F18" s="44"/>
      <c r="G18" s="4">
        <f>SUM(A18:E18)</f>
        <v>43.541249999999998</v>
      </c>
      <c r="H18" s="4"/>
      <c r="I18" s="4" t="s">
        <v>677</v>
      </c>
      <c r="J18" s="42" t="s">
        <v>678</v>
      </c>
      <c r="K18" s="8" t="s">
        <v>679</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487</v>
      </c>
      <c r="B23" s="86"/>
      <c r="C23" s="86"/>
      <c r="D23" s="86"/>
      <c r="E23" s="86"/>
      <c r="J23" s="3"/>
      <c r="K23" s="7"/>
    </row>
    <row r="24" spans="1:13" s="2" customFormat="1" ht="29.25" customHeight="1">
      <c r="A24" s="544" t="s">
        <v>475</v>
      </c>
      <c r="B24" s="544"/>
      <c r="C24" s="544"/>
      <c r="D24" s="544"/>
      <c r="E24" s="544"/>
      <c r="J24" s="3"/>
      <c r="K24" s="7"/>
    </row>
    <row r="25" spans="1:13" s="2" customFormat="1" ht="13.5" customHeight="1">
      <c r="A25" s="86" t="s">
        <v>642</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675</v>
      </c>
      <c r="J27" s="10">
        <v>42688</v>
      </c>
      <c r="K27" s="8" t="s">
        <v>676</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414</v>
      </c>
      <c r="B33" s="86"/>
      <c r="C33" s="86"/>
      <c r="D33" s="86"/>
      <c r="E33" s="86"/>
      <c r="J33" s="10"/>
    </row>
    <row r="34" spans="1:14" s="2" customFormat="1" ht="13.5" customHeight="1">
      <c r="A34" s="87" t="s">
        <v>415</v>
      </c>
      <c r="B34" s="86"/>
      <c r="C34" s="86"/>
      <c r="D34" s="87"/>
      <c r="E34" s="87"/>
      <c r="J34" s="3"/>
    </row>
    <row r="35" spans="1:14" s="2" customFormat="1" ht="13.5" customHeight="1">
      <c r="A35" s="86" t="s">
        <v>642</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675</v>
      </c>
      <c r="J37" s="10">
        <v>42688</v>
      </c>
      <c r="K37" s="8" t="s">
        <v>676</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642</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677</v>
      </c>
      <c r="J46" s="42" t="s">
        <v>678</v>
      </c>
      <c r="K46" s="8" t="s">
        <v>679</v>
      </c>
      <c r="N46" s="73"/>
    </row>
    <row r="47" spans="1:14" s="16" customFormat="1" ht="30" customHeight="1">
      <c r="A47" s="44"/>
      <c r="B47" s="44"/>
      <c r="C47" s="2"/>
      <c r="D47" s="44"/>
      <c r="E47" s="44">
        <v>4.34</v>
      </c>
      <c r="F47" s="44"/>
      <c r="G47" s="4">
        <f>SUM(A47:E47)</f>
        <v>4.34</v>
      </c>
      <c r="H47" s="4"/>
      <c r="I47" s="4" t="s">
        <v>673</v>
      </c>
      <c r="J47" s="10">
        <v>42598</v>
      </c>
      <c r="K47" s="8" t="s">
        <v>674</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34" t="s">
        <v>204</v>
      </c>
      <c r="G1" s="535"/>
      <c r="H1" s="535"/>
      <c r="I1" s="535"/>
      <c r="J1" s="535"/>
      <c r="K1" s="535"/>
      <c r="L1" s="535"/>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f>'Weekes-Bernard D'!A66</f>
        <v>0</v>
      </c>
      <c r="G18" s="46">
        <f>'Weekes-Bernard D'!B66</f>
        <v>0</v>
      </c>
      <c r="H18" s="46">
        <f>'Weekes-Bernard D'!C66</f>
        <v>0</v>
      </c>
      <c r="I18" s="46">
        <f>'Weekes-Bernard D'!D66</f>
        <v>0</v>
      </c>
      <c r="J18" s="46">
        <f>'Weekes-Bernard D'!F66</f>
        <v>0</v>
      </c>
      <c r="K18" s="46">
        <f>'Weekes-Bernard D'!G66</f>
        <v>0</v>
      </c>
      <c r="L18" s="106">
        <f t="shared" si="0"/>
        <v>0</v>
      </c>
      <c r="Q18" s="477" t="s">
        <v>257</v>
      </c>
      <c r="R18" s="474">
        <v>0</v>
      </c>
      <c r="S18" s="474">
        <f t="shared" si="1"/>
        <v>0</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f>'Weekes-Bernard D'!A15</f>
        <v>0</v>
      </c>
      <c r="E19" s="46">
        <f>'Weekes-Bernard D'!B15</f>
        <v>0</v>
      </c>
      <c r="F19" s="46">
        <f>'Weekes-Bernard D'!C15</f>
        <v>0</v>
      </c>
      <c r="G19" s="46">
        <f>'Weekes-Bernard D'!D15</f>
        <v>0</v>
      </c>
      <c r="H19" s="46">
        <f>'Weekes-Bernard D'!F15</f>
        <v>0</v>
      </c>
      <c r="I19" s="254">
        <f t="shared" si="5"/>
        <v>0</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36" t="s">
        <v>286</v>
      </c>
      <c r="E1" s="537"/>
      <c r="F1" s="537"/>
      <c r="G1" s="537"/>
      <c r="H1" s="537"/>
      <c r="I1" s="537"/>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36" t="s">
        <v>293</v>
      </c>
      <c r="E1" s="537"/>
      <c r="F1" s="537"/>
      <c r="G1" s="537"/>
      <c r="H1" s="537"/>
      <c r="I1" s="537"/>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f>'Weekes-Bernard D'!A31</f>
        <v>0</v>
      </c>
      <c r="E20" s="274">
        <f>'Weekes-Bernard D'!B31</f>
        <v>0</v>
      </c>
      <c r="F20" s="274">
        <f>'Weekes-Bernard D'!C31</f>
        <v>10.300000000000004</v>
      </c>
      <c r="G20" s="274">
        <f>'Weekes-Bernard D'!D31</f>
        <v>0</v>
      </c>
      <c r="H20" s="274">
        <f>'Weekes-Bernard D'!F31</f>
        <v>0</v>
      </c>
      <c r="I20" s="254">
        <f t="shared" si="5"/>
        <v>10.300000000000004</v>
      </c>
      <c r="J20" s="35"/>
      <c r="K20" s="255"/>
      <c r="L20" s="255"/>
      <c r="M20" s="255"/>
      <c r="N20" s="255"/>
      <c r="O20" s="255"/>
      <c r="P20" s="255"/>
      <c r="Q20" s="89"/>
      <c r="R20" s="89"/>
      <c r="S20" s="35"/>
      <c r="T20" s="256"/>
      <c r="U20" s="35"/>
      <c r="V20" s="35"/>
      <c r="W20" s="254">
        <v>0</v>
      </c>
      <c r="X20" s="15">
        <f t="shared" si="3"/>
        <v>10.300000000000004</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38" t="s">
        <v>306</v>
      </c>
      <c r="B6" s="538"/>
      <c r="C6" s="538"/>
      <c r="D6" s="538"/>
      <c r="E6" s="538"/>
      <c r="F6" s="538"/>
      <c r="G6" s="538"/>
      <c r="H6" s="538"/>
      <c r="I6" s="538"/>
      <c r="J6" s="538"/>
      <c r="K6" s="538"/>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38" t="s">
        <v>306</v>
      </c>
      <c r="B23" s="538"/>
      <c r="C23" s="538"/>
      <c r="D23" s="538"/>
      <c r="E23" s="538"/>
      <c r="F23" s="538"/>
      <c r="G23" s="538"/>
      <c r="H23" s="538"/>
      <c r="I23" s="538"/>
      <c r="J23" s="538"/>
      <c r="K23" s="538"/>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38" t="s">
        <v>306</v>
      </c>
      <c r="B40" s="538"/>
      <c r="C40" s="538"/>
      <c r="D40" s="538"/>
      <c r="E40" s="538"/>
      <c r="F40" s="538"/>
      <c r="G40" s="538"/>
      <c r="H40" s="538"/>
      <c r="I40" s="538"/>
      <c r="J40" s="538"/>
      <c r="K40" s="538"/>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38" t="s">
        <v>306</v>
      </c>
      <c r="B57" s="538"/>
      <c r="C57" s="538"/>
      <c r="D57" s="538"/>
      <c r="E57" s="538"/>
      <c r="F57" s="538"/>
      <c r="G57" s="538"/>
      <c r="H57" s="538"/>
      <c r="I57" s="538"/>
      <c r="J57" s="538"/>
      <c r="K57" s="538"/>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38" t="s">
        <v>306</v>
      </c>
      <c r="B6" s="538"/>
      <c r="C6" s="538"/>
      <c r="D6" s="538"/>
      <c r="E6" s="538"/>
      <c r="F6" s="538"/>
      <c r="G6" s="538"/>
      <c r="H6" s="538"/>
      <c r="I6" s="538"/>
      <c r="J6" s="538"/>
      <c r="K6" s="538"/>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38" t="s">
        <v>306</v>
      </c>
      <c r="B21" s="538"/>
      <c r="C21" s="538"/>
      <c r="D21" s="538"/>
      <c r="E21" s="538"/>
      <c r="F21" s="538"/>
      <c r="G21" s="538"/>
      <c r="H21" s="538"/>
      <c r="I21" s="538"/>
      <c r="J21" s="538"/>
      <c r="K21" s="538"/>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38" t="s">
        <v>306</v>
      </c>
      <c r="B36" s="538"/>
      <c r="C36" s="538"/>
      <c r="D36" s="538"/>
      <c r="E36" s="538"/>
      <c r="F36" s="538"/>
      <c r="G36" s="538"/>
      <c r="H36" s="538"/>
      <c r="I36" s="538"/>
      <c r="J36" s="538"/>
      <c r="K36" s="538"/>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38" t="s">
        <v>306</v>
      </c>
      <c r="B53" s="538"/>
      <c r="C53" s="538"/>
      <c r="D53" s="538"/>
      <c r="E53" s="538"/>
      <c r="F53" s="538"/>
      <c r="G53" s="538"/>
      <c r="H53" s="538"/>
      <c r="I53" s="538"/>
      <c r="J53" s="538"/>
      <c r="K53" s="538"/>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11</vt:i4>
      </vt:variant>
    </vt:vector>
  </HeadingPairs>
  <TitlesOfParts>
    <vt:vector size="43"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Murray J</vt:lpstr>
      <vt:lpstr>Shawcross V</vt:lpstr>
      <vt:lpstr>Stenner J</vt:lpstr>
      <vt:lpstr>Weekes-Bernard D</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2023-08-21T10:00:09Z</dcterms:modified>
  <cp:category/>
  <cp:contentStatus/>
</cp:coreProperties>
</file>